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ublic\tmp8mq4rl40\"/>
    </mc:Choice>
  </mc:AlternateContent>
  <xr:revisionPtr revIDLastSave="0" documentId="13_ncr:1_{EEE7ED61-C11C-4CC6-90B7-071D89678B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_開けるか" sheetId="1" r:id="rId1"/>
    <sheet name="2_120万件の実測" sheetId="2" r:id="rId2"/>
    <sheet name="3_使い方" sheetId="3" r:id="rId3"/>
  </sheets>
  <definedNames>
    <definedName name="CSVのパス">'1_開けるか'!$H$7</definedName>
    <definedName name="ExternalData_1" localSheetId="0" hidden="1">'1_開けるか'!$G$10:$H$11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" l="1"/>
  <c r="E17" i="2"/>
  <c r="C17" i="2"/>
  <c r="B17" i="2"/>
  <c r="G16" i="2"/>
  <c r="D16" i="2"/>
  <c r="G15" i="2"/>
  <c r="D15" i="2"/>
  <c r="G14" i="2"/>
  <c r="D14" i="2"/>
  <c r="G13" i="2"/>
  <c r="D13" i="2"/>
  <c r="G12" i="2"/>
  <c r="D12" i="2"/>
  <c r="G11" i="2"/>
  <c r="D11" i="2"/>
  <c r="G10" i="2"/>
  <c r="D10" i="2"/>
  <c r="D17" i="2" s="1"/>
  <c r="D18" i="2" s="1"/>
  <c r="G9" i="2"/>
  <c r="D9" i="2"/>
  <c r="G8" i="2"/>
  <c r="D8" i="2"/>
  <c r="G7" i="2"/>
  <c r="D7" i="2"/>
  <c r="G6" i="2"/>
  <c r="D6" i="2"/>
  <c r="G5" i="2"/>
  <c r="D5" i="2"/>
  <c r="B8" i="1"/>
  <c r="H6" i="1"/>
  <c r="H7" i="1" s="1"/>
  <c r="E6" i="1"/>
  <c r="E5" i="1"/>
  <c r="E11" i="1" s="1"/>
  <c r="E12" i="1" s="1"/>
  <c r="G17" i="2" l="1"/>
  <c r="G18" i="2" s="1"/>
  <c r="E24" i="1"/>
  <c r="B24" i="1"/>
  <c r="D23" i="1"/>
  <c r="E22" i="1"/>
  <c r="B22" i="1"/>
  <c r="D21" i="1"/>
  <c r="E20" i="1"/>
  <c r="D27" i="1"/>
  <c r="E27" i="1"/>
  <c r="E26" i="1"/>
  <c r="D26" i="1"/>
  <c r="D25" i="1"/>
  <c r="B25" i="1"/>
  <c r="D24" i="1"/>
  <c r="D22" i="1"/>
  <c r="E21" i="1"/>
  <c r="B21" i="1"/>
  <c r="D20" i="1"/>
  <c r="B27" i="1"/>
  <c r="E25" i="1"/>
  <c r="E7" i="1"/>
  <c r="E8" i="1" s="1"/>
  <c r="B26" i="1"/>
  <c r="B23" i="1"/>
  <c r="B20" i="1"/>
  <c r="E19" i="1"/>
  <c r="D19" i="1"/>
  <c r="B19" i="1"/>
  <c r="E18" i="1"/>
  <c r="D18" i="1"/>
  <c r="B18" i="1"/>
  <c r="E13" i="1"/>
  <c r="E23" i="1"/>
  <c r="E9" i="1" l="1"/>
  <c r="E10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D9F21FA-3111-411A-BF4E-80C41572C2A7}" keepAlive="1" name="接続" type="5" refreshedVersion="8" saveData="1">
    <dbPr connection="Provider=Microsoft.Mashup.OleDb.1;Data Source=$Workbook$;Location=CSVの行数" command="SELECT * FROM [CSVの行数]"/>
  </connection>
</connections>
</file>

<file path=xl/sharedStrings.xml><?xml version="1.0" encoding="utf-8"?>
<sst xmlns="http://schemas.openxmlformats.org/spreadsheetml/2006/main" count="104" uniqueCount="97">
  <si>
    <t>CSVをExcelで開く前に、何件が入って何件が消えるかを出す。黄色の欄だけ書き換える</t>
  </si>
  <si>
    <t>Microsoft 365のExcel（バージョン16）、Windows 11で確認、2026年10月6日。シートの行数の上限は、xlsxで1,048,576行、xlsで65,536行</t>
  </si>
  <si>
    <t>入れる</t>
  </si>
  <si>
    <t>値</t>
  </si>
  <si>
    <t>出る</t>
  </si>
  <si>
    <t>CSVを開かずに数える</t>
  </si>
  <si>
    <t>CSVの行数（見出しを含む）</t>
  </si>
  <si>
    <t>シートの行数の上限</t>
  </si>
  <si>
    <t>CSVのファイル名</t>
  </si>
  <si>
    <t>明細.csv</t>
  </si>
  <si>
    <t>見出しの行数</t>
  </si>
  <si>
    <t>データの件数</t>
  </si>
  <si>
    <t>このブックのフォルダ</t>
  </si>
  <si>
    <t>1日あたりの件数（分かれば）</t>
  </si>
  <si>
    <t>Excelに入る件数</t>
  </si>
  <si>
    <t>数えるファイル</t>
  </si>
  <si>
    <t>データの最初の日付</t>
  </si>
  <si>
    <t>開くと消える件数</t>
  </si>
  <si>
    <t>データタブの「すべて更新」で下の表が数え直される</t>
  </si>
  <si>
    <t>保存の形式</t>
  </si>
  <si>
    <t>xlsx</t>
  </si>
  <si>
    <t>消える割合</t>
  </si>
  <si>
    <t>判定</t>
  </si>
  <si>
    <t>1シートに入る日数</t>
  </si>
  <si>
    <t>最後まで入る日付</t>
  </si>
  <si>
    <t>365日分が入る1日の件数</t>
  </si>
  <si>
    <t>分けて開く。2回目からは、テキスト インポート ウィザードの1つ目の画面で、開始する行にB列の数を入れる</t>
  </si>
  <si>
    <t>回</t>
  </si>
  <si>
    <t>開始する行</t>
  </si>
  <si>
    <t>何件目から何件目まで</t>
  </si>
  <si>
    <t>件数</t>
  </si>
  <si>
    <t>1回目は見出しごと開く。2回目からは見出しが入らないので、1回目の見出しを写す。</t>
  </si>
  <si>
    <t>1年分120万件のCSV（2026年1月1日から12月31日、1日に約3,288件）をExcelで開いたとき、月ごとに残った件数</t>
  </si>
  <si>
    <t>件数と金額は架空のデータ。B列とE列は元のCSV、C列とF列はExcelで開いたシートで数えた。Microsoft 365のExcel（バージョン16）、2026年10月6日</t>
  </si>
  <si>
    <t>月</t>
  </si>
  <si>
    <t>元のCSVの件数</t>
  </si>
  <si>
    <t>Excelに残った件数</t>
  </si>
  <si>
    <t>消えた件数</t>
  </si>
  <si>
    <t>元の金額</t>
  </si>
  <si>
    <t>残った金額</t>
  </si>
  <si>
    <t>消えた金額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</si>
  <si>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</si>
  <si>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</si>
  <si>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</si>
  <si>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</si>
  <si>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</si>
  <si>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</si>
  <si>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</si>
  <si>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</si>
  <si>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</si>
  <si>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</si>
  <si>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</si>
  <si>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</si>
  <si>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合計</t>
  </si>
  <si>
    <t>割合</t>
  </si>
  <si>
    <t>試した開き方</t>
  </si>
  <si>
    <t>試したこと</t>
  </si>
  <si>
    <t>元の行数</t>
  </si>
  <si>
    <t>Excelに入った件数</t>
  </si>
  <si>
    <t>警告</t>
  </si>
  <si>
    <t>メモ</t>
  </si>
  <si>
    <t>120万件のCSVをダブルクリックと同じ開き方で開いた</t>
  </si>
  <si>
    <t>出た</t>
  </si>
  <si>
    <t>伝票番号1,048,575、11月15日で止まった</t>
  </si>
  <si>
    <t>そのままCtrl+Sで上書き保存した</t>
  </si>
  <si>
    <t>出ない</t>
  </si>
  <si>
    <t>CSVが1,048,576行になり、151,425件がファイルから消えた</t>
  </si>
  <si>
    <t>ちょうど1,048,576行のCSV</t>
  </si>
  <si>
    <t>見出しを入れて上限ちょうど</t>
  </si>
  <si>
    <t>1,048,577行のCSV（1行だけ多い）</t>
  </si>
  <si>
    <t>1件だけ消える</t>
  </si>
  <si>
    <t>項目の中に改行がある2万件を含むCSV</t>
  </si>
  <si>
    <t>改行の数は上限を超えるが、件数は上限ちょうど</t>
  </si>
  <si>
    <t>開始する行を1,048,577にして開いた（OpenText）</t>
  </si>
  <si>
    <t>伝票番号1,048,576から1,200,000まで</t>
  </si>
  <si>
    <t>開いたものをxls形式で保存し直した</t>
  </si>
  <si>
    <t>xlsの上限65,536行で切れた</t>
  </si>
  <si>
    <t>Power Queryで月ごとに集計した</t>
  </si>
  <si>
    <t>12か月の件数の合計が1,200,000</t>
  </si>
  <si>
    <t>Power Queryで全部をシートに読み込んだ</t>
  </si>
  <si>
    <t>COMから更新した。エラーは返らなかった</t>
  </si>
  <si>
    <t>使い方</t>
  </si>
  <si>
    <t>1 1_開けるか のB5に、CSVの行数を見出しごと入れる。数え方は下の2通り。</t>
  </si>
  <si>
    <t>2 E7がExcelに入る件数、E8が開くと消える件数。E8が0より大きければ、そのCSVはダブルクリックで開かない。</t>
  </si>
  <si>
    <t>3 分けて開くときは、A18からの表のB列が、ウィザードで指定する開始の行になる。</t>
  </si>
  <si>
    <t xml:space="preserve">   データタブ、データの取得と変換、レガシ ウィザード、テキストから（レガシ）でCSVを選び、1つ目の画面で開始する行にB列の数を入れる。</t>
  </si>
  <si>
    <t xml:space="preserve">   レガシ ウィザードが出ないときは、ファイル、オプション、データで「テキストから（レガシ）」に印を付ける（Microsoftのテキスト インポート ウィザードのページによる）。</t>
  </si>
  <si>
    <t>4 B7に1日あたりの件数を入れると、1シートに何日分入るかと、どの日付まで入るかが出る。</t>
  </si>
  <si>
    <t>行数を数える1つ目のやり方: このブックと同じフォルダにCSVを置き、H5にファイル名を書いて、データタブの「すべて更新」を押す。</t>
  </si>
  <si>
    <t xml:space="preserve">   G10からの表に、CSVの行数（見出しを含む）と列数が出る。Power Queryで数えるので、項目の中の改行は1件の中に数える。</t>
  </si>
  <si>
    <t xml:space="preserve">   ダウンロードしたブックは、上の黄色い帯で「編集を有効にする」と「コンテンツの有効化」を押してから更新する。</t>
  </si>
  <si>
    <t>行数を数える2つ目のやり方: PowerShellで次の1行を打つ（パスは書き換える）。改行の数を数えるので、項目の中の改行も1行に数える。</t>
  </si>
  <si>
    <t xml:space="preserve">   [Linq.Enumerable]::Count([IO.File]::ReadLines('C:\データ\明細.csv'))</t>
  </si>
  <si>
    <t>ダブルクリックで開いて「Excel のグリッドに対して、このデータセットのサイズが大きすぎます」と出たら、上書き保存しない。</t>
  </si>
  <si>
    <t>保存すると、読み込まれなかった行がCSVから消える。2_120万件の実測 の2行目がその結果。</t>
  </si>
  <si>
    <t>全部の件数で集計したいときは、データタブの「テキストまたはCSVから」でPower Queryに読み込み、シートに出す前に集計する。</t>
  </si>
  <si>
    <t>列数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</si>
</sst>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8EDF2"/>
      </patternFill>
    </fill>
    <fill>
      <patternFill patternType="solid">
        <fgColor rgb="FFFFF7CC"/>
      </patternFill>
    </fill>
    <fill>
      <patternFill patternType="solid">
        <fgColor rgb="FFF2F2F2"/>
      </patternFill>
    </fill>
    <fill>
      <patternFill patternType="solid">
        <fgColor rgb="FFE8EDF2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3" fontId="0" fillId="3" borderId="1" xfId="0" applyNumberFormat="1" applyFill="1" applyBorder="1"/>
    <xf numFmtId="3" fontId="0" fillId="4" borderId="1" xfId="0" applyNumberFormat="1" applyFill="1" applyBorder="1"/>
    <xf numFmtId="0" fontId="0" fillId="3" borderId="1" xfId="0" applyFill="1" applyBorder="1"/>
    <xf numFmtId="1" fontId="0" fillId="3" borderId="1" xfId="0" applyNumberFormat="1" applyFill="1" applyBorder="1"/>
    <xf numFmtId="0" fontId="0" fillId="4" borderId="1" xfId="0" applyFill="1" applyBorder="1"/>
    <xf numFmtId="14" fontId="0" fillId="3" borderId="1" xfId="0" applyNumberFormat="1" applyFill="1" applyBorder="1"/>
    <xf numFmtId="176" fontId="0" fillId="4" borderId="1" xfId="0" applyNumberFormat="1" applyFill="1" applyBorder="1"/>
    <xf numFmtId="14" fontId="0" fillId="4" borderId="1" xfId="0" applyNumberFormat="1" applyFill="1" applyBorder="1"/>
    <xf numFmtId="0" fontId="2" fillId="0" borderId="0" xfId="0" applyFont="1"/>
    <xf numFmtId="1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0" fontId="0" fillId="0" borderId="1" xfId="0" applyBorder="1"/>
    <xf numFmtId="0" fontId="0" fillId="2" borderId="0" xfId="0" applyFill="1" applyBorder="1"/>
    <xf numFmtId="0" fontId="0" fillId="5" borderId="0" xfId="0" applyFill="1"/>
    <xf numFmtId="3" fontId="0" fillId="0" borderId="0" xfId="0" applyNumberFormat="1"/>
  </cellXfs>
  <cellStyles count="1">
    <cellStyle name="標準" xfId="0" builtinId="0"/>
  </cellStyles>
  <dxfs count="8">
    <dxf>
      <numFmt numFmtId="3" formatCode="#,##0"/>
    </dxf>
    <dxf>
      <numFmt numFmtId="3" formatCode="#,##0"/>
    </dxf>
    <dxf>
      <numFmt numFmtId="3" formatCode="#,##0"/>
    </dxf>
    <dxf>
      <fill>
        <patternFill patternType="solid">
          <fgColor indexed="64"/>
          <bgColor rgb="FFE8EDF2"/>
        </patternFill>
      </fill>
    </dxf>
    <dxf>
      <fill>
        <patternFill patternType="solid">
          <fgColor rgb="FFFDE8E8"/>
          <bgColor rgb="FFFDE8E8"/>
        </patternFill>
      </fill>
    </dxf>
    <dxf>
      <fill>
        <patternFill patternType="solid">
          <fgColor rgb="FFFDE8E8"/>
          <bgColor rgb="FFFDE8E8"/>
        </patternFill>
      </fill>
    </dxf>
    <dxf>
      <fill>
        <patternFill patternType="solid">
          <fgColor rgb="FFE6F4EA"/>
          <bgColor rgb="FFE6F4EA"/>
        </patternFill>
      </fill>
    </dxf>
    <dxf>
      <fill>
        <patternFill patternType="solid">
          <fgColor rgb="FFFDE8E8"/>
          <bgColor rgb="FFFDE8E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2492C4F2-D8EF-4516-AF68-BC5D455AAC89}" autoFormatId="0" applyNumberFormats="0" applyBorderFormats="0" applyFontFormats="1" applyPatternFormats="1" applyAlignmentFormats="0" applyWidthHeightFormats="0">
  <queryTableRefresh nextId="3">
    <queryTableFields count="2">
      <queryTableField id="1" name="CSVの行数（見出しを含む）" tableColumnId="3"/>
      <queryTableField id="2" name="列数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210043-EFBC-4D5A-BD18-020AA1F41B1E}" name="CSVの行数" displayName="CSVの行数" ref="G10:H11" tableType="queryTable" totalsRowShown="0" headerRowDxfId="3" dataDxfId="0">
  <autoFilter ref="G10:H11" xr:uid="{5A210043-EFBC-4D5A-BD18-020AA1F41B1E}"/>
  <tableColumns count="2">
    <tableColumn id="3" xr3:uid="{066508B9-9E63-40FB-BA44-5F67E9FFD996}" uniqueName="3" name="CSVの行数（見出しを含む）" queryTableFieldId="1" dataDxfId="2"/>
    <tableColumn id="4" xr3:uid="{3651CC8F-7A44-45C1-AA26-D8D6AAB82EC6}" uniqueName="4" name="列数" queryTableFieldId="2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pane ySplit="3" topLeftCell="A4" activePane="bottomLeft" state="frozen"/>
      <selection pane="bottomLeft"/>
    </sheetView>
  </sheetViews>
  <sheetFormatPr defaultRowHeight="13" x14ac:dyDescent="0.2"/>
  <cols>
    <col min="1" max="1" width="30" customWidth="1"/>
    <col min="2" max="2" width="16" customWidth="1"/>
    <col min="3" max="3" width="3" customWidth="1"/>
    <col min="4" max="4" width="30" customWidth="1"/>
    <col min="5" max="5" width="28" customWidth="1"/>
    <col min="6" max="6" width="3" customWidth="1"/>
    <col min="7" max="7" width="28.81640625" bestFit="1" customWidth="1"/>
    <col min="8" max="8" width="7.7265625" bestFit="1" customWidth="1"/>
  </cols>
  <sheetData>
    <row r="1" spans="1:8" ht="14" x14ac:dyDescent="0.2">
      <c r="A1" s="1" t="s">
        <v>0</v>
      </c>
    </row>
    <row r="2" spans="1:8" x14ac:dyDescent="0.2">
      <c r="A2" t="s">
        <v>1</v>
      </c>
    </row>
    <row r="4" spans="1:8" x14ac:dyDescent="0.2">
      <c r="A4" s="2" t="s">
        <v>2</v>
      </c>
      <c r="B4" s="2" t="s">
        <v>3</v>
      </c>
      <c r="D4" s="2" t="s">
        <v>4</v>
      </c>
      <c r="E4" s="2" t="s">
        <v>3</v>
      </c>
      <c r="G4" s="2" t="s">
        <v>5</v>
      </c>
      <c r="H4" s="2" t="s">
        <v>3</v>
      </c>
    </row>
    <row r="5" spans="1:8" x14ac:dyDescent="0.2">
      <c r="A5" s="3" t="s">
        <v>6</v>
      </c>
      <c r="B5" s="4">
        <v>1200001</v>
      </c>
      <c r="D5" s="3" t="s">
        <v>7</v>
      </c>
      <c r="E5" s="5">
        <f>IF(B9="xls",65536,1048576)</f>
        <v>1048576</v>
      </c>
      <c r="G5" s="3" t="s">
        <v>8</v>
      </c>
      <c r="H5" s="6" t="s">
        <v>9</v>
      </c>
    </row>
    <row r="6" spans="1:8" x14ac:dyDescent="0.2">
      <c r="A6" s="3" t="s">
        <v>10</v>
      </c>
      <c r="B6" s="7">
        <v>1</v>
      </c>
      <c r="D6" s="3" t="s">
        <v>11</v>
      </c>
      <c r="E6" s="5">
        <f>MAX(0,B5-B6)</f>
        <v>1200000</v>
      </c>
      <c r="G6" s="3" t="s">
        <v>12</v>
      </c>
      <c r="H6" s="8" t="str">
        <f ca="1">IFERROR(LEFT(CELL("filename",$A$1),FIND("[",CELL("filename",$A$1))-1),"保存してから使う")</f>
        <v>C:\Users\Public\tmp8mq4rl40\</v>
      </c>
    </row>
    <row r="7" spans="1:8" x14ac:dyDescent="0.2">
      <c r="A7" s="3" t="s">
        <v>13</v>
      </c>
      <c r="B7" s="4">
        <v>3288</v>
      </c>
      <c r="D7" s="3" t="s">
        <v>14</v>
      </c>
      <c r="E7" s="5">
        <f>MIN(E6,E5-B6)</f>
        <v>1048575</v>
      </c>
      <c r="G7" s="3" t="s">
        <v>15</v>
      </c>
      <c r="H7" s="8" t="str">
        <f ca="1">H6&amp;H5</f>
        <v>C:\Users\Public\tmp8mq4rl40\明細.csv</v>
      </c>
    </row>
    <row r="8" spans="1:8" x14ac:dyDescent="0.2">
      <c r="A8" s="3" t="s">
        <v>16</v>
      </c>
      <c r="B8" s="9">
        <f>DATE(2026,1,1)</f>
        <v>46023</v>
      </c>
      <c r="D8" s="3" t="s">
        <v>17</v>
      </c>
      <c r="E8" s="5">
        <f>MAX(0,E6-E7)</f>
        <v>151425</v>
      </c>
      <c r="G8" t="s">
        <v>18</v>
      </c>
    </row>
    <row r="9" spans="1:8" x14ac:dyDescent="0.2">
      <c r="A9" s="3" t="s">
        <v>19</v>
      </c>
      <c r="B9" s="6" t="s">
        <v>20</v>
      </c>
      <c r="D9" s="3" t="s">
        <v>21</v>
      </c>
      <c r="E9" s="10">
        <f>IF(E6=0,"",E8/E6)</f>
        <v>0.12618750000000001</v>
      </c>
    </row>
    <row r="10" spans="1:8" x14ac:dyDescent="0.2">
      <c r="D10" s="3" t="s">
        <v>22</v>
      </c>
      <c r="E10" s="8" t="str">
        <f>IF(B5="","",IF(E8&gt;0,"入らない。上書き保存しない","全部入る"))</f>
        <v>入らない。上書き保存しない</v>
      </c>
      <c r="G10" s="19" t="s">
        <v>6</v>
      </c>
      <c r="H10" s="20" t="s">
        <v>96</v>
      </c>
    </row>
    <row r="11" spans="1:8" x14ac:dyDescent="0.2">
      <c r="D11" s="3" t="s">
        <v>23</v>
      </c>
      <c r="E11" s="5">
        <f>IF(AND(B7&lt;&gt;"",B7&gt;0),INT((E5-B6)/B7),"")</f>
        <v>318</v>
      </c>
      <c r="G11" s="21">
        <v>1200001</v>
      </c>
      <c r="H11" s="21">
        <v>3</v>
      </c>
    </row>
    <row r="12" spans="1:8" x14ac:dyDescent="0.2">
      <c r="D12" s="3" t="s">
        <v>24</v>
      </c>
      <c r="E12" s="11">
        <f>IF(OR(E11="",B8=""),"",B8+E11-1)</f>
        <v>46340</v>
      </c>
    </row>
    <row r="13" spans="1:8" x14ac:dyDescent="0.2">
      <c r="D13" s="3" t="s">
        <v>25</v>
      </c>
      <c r="E13" s="5">
        <f>INT((E5-B6)/365)</f>
        <v>2872</v>
      </c>
    </row>
    <row r="16" spans="1:8" x14ac:dyDescent="0.2">
      <c r="A16" s="12" t="s">
        <v>26</v>
      </c>
    </row>
    <row r="17" spans="1:5" x14ac:dyDescent="0.2">
      <c r="A17" s="2" t="s">
        <v>27</v>
      </c>
      <c r="B17" s="2" t="s">
        <v>28</v>
      </c>
      <c r="D17" s="2" t="s">
        <v>29</v>
      </c>
      <c r="E17" s="2" t="s">
        <v>30</v>
      </c>
    </row>
    <row r="18" spans="1:5" x14ac:dyDescent="0.2">
      <c r="A18" s="13">
        <v>1</v>
      </c>
      <c r="B18" s="5">
        <f>IF(((1-1)*($E$5-$B$6)+1)&gt;$E$6,"",IF(1=1,1,$B$6+((1-1)*($E$5-$B$6)+1)))</f>
        <v>1</v>
      </c>
      <c r="D18" s="8" t="str">
        <f>IF(((1-1)*($E$5-$B$6)+1)&gt;$E$6,"",TEXT(((1-1)*($E$5-$B$6)+1),"#,##0")&amp;"件目から"&amp;TEXT(MIN(1*($E$5-$B$6),$E$6),"#,##0")&amp;"件目")</f>
        <v>1件目から1,048,575件目</v>
      </c>
      <c r="E18" s="5">
        <f>IF(((1-1)*($E$5-$B$6)+1)&gt;$E$6,"",MIN(1*($E$5-$B$6),$E$6)-((1-1)*($E$5-$B$6)+1)+1)</f>
        <v>1048575</v>
      </c>
    </row>
    <row r="19" spans="1:5" x14ac:dyDescent="0.2">
      <c r="A19" s="13">
        <v>2</v>
      </c>
      <c r="B19" s="5">
        <f>IF(((2-1)*($E$5-$B$6)+1)&gt;$E$6,"",IF(2=1,1,$B$6+((2-1)*($E$5-$B$6)+1)))</f>
        <v>1048577</v>
      </c>
      <c r="D19" s="8" t="str">
        <f>IF(((2-1)*($E$5-$B$6)+1)&gt;$E$6,"",TEXT(((2-1)*($E$5-$B$6)+1),"#,##0")&amp;"件目から"&amp;TEXT(MIN(2*($E$5-$B$6),$E$6),"#,##0")&amp;"件目")</f>
        <v>1,048,576件目から1,200,000件目</v>
      </c>
      <c r="E19" s="5">
        <f>IF(((2-1)*($E$5-$B$6)+1)&gt;$E$6,"",MIN(2*($E$5-$B$6),$E$6)-((2-1)*($E$5-$B$6)+1)+1)</f>
        <v>151425</v>
      </c>
    </row>
    <row r="20" spans="1:5" x14ac:dyDescent="0.2">
      <c r="A20" s="13">
        <v>3</v>
      </c>
      <c r="B20" s="5" t="str">
        <f>IF(((3-1)*($E$5-$B$6)+1)&gt;$E$6,"",IF(3=1,1,$B$6+((3-1)*($E$5-$B$6)+1)))</f>
        <v/>
      </c>
      <c r="D20" s="8" t="str">
        <f>IF(((3-1)*($E$5-$B$6)+1)&gt;$E$6,"",TEXT(((3-1)*($E$5-$B$6)+1),"#,##0")&amp;"件目から"&amp;TEXT(MIN(3*($E$5-$B$6),$E$6),"#,##0")&amp;"件目")</f>
        <v/>
      </c>
      <c r="E20" s="5" t="str">
        <f>IF(((3-1)*($E$5-$B$6)+1)&gt;$E$6,"",MIN(3*($E$5-$B$6),$E$6)-((3-1)*($E$5-$B$6)+1)+1)</f>
        <v/>
      </c>
    </row>
    <row r="21" spans="1:5" x14ac:dyDescent="0.2">
      <c r="A21" s="13">
        <v>4</v>
      </c>
      <c r="B21" s="5" t="str">
        <f>IF(((4-1)*($E$5-$B$6)+1)&gt;$E$6,"",IF(4=1,1,$B$6+((4-1)*($E$5-$B$6)+1)))</f>
        <v/>
      </c>
      <c r="D21" s="8" t="str">
        <f>IF(((4-1)*($E$5-$B$6)+1)&gt;$E$6,"",TEXT(((4-1)*($E$5-$B$6)+1),"#,##0")&amp;"件目から"&amp;TEXT(MIN(4*($E$5-$B$6),$E$6),"#,##0")&amp;"件目")</f>
        <v/>
      </c>
      <c r="E21" s="5" t="str">
        <f>IF(((4-1)*($E$5-$B$6)+1)&gt;$E$6,"",MIN(4*($E$5-$B$6),$E$6)-((4-1)*($E$5-$B$6)+1)+1)</f>
        <v/>
      </c>
    </row>
    <row r="22" spans="1:5" x14ac:dyDescent="0.2">
      <c r="A22" s="13">
        <v>5</v>
      </c>
      <c r="B22" s="5" t="str">
        <f>IF(((5-1)*($E$5-$B$6)+1)&gt;$E$6,"",IF(5=1,1,$B$6+((5-1)*($E$5-$B$6)+1)))</f>
        <v/>
      </c>
      <c r="D22" s="8" t="str">
        <f>IF(((5-1)*($E$5-$B$6)+1)&gt;$E$6,"",TEXT(((5-1)*($E$5-$B$6)+1),"#,##0")&amp;"件目から"&amp;TEXT(MIN(5*($E$5-$B$6),$E$6),"#,##0")&amp;"件目")</f>
        <v/>
      </c>
      <c r="E22" s="5" t="str">
        <f>IF(((5-1)*($E$5-$B$6)+1)&gt;$E$6,"",MIN(5*($E$5-$B$6),$E$6)-((5-1)*($E$5-$B$6)+1)+1)</f>
        <v/>
      </c>
    </row>
    <row r="23" spans="1:5" x14ac:dyDescent="0.2">
      <c r="A23" s="13">
        <v>6</v>
      </c>
      <c r="B23" s="5" t="str">
        <f>IF(((6-1)*($E$5-$B$6)+1)&gt;$E$6,"",IF(6=1,1,$B$6+((6-1)*($E$5-$B$6)+1)))</f>
        <v/>
      </c>
      <c r="D23" s="8" t="str">
        <f>IF(((6-1)*($E$5-$B$6)+1)&gt;$E$6,"",TEXT(((6-1)*($E$5-$B$6)+1),"#,##0")&amp;"件目から"&amp;TEXT(MIN(6*($E$5-$B$6),$E$6),"#,##0")&amp;"件目")</f>
        <v/>
      </c>
      <c r="E23" s="5" t="str">
        <f>IF(((6-1)*($E$5-$B$6)+1)&gt;$E$6,"",MIN(6*($E$5-$B$6),$E$6)-((6-1)*($E$5-$B$6)+1)+1)</f>
        <v/>
      </c>
    </row>
    <row r="24" spans="1:5" x14ac:dyDescent="0.2">
      <c r="A24" s="13">
        <v>7</v>
      </c>
      <c r="B24" s="5" t="str">
        <f>IF(((7-1)*($E$5-$B$6)+1)&gt;$E$6,"",IF(7=1,1,$B$6+((7-1)*($E$5-$B$6)+1)))</f>
        <v/>
      </c>
      <c r="D24" s="8" t="str">
        <f>IF(((7-1)*($E$5-$B$6)+1)&gt;$E$6,"",TEXT(((7-1)*($E$5-$B$6)+1),"#,##0")&amp;"件目から"&amp;TEXT(MIN(7*($E$5-$B$6),$E$6),"#,##0")&amp;"件目")</f>
        <v/>
      </c>
      <c r="E24" s="5" t="str">
        <f>IF(((7-1)*($E$5-$B$6)+1)&gt;$E$6,"",MIN(7*($E$5-$B$6),$E$6)-((7-1)*($E$5-$B$6)+1)+1)</f>
        <v/>
      </c>
    </row>
    <row r="25" spans="1:5" x14ac:dyDescent="0.2">
      <c r="A25" s="13">
        <v>8</v>
      </c>
      <c r="B25" s="5" t="str">
        <f>IF(((8-1)*($E$5-$B$6)+1)&gt;$E$6,"",IF(8=1,1,$B$6+((8-1)*($E$5-$B$6)+1)))</f>
        <v/>
      </c>
      <c r="D25" s="8" t="str">
        <f>IF(((8-1)*($E$5-$B$6)+1)&gt;$E$6,"",TEXT(((8-1)*($E$5-$B$6)+1),"#,##0")&amp;"件目から"&amp;TEXT(MIN(8*($E$5-$B$6),$E$6),"#,##0")&amp;"件目")</f>
        <v/>
      </c>
      <c r="E25" s="5" t="str">
        <f>IF(((8-1)*($E$5-$B$6)+1)&gt;$E$6,"",MIN(8*($E$5-$B$6),$E$6)-((8-1)*($E$5-$B$6)+1)+1)</f>
        <v/>
      </c>
    </row>
    <row r="26" spans="1:5" x14ac:dyDescent="0.2">
      <c r="A26" s="13">
        <v>9</v>
      </c>
      <c r="B26" s="5" t="str">
        <f>IF(((9-1)*($E$5-$B$6)+1)&gt;$E$6,"",IF(9=1,1,$B$6+((9-1)*($E$5-$B$6)+1)))</f>
        <v/>
      </c>
      <c r="D26" s="8" t="str">
        <f>IF(((9-1)*($E$5-$B$6)+1)&gt;$E$6,"",TEXT(((9-1)*($E$5-$B$6)+1),"#,##0")&amp;"件目から"&amp;TEXT(MIN(9*($E$5-$B$6),$E$6),"#,##0")&amp;"件目")</f>
        <v/>
      </c>
      <c r="E26" s="5" t="str">
        <f>IF(((9-1)*($E$5-$B$6)+1)&gt;$E$6,"",MIN(9*($E$5-$B$6),$E$6)-((9-1)*($E$5-$B$6)+1)+1)</f>
        <v/>
      </c>
    </row>
    <row r="27" spans="1:5" x14ac:dyDescent="0.2">
      <c r="A27" s="13">
        <v>10</v>
      </c>
      <c r="B27" s="5" t="str">
        <f>IF(((10-1)*($E$5-$B$6)+1)&gt;$E$6,"",IF(10=1,1,$B$6+((10-1)*($E$5-$B$6)+1)))</f>
        <v/>
      </c>
      <c r="D27" s="8" t="str">
        <f>IF(((10-1)*($E$5-$B$6)+1)&gt;$E$6,"",TEXT(((10-1)*($E$5-$B$6)+1),"#,##0")&amp;"件目から"&amp;TEXT(MIN(10*($E$5-$B$6),$E$6),"#,##0")&amp;"件目")</f>
        <v/>
      </c>
      <c r="E27" s="5" t="str">
        <f>IF(((10-1)*($E$5-$B$6)+1)&gt;$E$6,"",MIN(10*($E$5-$B$6),$E$6)-((10-1)*($E$5-$B$6)+1)+1)</f>
        <v/>
      </c>
    </row>
    <row r="28" spans="1:5" x14ac:dyDescent="0.2">
      <c r="A28" t="s">
        <v>31</v>
      </c>
    </row>
  </sheetData>
  <phoneticPr fontId="3"/>
  <conditionalFormatting sqref="E8:E10">
    <cfRule type="expression" dxfId="7" priority="1">
      <formula>AND($E$8&lt;&gt;"",$E$8&gt;0)</formula>
    </cfRule>
    <cfRule type="expression" dxfId="6" priority="2">
      <formula>$E$8=0</formula>
    </cfRule>
  </conditionalFormatting>
  <dataValidations count="1">
    <dataValidation type="list" sqref="B9" xr:uid="{00000000-0002-0000-0000-000000000000}">
      <formula1>"xlsx,xls"</formula1>
    </dataValidation>
  </dataValidation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workbookViewId="0">
      <pane ySplit="4" topLeftCell="A5" activePane="bottomLeft" state="frozen"/>
      <selection pane="bottomLeft"/>
    </sheetView>
  </sheetViews>
  <sheetFormatPr defaultRowHeight="13" x14ac:dyDescent="0.2"/>
  <cols>
    <col min="1" max="1" width="8" customWidth="1"/>
    <col min="2" max="2" width="16" customWidth="1"/>
    <col min="3" max="3" width="18" customWidth="1"/>
    <col min="4" max="4" width="14" customWidth="1"/>
    <col min="5" max="6" width="18" customWidth="1"/>
    <col min="7" max="7" width="52" customWidth="1"/>
  </cols>
  <sheetData>
    <row r="1" spans="1:7" ht="14" x14ac:dyDescent="0.2">
      <c r="A1" s="1" t="s">
        <v>32</v>
      </c>
    </row>
    <row r="2" spans="1:7" x14ac:dyDescent="0.2">
      <c r="A2" t="s">
        <v>33</v>
      </c>
    </row>
    <row r="4" spans="1:7" x14ac:dyDescent="0.2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</row>
    <row r="5" spans="1:7" x14ac:dyDescent="0.2">
      <c r="A5" s="14" t="s">
        <v>41</v>
      </c>
      <c r="B5" s="15">
        <v>101918</v>
      </c>
      <c r="C5" s="15">
        <v>101918</v>
      </c>
      <c r="D5" s="5">
        <f t="shared" ref="D5:D16" si="0">B5-C5</f>
        <v>0</v>
      </c>
      <c r="E5" s="15">
        <v>468768677</v>
      </c>
      <c r="F5" s="15">
        <v>468768677</v>
      </c>
      <c r="G5" s="5">
        <f t="shared" ref="G5:G16" si="1">E5-F5</f>
        <v>0</v>
      </c>
    </row>
    <row r="6" spans="1:7" x14ac:dyDescent="0.2">
      <c r="A6" s="14" t="s">
        <v>42</v>
      </c>
      <c r="B6" s="15">
        <v>92055</v>
      </c>
      <c r="C6" s="15">
        <v>92055</v>
      </c>
      <c r="D6" s="5">
        <f t="shared" si="0"/>
        <v>0</v>
      </c>
      <c r="E6" s="15">
        <v>423134610</v>
      </c>
      <c r="F6" s="15">
        <v>423134610</v>
      </c>
      <c r="G6" s="5">
        <f t="shared" si="1"/>
        <v>0</v>
      </c>
    </row>
    <row r="7" spans="1:7" x14ac:dyDescent="0.2">
      <c r="A7" s="14" t="s">
        <v>43</v>
      </c>
      <c r="B7" s="15">
        <v>101918</v>
      </c>
      <c r="C7" s="15">
        <v>101918</v>
      </c>
      <c r="D7" s="5">
        <f t="shared" si="0"/>
        <v>0</v>
      </c>
      <c r="E7" s="15">
        <v>468779595</v>
      </c>
      <c r="F7" s="15">
        <v>468779595</v>
      </c>
      <c r="G7" s="5">
        <f t="shared" si="1"/>
        <v>0</v>
      </c>
    </row>
    <row r="8" spans="1:7" x14ac:dyDescent="0.2">
      <c r="A8" s="14" t="s">
        <v>44</v>
      </c>
      <c r="B8" s="15">
        <v>98630</v>
      </c>
      <c r="C8" s="15">
        <v>98630</v>
      </c>
      <c r="D8" s="5">
        <f t="shared" si="0"/>
        <v>0</v>
      </c>
      <c r="E8" s="15">
        <v>453842515</v>
      </c>
      <c r="F8" s="15">
        <v>453842515</v>
      </c>
      <c r="G8" s="5">
        <f t="shared" si="1"/>
        <v>0</v>
      </c>
    </row>
    <row r="9" spans="1:7" x14ac:dyDescent="0.2">
      <c r="A9" s="14" t="s">
        <v>45</v>
      </c>
      <c r="B9" s="15">
        <v>101918</v>
      </c>
      <c r="C9" s="15">
        <v>101918</v>
      </c>
      <c r="D9" s="5">
        <f t="shared" si="0"/>
        <v>0</v>
      </c>
      <c r="E9" s="15">
        <v>468764963</v>
      </c>
      <c r="F9" s="15">
        <v>468764963</v>
      </c>
      <c r="G9" s="5">
        <f t="shared" si="1"/>
        <v>0</v>
      </c>
    </row>
    <row r="10" spans="1:7" x14ac:dyDescent="0.2">
      <c r="A10" s="14" t="s">
        <v>46</v>
      </c>
      <c r="B10" s="15">
        <v>98630</v>
      </c>
      <c r="C10" s="15">
        <v>98630</v>
      </c>
      <c r="D10" s="5">
        <f t="shared" si="0"/>
        <v>0</v>
      </c>
      <c r="E10" s="15">
        <v>453466395</v>
      </c>
      <c r="F10" s="15">
        <v>453466395</v>
      </c>
      <c r="G10" s="5">
        <f t="shared" si="1"/>
        <v>0</v>
      </c>
    </row>
    <row r="11" spans="1:7" x14ac:dyDescent="0.2">
      <c r="A11" s="14" t="s">
        <v>47</v>
      </c>
      <c r="B11" s="15">
        <v>101918</v>
      </c>
      <c r="C11" s="15">
        <v>101918</v>
      </c>
      <c r="D11" s="5">
        <f t="shared" si="0"/>
        <v>0</v>
      </c>
      <c r="E11" s="15">
        <v>468768331</v>
      </c>
      <c r="F11" s="15">
        <v>468768331</v>
      </c>
      <c r="G11" s="5">
        <f t="shared" si="1"/>
        <v>0</v>
      </c>
    </row>
    <row r="12" spans="1:7" x14ac:dyDescent="0.2">
      <c r="A12" s="14" t="s">
        <v>48</v>
      </c>
      <c r="B12" s="15">
        <v>101918</v>
      </c>
      <c r="C12" s="15">
        <v>101918</v>
      </c>
      <c r="D12" s="5">
        <f t="shared" si="0"/>
        <v>0</v>
      </c>
      <c r="E12" s="15">
        <v>468777119</v>
      </c>
      <c r="F12" s="15">
        <v>468777119</v>
      </c>
      <c r="G12" s="5">
        <f t="shared" si="1"/>
        <v>0</v>
      </c>
    </row>
    <row r="13" spans="1:7" x14ac:dyDescent="0.2">
      <c r="A13" s="14" t="s">
        <v>49</v>
      </c>
      <c r="B13" s="15">
        <v>98630</v>
      </c>
      <c r="C13" s="15">
        <v>98630</v>
      </c>
      <c r="D13" s="5">
        <f t="shared" si="0"/>
        <v>0</v>
      </c>
      <c r="E13" s="15">
        <v>453786855</v>
      </c>
      <c r="F13" s="15">
        <v>453786855</v>
      </c>
      <c r="G13" s="5">
        <f t="shared" si="1"/>
        <v>0</v>
      </c>
    </row>
    <row r="14" spans="1:7" x14ac:dyDescent="0.2">
      <c r="A14" s="14" t="s">
        <v>50</v>
      </c>
      <c r="B14" s="15">
        <v>101918</v>
      </c>
      <c r="C14" s="15">
        <v>101918</v>
      </c>
      <c r="D14" s="5">
        <f t="shared" si="0"/>
        <v>0</v>
      </c>
      <c r="E14" s="15">
        <v>468771487</v>
      </c>
      <c r="F14" s="15">
        <v>468771487</v>
      </c>
      <c r="G14" s="5">
        <f t="shared" si="1"/>
        <v>0</v>
      </c>
    </row>
    <row r="15" spans="1:7" x14ac:dyDescent="0.2">
      <c r="A15" s="14" t="s">
        <v>51</v>
      </c>
      <c r="B15" s="15">
        <v>98630</v>
      </c>
      <c r="C15" s="15">
        <v>49122</v>
      </c>
      <c r="D15" s="5">
        <f t="shared" si="0"/>
        <v>49508</v>
      </c>
      <c r="E15" s="15">
        <v>453527735</v>
      </c>
      <c r="F15" s="15">
        <v>225891153</v>
      </c>
      <c r="G15" s="5">
        <f t="shared" si="1"/>
        <v>227636582</v>
      </c>
    </row>
    <row r="16" spans="1:7" x14ac:dyDescent="0.2">
      <c r="A16" s="14" t="s">
        <v>52</v>
      </c>
      <c r="B16" s="15">
        <v>101917</v>
      </c>
      <c r="C16" s="15">
        <v>0</v>
      </c>
      <c r="D16" s="5">
        <f t="shared" si="0"/>
        <v>101917</v>
      </c>
      <c r="E16" s="15">
        <v>468762718</v>
      </c>
      <c r="F16" s="15">
        <v>0</v>
      </c>
      <c r="G16" s="5">
        <f t="shared" si="1"/>
        <v>468762718</v>
      </c>
    </row>
    <row r="17" spans="1:7" x14ac:dyDescent="0.2">
      <c r="A17" s="16" t="s">
        <v>53</v>
      </c>
      <c r="B17" s="17">
        <f t="shared" ref="B17:G17" si="2">SUM(B5:B16)</f>
        <v>1200000</v>
      </c>
      <c r="C17" s="17">
        <f t="shared" si="2"/>
        <v>1048575</v>
      </c>
      <c r="D17" s="17">
        <f t="shared" si="2"/>
        <v>151425</v>
      </c>
      <c r="E17" s="17">
        <f t="shared" si="2"/>
        <v>5519151000</v>
      </c>
      <c r="F17" s="17">
        <f t="shared" si="2"/>
        <v>4822751700</v>
      </c>
      <c r="G17" s="17">
        <f t="shared" si="2"/>
        <v>696399300</v>
      </c>
    </row>
    <row r="18" spans="1:7" x14ac:dyDescent="0.2">
      <c r="A18" s="3" t="s">
        <v>54</v>
      </c>
      <c r="D18" s="10">
        <f>D17/B17</f>
        <v>0.12618750000000001</v>
      </c>
      <c r="G18" s="10">
        <f>G17/E17</f>
        <v>0.12617870031097175</v>
      </c>
    </row>
    <row r="20" spans="1:7" x14ac:dyDescent="0.2">
      <c r="A20" s="12" t="s">
        <v>55</v>
      </c>
    </row>
    <row r="21" spans="1:7" x14ac:dyDescent="0.2">
      <c r="A21" s="2"/>
      <c r="B21" s="2" t="s">
        <v>56</v>
      </c>
      <c r="C21" s="2"/>
      <c r="D21" s="2" t="s">
        <v>57</v>
      </c>
      <c r="E21" s="2" t="s">
        <v>58</v>
      </c>
      <c r="F21" s="2" t="s">
        <v>59</v>
      </c>
      <c r="G21" s="2" t="s">
        <v>60</v>
      </c>
    </row>
    <row r="22" spans="1:7" x14ac:dyDescent="0.2">
      <c r="A22" s="13">
        <v>1</v>
      </c>
      <c r="B22" s="18" t="s">
        <v>61</v>
      </c>
      <c r="C22" s="18"/>
      <c r="D22" s="15">
        <v>1200001</v>
      </c>
      <c r="E22" s="15">
        <v>1048575</v>
      </c>
      <c r="F22" s="14" t="s">
        <v>62</v>
      </c>
      <c r="G22" s="14" t="s">
        <v>63</v>
      </c>
    </row>
    <row r="23" spans="1:7" x14ac:dyDescent="0.2">
      <c r="A23" s="13">
        <v>2</v>
      </c>
      <c r="B23" s="18" t="s">
        <v>64</v>
      </c>
      <c r="C23" s="18"/>
      <c r="D23" s="15">
        <v>1200001</v>
      </c>
      <c r="E23" s="15">
        <v>1048575</v>
      </c>
      <c r="F23" s="14" t="s">
        <v>65</v>
      </c>
      <c r="G23" s="14" t="s">
        <v>66</v>
      </c>
    </row>
    <row r="24" spans="1:7" x14ac:dyDescent="0.2">
      <c r="A24" s="13">
        <v>3</v>
      </c>
      <c r="B24" s="18" t="s">
        <v>67</v>
      </c>
      <c r="C24" s="18"/>
      <c r="D24" s="15">
        <v>1048576</v>
      </c>
      <c r="E24" s="15">
        <v>1048575</v>
      </c>
      <c r="F24" s="14" t="s">
        <v>65</v>
      </c>
      <c r="G24" s="14" t="s">
        <v>68</v>
      </c>
    </row>
    <row r="25" spans="1:7" x14ac:dyDescent="0.2">
      <c r="A25" s="13">
        <v>4</v>
      </c>
      <c r="B25" s="18" t="s">
        <v>69</v>
      </c>
      <c r="C25" s="18"/>
      <c r="D25" s="15">
        <v>1048577</v>
      </c>
      <c r="E25" s="15">
        <v>1048575</v>
      </c>
      <c r="F25" s="14" t="s">
        <v>62</v>
      </c>
      <c r="G25" s="14" t="s">
        <v>70</v>
      </c>
    </row>
    <row r="26" spans="1:7" x14ac:dyDescent="0.2">
      <c r="A26" s="13">
        <v>5</v>
      </c>
      <c r="B26" s="18" t="s">
        <v>71</v>
      </c>
      <c r="C26" s="18"/>
      <c r="D26" s="15">
        <v>1068576</v>
      </c>
      <c r="E26" s="15">
        <v>1048575</v>
      </c>
      <c r="F26" s="14" t="s">
        <v>65</v>
      </c>
      <c r="G26" s="14" t="s">
        <v>72</v>
      </c>
    </row>
    <row r="27" spans="1:7" x14ac:dyDescent="0.2">
      <c r="A27" s="13">
        <v>6</v>
      </c>
      <c r="B27" s="18" t="s">
        <v>73</v>
      </c>
      <c r="C27" s="18"/>
      <c r="D27" s="15">
        <v>1200001</v>
      </c>
      <c r="E27" s="15">
        <v>151425</v>
      </c>
      <c r="F27" s="14" t="s">
        <v>65</v>
      </c>
      <c r="G27" s="14" t="s">
        <v>74</v>
      </c>
    </row>
    <row r="28" spans="1:7" x14ac:dyDescent="0.2">
      <c r="A28" s="13">
        <v>7</v>
      </c>
      <c r="B28" s="18" t="s">
        <v>75</v>
      </c>
      <c r="C28" s="18"/>
      <c r="D28" s="15">
        <v>1200001</v>
      </c>
      <c r="E28" s="15">
        <v>65535</v>
      </c>
      <c r="F28" s="14"/>
      <c r="G28" s="14" t="s">
        <v>76</v>
      </c>
    </row>
    <row r="29" spans="1:7" x14ac:dyDescent="0.2">
      <c r="A29" s="13">
        <v>8</v>
      </c>
      <c r="B29" s="18" t="s">
        <v>77</v>
      </c>
      <c r="C29" s="18"/>
      <c r="D29" s="15">
        <v>1200001</v>
      </c>
      <c r="E29" s="15">
        <v>1200000</v>
      </c>
      <c r="F29" s="14"/>
      <c r="G29" s="14" t="s">
        <v>78</v>
      </c>
    </row>
    <row r="30" spans="1:7" x14ac:dyDescent="0.2">
      <c r="A30" s="13">
        <v>9</v>
      </c>
      <c r="B30" s="18" t="s">
        <v>79</v>
      </c>
      <c r="C30" s="18"/>
      <c r="D30" s="15">
        <v>1200001</v>
      </c>
      <c r="E30" s="15">
        <v>1048575</v>
      </c>
      <c r="F30" s="14"/>
      <c r="G30" s="14" t="s">
        <v>80</v>
      </c>
    </row>
  </sheetData>
  <mergeCells count="9">
    <mergeCell ref="B23:C23"/>
    <mergeCell ref="B22:C22"/>
    <mergeCell ref="B26:C26"/>
    <mergeCell ref="B27:C27"/>
    <mergeCell ref="B24:C24"/>
    <mergeCell ref="B30:C30"/>
    <mergeCell ref="B29:C29"/>
    <mergeCell ref="B25:C25"/>
    <mergeCell ref="B28:C28"/>
  </mergeCells>
  <phoneticPr fontId="3"/>
  <conditionalFormatting sqref="D5:D16">
    <cfRule type="expression" dxfId="5" priority="1">
      <formula>AND($D5&lt;&gt;"",$D5&gt;0)</formula>
    </cfRule>
  </conditionalFormatting>
  <conditionalFormatting sqref="G5:G16">
    <cfRule type="expression" dxfId="4" priority="2">
      <formula>AND($G5&lt;&gt;"",$G5&gt;0)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workbookViewId="0"/>
  </sheetViews>
  <sheetFormatPr defaultRowHeight="13" x14ac:dyDescent="0.2"/>
  <cols>
    <col min="1" max="1" width="130" customWidth="1"/>
  </cols>
  <sheetData>
    <row r="1" spans="1:1" ht="14" x14ac:dyDescent="0.2">
      <c r="A1" s="1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10" spans="1:1" x14ac:dyDescent="0.2">
      <c r="A10" t="s">
        <v>88</v>
      </c>
    </row>
    <row r="11" spans="1:1" x14ac:dyDescent="0.2">
      <c r="A11" t="s">
        <v>89</v>
      </c>
    </row>
    <row r="12" spans="1:1" x14ac:dyDescent="0.2">
      <c r="A12" t="s">
        <v>90</v>
      </c>
    </row>
    <row r="13" spans="1:1" x14ac:dyDescent="0.2">
      <c r="A13" t="s">
        <v>91</v>
      </c>
    </row>
    <row r="14" spans="1:1" x14ac:dyDescent="0.2">
      <c r="A14" t="s">
        <v>92</v>
      </c>
    </row>
    <row r="16" spans="1:1" x14ac:dyDescent="0.2">
      <c r="A16" t="s">
        <v>93</v>
      </c>
    </row>
    <row r="17" spans="1:1" x14ac:dyDescent="0.2">
      <c r="A17" t="s">
        <v>94</v>
      </c>
    </row>
    <row r="18" spans="1:1" x14ac:dyDescent="0.2">
      <c r="A18" t="s">
        <v>95</v>
      </c>
    </row>
  </sheetData>
  <phoneticPr fontId="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0A9685-7668-41D0-B02E-4FD0254EC9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1_開けるか</vt:lpstr>
      <vt:lpstr>2_120万件の実測</vt:lpstr>
      <vt:lpstr>3_使い方</vt:lpstr>
      <vt:lpstr>CSVのパス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2026-10-06T07:32:45Z</dcterms:created>
  <dcterms:modified xsi:type="dcterms:W3CDTF">2026-10-06T07:37:32Z</dcterms:modified>
</cp:coreProperties>
</file>