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申告するといくら" sheetId="1" state="visible" r:id="rId1"/>
    <sheet xmlns:r="http://schemas.openxmlformats.org/officeDocument/2006/relationships" name="2_早見表" sheetId="2" state="visible" r:id="rId2"/>
    <sheet xmlns:r="http://schemas.openxmlformats.org/officeDocument/2006/relationships" name="3_医療費の境目" sheetId="3" state="visible" r:id="rId3"/>
    <sheet xmlns:r="http://schemas.openxmlformats.org/officeDocument/2006/relationships" name="4_年収10万円刻み" sheetId="4" state="visible" r:id="rId4"/>
    <sheet xmlns:r="http://schemas.openxmlformats.org/officeDocument/2006/relationships" name="5_使い方" sheetId="5" state="visible" r:id="rId5"/>
    <sheet xmlns:r="http://schemas.openxmlformats.org/officeDocument/2006/relationships" name="計算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+#,##0;-#,##0;0"/>
    <numFmt numFmtId="165" formatCode="#,##0&quot;円&quot;"/>
    <numFmt numFmtId="166" formatCode="#,##0;-#,##0;0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3" borderId="1" pivotButton="0" quotePrefix="0" xfId="0"/>
    <xf numFmtId="3" fontId="0" fillId="4" borderId="1" pivotButton="0" quotePrefix="0" xfId="0"/>
    <xf numFmtId="0" fontId="0" fillId="3" borderId="1" pivotButton="0" quotePrefix="0" xfId="0"/>
    <xf numFmtId="3" fontId="2" fillId="4" borderId="1" pivotButton="0" quotePrefix="0" xfId="0"/>
    <xf numFmtId="0" fontId="2" fillId="4" borderId="1" pivotButton="0" quotePrefix="0" xfId="0"/>
    <xf numFmtId="164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0" borderId="0" pivotButton="0" quotePrefix="0" xfId="0"/>
    <xf numFmtId="165" fontId="2" fillId="2" borderId="1" applyAlignment="1" pivotButton="0" quotePrefix="0" xfId="0">
      <alignment horizontal="center" vertical="center" wrapText="1"/>
    </xf>
    <xf numFmtId="3" fontId="0" fillId="0" borderId="1" pivotButton="0" quotePrefix="0" xfId="0"/>
    <xf numFmtId="164" fontId="0" fillId="0" borderId="1" pivotButton="0" quotePrefix="0" xfId="0"/>
    <xf numFmtId="166" fontId="2" fillId="4" borderId="1" pivotButton="0" quotePrefix="0" xfId="0"/>
    <xf numFmtId="166" fontId="0" fillId="4" borderId="1" pivotButton="0" quotePrefix="0" xfId="0"/>
    <xf numFmtId="0" fontId="2" fillId="2" borderId="1" pivotButton="0" quotePrefix="0" xfId="0"/>
    <xf numFmtId="3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8E8"/>
          <bgColor rgb="00FDE8E8"/>
        </patternFill>
      </fill>
    </dxf>
    <dxf>
      <fill>
        <patternFill patternType="solid">
          <fgColor rgb="00E6F4EA"/>
          <bgColor rgb="00E6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13" customWidth="1" min="2" max="2"/>
    <col width="13" customWidth="1" min="3" max="3"/>
    <col width="13" customWidth="1" min="4" max="4"/>
    <col width="13" customWidth="1" min="5" max="5"/>
    <col width="40" customWidth="1" min="6" max="6"/>
    <col width="40" customWidth="1" min="8" max="8"/>
    <col width="13" customWidth="1" min="9" max="9"/>
    <col width="44" customWidth="1" min="10" max="10"/>
  </cols>
  <sheetData>
    <row r="1">
      <c r="A1" s="1" t="inlineStr">
        <is>
          <t>副業の所得が20万円以下のとき、申告のしかたで所得税と住民税はいくら変わるか。黄色を埋める（給与1か所の独身の会社員）</t>
        </is>
      </c>
    </row>
    <row r="2">
      <c r="A2" s="2" t="inlineStr">
        <is>
          <t>入れるもの</t>
        </is>
      </c>
      <c r="B2" s="2" t="inlineStr">
        <is>
          <t>値</t>
        </is>
      </c>
      <c r="C2" s="2" t="inlineStr">
        <is>
          <t>メモ</t>
        </is>
      </c>
      <c r="H2" s="2" t="inlineStr">
        <is>
          <t>途中の計算</t>
        </is>
      </c>
      <c r="I2" s="2" t="inlineStr">
        <is>
          <t>金額</t>
        </is>
      </c>
      <c r="J2" s="2" t="inlineStr">
        <is>
          <t>メモ</t>
        </is>
      </c>
    </row>
    <row r="3">
      <c r="A3" s="3" t="inlineStr">
        <is>
          <t>本業の給与の年収（税引き前）</t>
        </is>
      </c>
      <c r="B3" s="4" t="n">
        <v>7000000</v>
      </c>
      <c r="C3" t="inlineStr">
        <is>
          <t>源泉徴収票の支払金額。年末調整を受けていること</t>
        </is>
      </c>
      <c r="H3" s="3" t="inlineStr">
        <is>
          <t>給与所得</t>
        </is>
      </c>
      <c r="I3" s="5">
        <f>IF($B$3&lt;741000,0,IF($B$3&lt;2191000,$B$3-740000,IF($B$3&lt;2193000,1451000,IF($B$3&lt;2196000,1453000,IF($B$3&lt;2200000,1456000,IF($B$3&lt;3600000,ROUND(ROUNDDOWN($B$3/4,-3)*2.8,0)-80000,IF($B$3&lt;6600000,ROUND(ROUNDDOWN($B$3/4,-3)*3.2,0)-440000,IF($B$3&lt;8500000,ROUNDDOWN($B$3*0.9,0)-1100000,$B$3-1950000))))))))</f>
        <v/>
      </c>
      <c r="J3" s="3" t="inlineStr">
        <is>
          <t>2026年分は給与所得控除の最低が74万円</t>
        </is>
      </c>
    </row>
    <row r="4">
      <c r="A4" s="3" t="inlineStr">
        <is>
          <t>副業の収入</t>
        </is>
      </c>
      <c r="B4" s="4" t="n">
        <v>300000</v>
      </c>
      <c r="C4" t="inlineStr">
        <is>
          <t>原稿料、講師料、仕入れて売った品物など。給与は入れない</t>
        </is>
      </c>
      <c r="H4" s="3" t="inlineStr">
        <is>
          <t>合計所得（給与所得＋副業）</t>
        </is>
      </c>
      <c r="I4" s="5">
        <f>I3+$B$10</f>
        <v/>
      </c>
      <c r="J4" s="3" t="inlineStr">
        <is>
          <t>基礎控除の段階はこの額で決まる</t>
        </is>
      </c>
    </row>
    <row r="5">
      <c r="A5" s="3" t="inlineStr">
        <is>
          <t>副業の経費</t>
        </is>
      </c>
      <c r="B5" s="4" t="n">
        <v>110000</v>
      </c>
      <c r="C5" t="inlineStr">
        <is>
          <t>副業のために使ったお金</t>
        </is>
      </c>
      <c r="H5" s="3" t="inlineStr">
        <is>
          <t>基礎控除（所得税）</t>
        </is>
      </c>
      <c r="I5" s="5">
        <f>IF(I4&gt;23500000,NA(),IF(I4&lt;=4890000,1040000,IF(I4&lt;=6550000,670000,620000)))</f>
        <v/>
      </c>
      <c r="J5" s="3" t="inlineStr">
        <is>
          <t>合計所得489万円以下104万円、655万円以下67万円</t>
        </is>
      </c>
    </row>
    <row r="6">
      <c r="A6" s="3" t="inlineStr">
        <is>
          <t>医療費（保険金などで補填された分を引く）</t>
        </is>
      </c>
      <c r="B6" s="4" t="n">
        <v>150000</v>
      </c>
      <c r="C6" t="inlineStr">
        <is>
          <t>医療費控除を受けたいときに入れる</t>
        </is>
      </c>
      <c r="H6" s="3" t="inlineStr">
        <is>
          <t>医療費控除の額</t>
        </is>
      </c>
      <c r="I6" s="5">
        <f>IF($B$6&lt;=0,0,MAX(0,MIN(2000000,$B$6-MIN(100000,ROUNDDOWN(I4*0.05,0)))))</f>
        <v/>
      </c>
      <c r="J6" s="3" t="inlineStr">
        <is>
          <t>医療費−10万円（総所得の5%が小さければそちら）</t>
        </is>
      </c>
    </row>
    <row r="7">
      <c r="A7" s="3" t="inlineStr">
        <is>
          <t>社会保険料（空欄なら見積もり）</t>
        </is>
      </c>
      <c r="B7" s="4" t="n"/>
      <c r="C7" t="inlineStr">
        <is>
          <t>源泉徴収票の社会保険料等の金額</t>
        </is>
      </c>
      <c r="H7" s="3" t="inlineStr">
        <is>
          <t>所得税の課税所得（確定申告しない）</t>
        </is>
      </c>
      <c r="I7" s="5">
        <f>MAX(0,ROUNDDOWN(I3-$B$11-I5,-3))</f>
        <v/>
      </c>
      <c r="J7" s="3" t="inlineStr">
        <is>
          <t>副業を入れない（年末調整のとおり）</t>
        </is>
      </c>
    </row>
    <row r="8">
      <c r="A8" s="3" t="inlineStr">
        <is>
          <t>40歳から64歳か</t>
        </is>
      </c>
      <c r="B8" s="6" t="inlineStr">
        <is>
          <t>いいえ</t>
        </is>
      </c>
      <c r="C8" t="inlineStr">
        <is>
          <t>見積もりのときだけ使う。はいなら介護保険料を足す</t>
        </is>
      </c>
      <c r="H8" s="3" t="inlineStr">
        <is>
          <t>所得税の課税所得（確定申告する）</t>
        </is>
      </c>
      <c r="I8" s="5">
        <f>MAX(0,ROUNDDOWN(I4-$B$11-I5-I6,-3))</f>
        <v/>
      </c>
      <c r="J8" s="3" t="inlineStr">
        <is>
          <t>副業を入れ、医療費控除を引く</t>
        </is>
      </c>
    </row>
    <row r="9">
      <c r="H9" s="3" t="inlineStr">
        <is>
          <t>同（医療費控除なし）</t>
        </is>
      </c>
      <c r="I9" s="5">
        <f>MAX(0,ROUNDDOWN(I4-$B$11-I5,-3))</f>
        <v/>
      </c>
      <c r="J9" s="3" t="inlineStr"/>
    </row>
    <row r="10">
      <c r="A10" s="3" t="inlineStr">
        <is>
          <t>副業の所得（収入−経費）</t>
        </is>
      </c>
      <c r="B10" s="7">
        <f>MAX(0,B4-B5)</f>
        <v/>
      </c>
      <c r="C10" t="inlineStr">
        <is>
          <t>20万円の判定はこの額で見る。収入ではない</t>
        </is>
      </c>
      <c r="H10" s="3" t="inlineStr">
        <is>
          <t>所得税（確定申告しない）</t>
        </is>
      </c>
      <c r="I10" s="5">
        <f>IF(I7&lt;=0,0,ROUNDDOWN((I7*LOOKUP(I7,{0,1950001,3300001,6950001,9000001,18000001,40000001},{0.05,0.1,0.2,0.23,0.33,0.4,0.45})-LOOKUP(I7,{0,1950001,3300001,6950001,9000001,18000001,40000001},{0,97500,427500,636000,1536000,2796000,4796000}))*1.021,-2))</f>
        <v/>
      </c>
      <c r="J10" s="3" t="inlineStr">
        <is>
          <t>復興特別所得税を含む。100円未満を切り捨て</t>
        </is>
      </c>
    </row>
    <row r="11">
      <c r="A11" s="3" t="inlineStr">
        <is>
          <t>社会保険料（計算に使う額）</t>
        </is>
      </c>
      <c r="B11" s="5">
        <f>IF(B7="",ROUND(MIN(B3/12,650000)*12*0.0915+MIN(B3/12,1390000)*12*(0.0504+IF(B8="はい",0.0081,0))+B3*0.005,0),B7)</f>
        <v/>
      </c>
      <c r="C11" t="inlineStr">
        <is>
          <t>見積もりは協会けんぽ東京支部・賞与なし</t>
        </is>
      </c>
      <c r="H11" s="3" t="inlineStr">
        <is>
          <t>所得税（確定申告する）</t>
        </is>
      </c>
      <c r="I11" s="5">
        <f>IF(I8&lt;=0,0,ROUNDDOWN((I8*LOOKUP(I8,{0,1950001,3300001,6950001,9000001,18000001,40000001},{0.05,0.1,0.2,0.23,0.33,0.4,0.45})-LOOKUP(I8,{0,1950001,3300001,6950001,9000001,18000001,40000001},{0,97500,427500,636000,1536000,2796000,4796000}))*1.021,-2))</f>
        <v/>
      </c>
      <c r="J11" s="3" t="inlineStr"/>
    </row>
    <row r="12">
      <c r="A12" s="3" t="inlineStr">
        <is>
          <t>所得税の確定申告</t>
        </is>
      </c>
      <c r="B12" s="8">
        <f>IF(B3&gt;20000000,"要る",IF(B10&gt;200000,"要る","要らない"))</f>
        <v/>
      </c>
      <c r="C12" t="inlineStr">
        <is>
          <t>所得税法第121条。20万円以下でも、還付を受けたいなら出せる</t>
        </is>
      </c>
      <c r="H12" s="3" t="inlineStr">
        <is>
          <t>所得税（確定申告、医療費控除なし）</t>
        </is>
      </c>
      <c r="I12" s="5">
        <f>IF(I9&lt;=0,0,ROUNDDOWN((I9*LOOKUP(I9,{0,1950001,3300001,6950001,9000001,18000001,40000001},{0.05,0.1,0.2,0.23,0.33,0.4,0.45})-LOOKUP(I9,{0,1950001,3300001,6950001,9000001,18000001,40000001},{0,97500,427500,636000,1536000,2796000,4796000}))*1.021,-2))</f>
        <v/>
      </c>
      <c r="J12" s="3" t="inlineStr"/>
    </row>
    <row r="13">
      <c r="A13" s="3" t="inlineStr">
        <is>
          <t>住民税の申告</t>
        </is>
      </c>
      <c r="B13" s="8">
        <f>IF(B10&gt;0,IF(B12="要る","確定申告で足りる","要る"),"要らない")</f>
        <v/>
      </c>
      <c r="C13" t="inlineStr">
        <is>
          <t>地方税法第317条の2。確定申告を出せば住民税の申告をしたことになる</t>
        </is>
      </c>
      <c r="H13" s="3" t="inlineStr">
        <is>
          <t>住民税の課税所得（副業を出す）</t>
        </is>
      </c>
      <c r="I13" s="5">
        <f>MAX(0,ROUNDDOWN(I4-$B$11-430000,-3))</f>
        <v/>
      </c>
      <c r="J13" s="3" t="inlineStr">
        <is>
          <t>住民税の基礎控除は43万円</t>
        </is>
      </c>
    </row>
    <row r="14">
      <c r="H14" s="3" t="inlineStr">
        <is>
          <t>同（副業と医療費控除を出す）</t>
        </is>
      </c>
      <c r="I14" s="5">
        <f>MAX(0,ROUNDDOWN(I4-$B$11-430000-I6,-3))</f>
        <v/>
      </c>
      <c r="J14" s="3" t="inlineStr"/>
    </row>
    <row r="15">
      <c r="A15" s="2" t="inlineStr">
        <is>
          <t>出し方</t>
        </is>
      </c>
      <c r="B15" s="2" t="inlineStr">
        <is>
          <t>所得税</t>
        </is>
      </c>
      <c r="C15" s="2" t="inlineStr">
        <is>
          <t>住民税所得割</t>
        </is>
      </c>
      <c r="D15" s="2" t="inlineStr">
        <is>
          <t>合計</t>
        </is>
      </c>
      <c r="E15" s="2" t="inlineStr">
        <is>
          <t>Aとの差</t>
        </is>
      </c>
      <c r="F15" s="2" t="inlineStr">
        <is>
          <t>申告するもの</t>
        </is>
      </c>
      <c r="H15" s="3" t="inlineStr">
        <is>
          <t>同（副業を出さない）</t>
        </is>
      </c>
      <c r="I15" s="5">
        <f>MAX(0,ROUNDDOWN(I3-$B$11-430000,-3))</f>
        <v/>
      </c>
      <c r="J15" s="3" t="inlineStr"/>
    </row>
    <row r="16">
      <c r="A16" s="3" t="inlineStr">
        <is>
          <t>A 確定申告しない・住民税の申告で副業を出す</t>
        </is>
      </c>
      <c r="B16" s="5">
        <f>I10</f>
        <v/>
      </c>
      <c r="C16" s="5">
        <f>I16</f>
        <v/>
      </c>
      <c r="D16" s="7">
        <f>B16+C16</f>
        <v/>
      </c>
      <c r="E16" s="9">
        <f>D16-$D$16</f>
        <v/>
      </c>
      <c r="F16" s="3" t="inlineStr">
        <is>
          <t>市区町村に住民税の申告（副業だけ）</t>
        </is>
      </c>
      <c r="H16" s="3" t="inlineStr">
        <is>
          <t>住民税所得割（副業を出す）</t>
        </is>
      </c>
      <c r="I16" s="5">
        <f>IF(I4&lt;=450000,0,MAX(0,ROUNDDOWN(I13*0.06-MIN(50000,I13)*0.03,-2))+MAX(0,ROUNDDOWN(I13*0.04-MIN(50000,I13)*0.02,-2)))</f>
        <v/>
      </c>
      <c r="J16" s="3" t="inlineStr">
        <is>
          <t>市6%と県4%を別々に100円未満切り捨て</t>
        </is>
      </c>
    </row>
    <row r="17">
      <c r="A17" s="3" t="inlineStr">
        <is>
          <t>B 確定申告をして医療費控除を受ける</t>
        </is>
      </c>
      <c r="B17" s="5">
        <f>I11</f>
        <v/>
      </c>
      <c r="C17" s="5">
        <f>I17</f>
        <v/>
      </c>
      <c r="D17" s="7">
        <f>B17+C17</f>
        <v/>
      </c>
      <c r="E17" s="9">
        <f>D17-$D$16</f>
        <v/>
      </c>
      <c r="F17" s="3" t="inlineStr">
        <is>
          <t>税務署に確定申告（副業も書く）</t>
        </is>
      </c>
      <c r="H17" s="3" t="inlineStr">
        <is>
          <t>住民税所得割（副業と医療費控除）</t>
        </is>
      </c>
      <c r="I17" s="5">
        <f>IF(I4&lt;=450000,0,MAX(0,ROUNDDOWN(I14*0.06-MIN(50000,I14)*0.03,-2))+MAX(0,ROUNDDOWN(I14*0.04-MIN(50000,I14)*0.02,-2)))</f>
        <v/>
      </c>
      <c r="J17" s="3" t="inlineStr"/>
    </row>
    <row r="18">
      <c r="A18" s="3" t="inlineStr">
        <is>
          <t>C 確定申告しない・住民税の申告で副業と医療費控除</t>
        </is>
      </c>
      <c r="B18" s="5">
        <f>I10</f>
        <v/>
      </c>
      <c r="C18" s="5">
        <f>I17</f>
        <v/>
      </c>
      <c r="D18" s="7">
        <f>B18+C18</f>
        <v/>
      </c>
      <c r="E18" s="9">
        <f>D18-$D$16</f>
        <v/>
      </c>
      <c r="F18" s="3" t="inlineStr">
        <is>
          <t>市区町村に住民税の申告（副業と医療費控除）</t>
        </is>
      </c>
      <c r="H18" s="3" t="inlineStr">
        <is>
          <t>住民税所得割（副業を出さない）</t>
        </is>
      </c>
      <c r="I18" s="5">
        <f>IF(I3&lt;=450000,0,MAX(0,ROUNDDOWN(I15*0.06-MIN(50000,I15)*0.03,-2))+MAX(0,ROUNDDOWN(I15*0.04-MIN(50000,I15)*0.02,-2)))</f>
        <v/>
      </c>
      <c r="J18" s="3" t="inlineStr"/>
    </row>
    <row r="19">
      <c r="A19" s="3" t="inlineStr">
        <is>
          <t>D どちらも申告しない（住民税の申告漏れ）</t>
        </is>
      </c>
      <c r="B19" s="5">
        <f>I10</f>
        <v/>
      </c>
      <c r="C19" s="5">
        <f>I18</f>
        <v/>
      </c>
      <c r="D19" s="7">
        <f>B19+C19</f>
        <v/>
      </c>
      <c r="E19" s="9">
        <f>D19-$D$16</f>
        <v/>
      </c>
      <c r="F19" s="3" t="inlineStr">
        <is>
          <t>なし。副業の住民税が抜けている</t>
        </is>
      </c>
      <c r="H19" s="3" t="inlineStr">
        <is>
          <t>副業で増える住民税</t>
        </is>
      </c>
      <c r="I19" s="5">
        <f>I16-I18</f>
        <v/>
      </c>
      <c r="J19" s="3" t="inlineStr">
        <is>
          <t>住民税の申告をすると増える額</t>
        </is>
      </c>
    </row>
    <row r="20">
      <c r="A20" s="3" t="inlineStr">
        <is>
          <t>注意</t>
        </is>
      </c>
      <c r="B20" s="3">
        <f>IF($B$12="要る","副業の所得が20万円を超えるので、A・C・Dは選べない。確定申告が要る",IF($B$6&lt;=0,"医療費が0円なのでBとAの差は副業の所得税だけ",""))</f>
        <v/>
      </c>
      <c r="C20" s="10" t="n"/>
      <c r="D20" s="10" t="n"/>
      <c r="E20" s="10" t="n"/>
      <c r="F20" s="11" t="n"/>
      <c r="H20" s="3" t="inlineStr">
        <is>
          <t>確定申告すると増える所得税（医療費控除なし）</t>
        </is>
      </c>
      <c r="I20" s="5">
        <f>I12-I10</f>
        <v/>
      </c>
      <c r="J20" s="3" t="inlineStr">
        <is>
          <t>20万円以下でも確定申告に書くと増える額</t>
        </is>
      </c>
    </row>
    <row r="21">
      <c r="A21" s="3" t="inlineStr">
        <is>
          <t>Bの増減が0以下になる医療費</t>
        </is>
      </c>
      <c r="B21" s="3" t="inlineStr">
        <is>
          <t>3_医療費の境目 に年収と副業の所得を入れると出る</t>
        </is>
      </c>
      <c r="C21" s="10" t="n"/>
      <c r="D21" s="10" t="n"/>
      <c r="E21" s="10" t="n"/>
      <c r="F21" s="11" t="n"/>
      <c r="H21" s="3" t="inlineStr">
        <is>
          <t>B−A 確定申告での増減</t>
        </is>
      </c>
      <c r="I21" s="9">
        <f>I11+I17-I10-I16</f>
        <v/>
      </c>
      <c r="J21" s="3" t="inlineStr"/>
    </row>
    <row r="22">
      <c r="H22" s="3" t="inlineStr">
        <is>
          <t>C−A 住民税の申告で医療費控除</t>
        </is>
      </c>
      <c r="I22" s="9">
        <f>I17-I16</f>
        <v/>
      </c>
      <c r="J22" s="3" t="inlineStr"/>
    </row>
  </sheetData>
  <mergeCells count="2">
    <mergeCell ref="B21:F21"/>
    <mergeCell ref="B20:F20"/>
  </mergeCells>
  <conditionalFormatting sqref="B12">
    <cfRule type="expression" priority="1" dxfId="0">
      <formula>B12="要る"</formula>
    </cfRule>
  </conditionalFormatting>
  <conditionalFormatting sqref="B13">
    <cfRule type="expression" priority="2" dxfId="0">
      <formula>B13="要る"</formula>
    </cfRule>
  </conditionalFormatting>
  <conditionalFormatting sqref="A17:F17">
    <cfRule type="expression" priority="3" dxfId="0">
      <formula>$E$17&gt;0</formula>
    </cfRule>
    <cfRule type="expression" priority="4" dxfId="1">
      <formula>$E$17&lt;0</formula>
    </cfRule>
  </conditionalFormatting>
  <conditionalFormatting sqref="A18:F18">
    <cfRule type="expression" priority="5" dxfId="1">
      <formula>$E$18&lt;0</formula>
    </cfRule>
  </conditionalFormatting>
  <conditionalFormatting sqref="B20">
    <cfRule type="expression" priority="6" dxfId="0">
      <formula>LEFT(B20,2)="副業"</formula>
    </cfRule>
  </conditionalFormatting>
  <dataValidations count="1">
    <dataValidation sqref="B8" showDropDown="0" showInputMessage="0" showErrorMessage="0" allowBlank="0" type="list">
      <formula1>"はい,いいえ"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副業の所得で増える税（円）。給与1か所の独身、40歳未満、医療費控除なし</t>
        </is>
      </c>
    </row>
    <row r="2">
      <c r="A2" s="12" t="inlineStr">
        <is>
          <t>住民税の申告で増える住民税（所得税の申告のあるなしに関係なくかかる）</t>
        </is>
      </c>
    </row>
    <row r="3">
      <c r="A3" s="2" t="inlineStr">
        <is>
          <t>年収＼副業の所得</t>
        </is>
      </c>
      <c r="B3" s="13" t="n">
        <v>50000</v>
      </c>
      <c r="C3" s="13" t="n">
        <v>100000</v>
      </c>
      <c r="D3" s="13" t="n">
        <v>150000</v>
      </c>
      <c r="E3" s="13" t="n">
        <v>190000</v>
      </c>
      <c r="F3" s="13" t="n">
        <v>200000</v>
      </c>
      <c r="G3" s="13" t="n">
        <v>200001</v>
      </c>
      <c r="H3" s="13" t="n">
        <v>250000</v>
      </c>
      <c r="I3" s="13" t="n">
        <v>300000</v>
      </c>
    </row>
    <row r="4">
      <c r="A4" s="14" t="n">
        <v>3000000</v>
      </c>
      <c r="B4" s="14">
        <f>計算!V3</f>
        <v/>
      </c>
      <c r="C4" s="14">
        <f>計算!V4</f>
        <v/>
      </c>
      <c r="D4" s="14">
        <f>計算!V5</f>
        <v/>
      </c>
      <c r="E4" s="14">
        <f>計算!V6</f>
        <v/>
      </c>
      <c r="F4" s="14">
        <f>計算!V7</f>
        <v/>
      </c>
      <c r="G4" s="14">
        <f>計算!V8</f>
        <v/>
      </c>
      <c r="H4" s="14">
        <f>計算!V9</f>
        <v/>
      </c>
      <c r="I4" s="14">
        <f>計算!V10</f>
        <v/>
      </c>
    </row>
    <row r="5">
      <c r="A5" s="14" t="n">
        <v>4000000</v>
      </c>
      <c r="B5" s="14">
        <f>計算!V11</f>
        <v/>
      </c>
      <c r="C5" s="14">
        <f>計算!V12</f>
        <v/>
      </c>
      <c r="D5" s="14">
        <f>計算!V13</f>
        <v/>
      </c>
      <c r="E5" s="14">
        <f>計算!V14</f>
        <v/>
      </c>
      <c r="F5" s="14">
        <f>計算!V15</f>
        <v/>
      </c>
      <c r="G5" s="14">
        <f>計算!V16</f>
        <v/>
      </c>
      <c r="H5" s="14">
        <f>計算!V17</f>
        <v/>
      </c>
      <c r="I5" s="14">
        <f>計算!V18</f>
        <v/>
      </c>
    </row>
    <row r="6">
      <c r="A6" s="14" t="n">
        <v>5000000</v>
      </c>
      <c r="B6" s="14">
        <f>計算!V19</f>
        <v/>
      </c>
      <c r="C6" s="14">
        <f>計算!V20</f>
        <v/>
      </c>
      <c r="D6" s="14">
        <f>計算!V21</f>
        <v/>
      </c>
      <c r="E6" s="14">
        <f>計算!V22</f>
        <v/>
      </c>
      <c r="F6" s="14">
        <f>計算!V23</f>
        <v/>
      </c>
      <c r="G6" s="14">
        <f>計算!V24</f>
        <v/>
      </c>
      <c r="H6" s="14">
        <f>計算!V25</f>
        <v/>
      </c>
      <c r="I6" s="14">
        <f>計算!V26</f>
        <v/>
      </c>
    </row>
    <row r="7">
      <c r="A7" s="14" t="n">
        <v>6000000</v>
      </c>
      <c r="B7" s="14">
        <f>計算!V27</f>
        <v/>
      </c>
      <c r="C7" s="14">
        <f>計算!V28</f>
        <v/>
      </c>
      <c r="D7" s="14">
        <f>計算!V29</f>
        <v/>
      </c>
      <c r="E7" s="14">
        <f>計算!V30</f>
        <v/>
      </c>
      <c r="F7" s="14">
        <f>計算!V31</f>
        <v/>
      </c>
      <c r="G7" s="14">
        <f>計算!V32</f>
        <v/>
      </c>
      <c r="H7" s="14">
        <f>計算!V33</f>
        <v/>
      </c>
      <c r="I7" s="14">
        <f>計算!V34</f>
        <v/>
      </c>
    </row>
    <row r="8">
      <c r="A8" s="14" t="n">
        <v>7000000</v>
      </c>
      <c r="B8" s="14">
        <f>計算!V35</f>
        <v/>
      </c>
      <c r="C8" s="14">
        <f>計算!V36</f>
        <v/>
      </c>
      <c r="D8" s="14">
        <f>計算!V37</f>
        <v/>
      </c>
      <c r="E8" s="14">
        <f>計算!V38</f>
        <v/>
      </c>
      <c r="F8" s="14">
        <f>計算!V39</f>
        <v/>
      </c>
      <c r="G8" s="14">
        <f>計算!V40</f>
        <v/>
      </c>
      <c r="H8" s="14">
        <f>計算!V41</f>
        <v/>
      </c>
      <c r="I8" s="14">
        <f>計算!V42</f>
        <v/>
      </c>
    </row>
    <row r="9">
      <c r="A9" s="14" t="n">
        <v>8000000</v>
      </c>
      <c r="B9" s="14">
        <f>計算!V43</f>
        <v/>
      </c>
      <c r="C9" s="14">
        <f>計算!V44</f>
        <v/>
      </c>
      <c r="D9" s="14">
        <f>計算!V45</f>
        <v/>
      </c>
      <c r="E9" s="14">
        <f>計算!V46</f>
        <v/>
      </c>
      <c r="F9" s="14">
        <f>計算!V47</f>
        <v/>
      </c>
      <c r="G9" s="14">
        <f>計算!V48</f>
        <v/>
      </c>
      <c r="H9" s="14">
        <f>計算!V49</f>
        <v/>
      </c>
      <c r="I9" s="14">
        <f>計算!V50</f>
        <v/>
      </c>
    </row>
    <row r="10">
      <c r="A10" s="14" t="n">
        <v>10000000</v>
      </c>
      <c r="B10" s="14">
        <f>計算!V51</f>
        <v/>
      </c>
      <c r="C10" s="14">
        <f>計算!V52</f>
        <v/>
      </c>
      <c r="D10" s="14">
        <f>計算!V53</f>
        <v/>
      </c>
      <c r="E10" s="14">
        <f>計算!V54</f>
        <v/>
      </c>
      <c r="F10" s="14">
        <f>計算!V55</f>
        <v/>
      </c>
      <c r="G10" s="14">
        <f>計算!V56</f>
        <v/>
      </c>
      <c r="H10" s="14">
        <f>計算!V57</f>
        <v/>
      </c>
      <c r="I10" s="14">
        <f>計算!V58</f>
        <v/>
      </c>
    </row>
    <row r="11">
      <c r="A11" s="14" t="n">
        <v>12000000</v>
      </c>
      <c r="B11" s="14">
        <f>計算!V59</f>
        <v/>
      </c>
      <c r="C11" s="14">
        <f>計算!V60</f>
        <v/>
      </c>
      <c r="D11" s="14">
        <f>計算!V61</f>
        <v/>
      </c>
      <c r="E11" s="14">
        <f>計算!V62</f>
        <v/>
      </c>
      <c r="F11" s="14">
        <f>計算!V63</f>
        <v/>
      </c>
      <c r="G11" s="14">
        <f>計算!V64</f>
        <v/>
      </c>
      <c r="H11" s="14">
        <f>計算!V65</f>
        <v/>
      </c>
      <c r="I11" s="14">
        <f>計算!V66</f>
        <v/>
      </c>
    </row>
    <row r="12">
      <c r="A12" s="14" t="n">
        <v>15000000</v>
      </c>
      <c r="B12" s="14">
        <f>計算!V67</f>
        <v/>
      </c>
      <c r="C12" s="14">
        <f>計算!V68</f>
        <v/>
      </c>
      <c r="D12" s="14">
        <f>計算!V69</f>
        <v/>
      </c>
      <c r="E12" s="14">
        <f>計算!V70</f>
        <v/>
      </c>
      <c r="F12" s="14">
        <f>計算!V71</f>
        <v/>
      </c>
      <c r="G12" s="14">
        <f>計算!V72</f>
        <v/>
      </c>
      <c r="H12" s="14">
        <f>計算!V73</f>
        <v/>
      </c>
      <c r="I12" s="14">
        <f>計算!V74</f>
        <v/>
      </c>
    </row>
    <row r="13">
      <c r="A13" s="12" t="inlineStr">
        <is>
          <t>確定申告に副業を書くと増える所得税（20万円以下なら書かなければ0円）</t>
        </is>
      </c>
    </row>
    <row r="14">
      <c r="A14" s="2" t="inlineStr">
        <is>
          <t>年収＼副業の所得</t>
        </is>
      </c>
      <c r="B14" s="13" t="n">
        <v>50000</v>
      </c>
      <c r="C14" s="13" t="n">
        <v>100000</v>
      </c>
      <c r="D14" s="13" t="n">
        <v>150000</v>
      </c>
      <c r="E14" s="13" t="n">
        <v>190000</v>
      </c>
      <c r="F14" s="13" t="n">
        <v>200000</v>
      </c>
      <c r="G14" s="13" t="n">
        <v>200001</v>
      </c>
      <c r="H14" s="13" t="n">
        <v>250000</v>
      </c>
      <c r="I14" s="13" t="n">
        <v>300000</v>
      </c>
    </row>
    <row r="15">
      <c r="A15" s="14" t="n">
        <v>3000000</v>
      </c>
      <c r="B15" s="14">
        <f>計算!W3</f>
        <v/>
      </c>
      <c r="C15" s="14">
        <f>計算!W4</f>
        <v/>
      </c>
      <c r="D15" s="14">
        <f>計算!W5</f>
        <v/>
      </c>
      <c r="E15" s="14">
        <f>計算!W6</f>
        <v/>
      </c>
      <c r="F15" s="14">
        <f>計算!W7</f>
        <v/>
      </c>
      <c r="G15" s="14">
        <f>計算!W8</f>
        <v/>
      </c>
      <c r="H15" s="14">
        <f>計算!W9</f>
        <v/>
      </c>
      <c r="I15" s="14">
        <f>計算!W10</f>
        <v/>
      </c>
    </row>
    <row r="16">
      <c r="A16" s="14" t="n">
        <v>4000000</v>
      </c>
      <c r="B16" s="14">
        <f>計算!W11</f>
        <v/>
      </c>
      <c r="C16" s="14">
        <f>計算!W12</f>
        <v/>
      </c>
      <c r="D16" s="14">
        <f>計算!W13</f>
        <v/>
      </c>
      <c r="E16" s="14">
        <f>計算!W14</f>
        <v/>
      </c>
      <c r="F16" s="14">
        <f>計算!W15</f>
        <v/>
      </c>
      <c r="G16" s="14">
        <f>計算!W16</f>
        <v/>
      </c>
      <c r="H16" s="14">
        <f>計算!W17</f>
        <v/>
      </c>
      <c r="I16" s="14">
        <f>計算!W18</f>
        <v/>
      </c>
    </row>
    <row r="17">
      <c r="A17" s="14" t="n">
        <v>5000000</v>
      </c>
      <c r="B17" s="14">
        <f>計算!W19</f>
        <v/>
      </c>
      <c r="C17" s="14">
        <f>計算!W20</f>
        <v/>
      </c>
      <c r="D17" s="14">
        <f>計算!W21</f>
        <v/>
      </c>
      <c r="E17" s="14">
        <f>計算!W22</f>
        <v/>
      </c>
      <c r="F17" s="14">
        <f>計算!W23</f>
        <v/>
      </c>
      <c r="G17" s="14">
        <f>計算!W24</f>
        <v/>
      </c>
      <c r="H17" s="14">
        <f>計算!W25</f>
        <v/>
      </c>
      <c r="I17" s="14">
        <f>計算!W26</f>
        <v/>
      </c>
    </row>
    <row r="18">
      <c r="A18" s="14" t="n">
        <v>6000000</v>
      </c>
      <c r="B18" s="14">
        <f>計算!W27</f>
        <v/>
      </c>
      <c r="C18" s="14">
        <f>計算!W28</f>
        <v/>
      </c>
      <c r="D18" s="14">
        <f>計算!W29</f>
        <v/>
      </c>
      <c r="E18" s="14">
        <f>計算!W30</f>
        <v/>
      </c>
      <c r="F18" s="14">
        <f>計算!W31</f>
        <v/>
      </c>
      <c r="G18" s="14">
        <f>計算!W32</f>
        <v/>
      </c>
      <c r="H18" s="14">
        <f>計算!W33</f>
        <v/>
      </c>
      <c r="I18" s="14">
        <f>計算!W34</f>
        <v/>
      </c>
    </row>
    <row r="19">
      <c r="A19" s="14" t="n">
        <v>7000000</v>
      </c>
      <c r="B19" s="14">
        <f>計算!W35</f>
        <v/>
      </c>
      <c r="C19" s="14">
        <f>計算!W36</f>
        <v/>
      </c>
      <c r="D19" s="14">
        <f>計算!W37</f>
        <v/>
      </c>
      <c r="E19" s="14">
        <f>計算!W38</f>
        <v/>
      </c>
      <c r="F19" s="14">
        <f>計算!W39</f>
        <v/>
      </c>
      <c r="G19" s="14">
        <f>計算!W40</f>
        <v/>
      </c>
      <c r="H19" s="14">
        <f>計算!W41</f>
        <v/>
      </c>
      <c r="I19" s="14">
        <f>計算!W42</f>
        <v/>
      </c>
    </row>
    <row r="20">
      <c r="A20" s="14" t="n">
        <v>8000000</v>
      </c>
      <c r="B20" s="14">
        <f>計算!W43</f>
        <v/>
      </c>
      <c r="C20" s="14">
        <f>計算!W44</f>
        <v/>
      </c>
      <c r="D20" s="14">
        <f>計算!W45</f>
        <v/>
      </c>
      <c r="E20" s="14">
        <f>計算!W46</f>
        <v/>
      </c>
      <c r="F20" s="14">
        <f>計算!W47</f>
        <v/>
      </c>
      <c r="G20" s="14">
        <f>計算!W48</f>
        <v/>
      </c>
      <c r="H20" s="14">
        <f>計算!W49</f>
        <v/>
      </c>
      <c r="I20" s="14">
        <f>計算!W50</f>
        <v/>
      </c>
    </row>
    <row r="21">
      <c r="A21" s="14" t="n">
        <v>10000000</v>
      </c>
      <c r="B21" s="14">
        <f>計算!W51</f>
        <v/>
      </c>
      <c r="C21" s="14">
        <f>計算!W52</f>
        <v/>
      </c>
      <c r="D21" s="14">
        <f>計算!W53</f>
        <v/>
      </c>
      <c r="E21" s="14">
        <f>計算!W54</f>
        <v/>
      </c>
      <c r="F21" s="14">
        <f>計算!W55</f>
        <v/>
      </c>
      <c r="G21" s="14">
        <f>計算!W56</f>
        <v/>
      </c>
      <c r="H21" s="14">
        <f>計算!W57</f>
        <v/>
      </c>
      <c r="I21" s="14">
        <f>計算!W58</f>
        <v/>
      </c>
    </row>
    <row r="22">
      <c r="A22" s="14" t="n">
        <v>12000000</v>
      </c>
      <c r="B22" s="14">
        <f>計算!W59</f>
        <v/>
      </c>
      <c r="C22" s="14">
        <f>計算!W60</f>
        <v/>
      </c>
      <c r="D22" s="14">
        <f>計算!W61</f>
        <v/>
      </c>
      <c r="E22" s="14">
        <f>計算!W62</f>
        <v/>
      </c>
      <c r="F22" s="14">
        <f>計算!W63</f>
        <v/>
      </c>
      <c r="G22" s="14">
        <f>計算!W64</f>
        <v/>
      </c>
      <c r="H22" s="14">
        <f>計算!W65</f>
        <v/>
      </c>
      <c r="I22" s="14">
        <f>計算!W66</f>
        <v/>
      </c>
    </row>
    <row r="23">
      <c r="A23" s="14" t="n">
        <v>15000000</v>
      </c>
      <c r="B23" s="14">
        <f>計算!W67</f>
        <v/>
      </c>
      <c r="C23" s="14">
        <f>計算!W68</f>
        <v/>
      </c>
      <c r="D23" s="14">
        <f>計算!W69</f>
        <v/>
      </c>
      <c r="E23" s="14">
        <f>計算!W70</f>
        <v/>
      </c>
      <c r="F23" s="14">
        <f>計算!W71</f>
        <v/>
      </c>
      <c r="G23" s="14">
        <f>計算!W72</f>
        <v/>
      </c>
      <c r="H23" s="14">
        <f>計算!W73</f>
        <v/>
      </c>
      <c r="I23" s="14">
        <f>計算!W74</f>
        <v/>
      </c>
    </row>
    <row r="25">
      <c r="A25" t="inlineStr">
        <is>
          <t>赤い列は副業の所得が20万円を超え、所得税の確定申告が要る。下の表の金額はそのまま払う所得税になる</t>
        </is>
      </c>
    </row>
  </sheetData>
  <conditionalFormatting sqref="B4:I23">
    <cfRule type="expression" priority="1" dxfId="0">
      <formula>AND(ISNUMBER(B$3),B$3&gt;200000)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2" customWidth="1" min="4" max="4"/>
    <col width="12" customWidth="1" min="5" max="5"/>
    <col width="14" customWidth="1" min="6" max="6"/>
    <col width="16" customWidth="1" min="7" max="7"/>
    <col width="12" customWidth="1" min="8" max="8"/>
  </cols>
  <sheetData>
    <row r="1">
      <c r="A1" s="1" t="inlineStr">
        <is>
          <t>副業の所得が20万円以下の人が、医療費控除のために確定申告をすると税はいくら増減するか。黄色を埋める</t>
        </is>
      </c>
    </row>
    <row r="2">
      <c r="A2" s="2" t="inlineStr">
        <is>
          <t>入れるもの</t>
        </is>
      </c>
      <c r="B2" s="2" t="inlineStr">
        <is>
          <t>値</t>
        </is>
      </c>
      <c r="D2" s="2" t="inlineStr">
        <is>
          <t>医療費</t>
        </is>
      </c>
      <c r="E2" s="2" t="inlineStr">
        <is>
          <t>医療費控除</t>
        </is>
      </c>
      <c r="F2" s="2" t="inlineStr">
        <is>
          <t>B−A 確定申告</t>
        </is>
      </c>
      <c r="G2" s="2" t="inlineStr">
        <is>
          <t>C−A 住民税の申告</t>
        </is>
      </c>
      <c r="H2" s="2" t="inlineStr">
        <is>
          <t>B−C</t>
        </is>
      </c>
    </row>
    <row r="3">
      <c r="A3" s="3" t="inlineStr">
        <is>
          <t>本業の給与の年収</t>
        </is>
      </c>
      <c r="B3" s="4" t="n">
        <v>7000000</v>
      </c>
      <c r="D3" s="14" t="n">
        <v>100000</v>
      </c>
      <c r="E3" s="14">
        <f>計算!I75</f>
        <v/>
      </c>
      <c r="F3" s="15">
        <f>計算!X75</f>
        <v/>
      </c>
      <c r="G3" s="15">
        <f>計算!Y75</f>
        <v/>
      </c>
      <c r="H3" s="15">
        <f>F3-G3</f>
        <v/>
      </c>
    </row>
    <row r="4">
      <c r="A4" s="3" t="inlineStr">
        <is>
          <t>副業の所得（20万円以下）</t>
        </is>
      </c>
      <c r="B4" s="4" t="n">
        <v>190000</v>
      </c>
      <c r="D4" s="14" t="n">
        <v>101000</v>
      </c>
      <c r="E4" s="14">
        <f>計算!I76</f>
        <v/>
      </c>
      <c r="F4" s="15">
        <f>計算!X76</f>
        <v/>
      </c>
      <c r="G4" s="15">
        <f>計算!Y76</f>
        <v/>
      </c>
      <c r="H4" s="15">
        <f>F4-G4</f>
        <v/>
      </c>
    </row>
    <row r="5">
      <c r="D5" s="14" t="n">
        <v>102000</v>
      </c>
      <c r="E5" s="14">
        <f>計算!I77</f>
        <v/>
      </c>
      <c r="F5" s="15">
        <f>計算!X77</f>
        <v/>
      </c>
      <c r="G5" s="15">
        <f>計算!Y77</f>
        <v/>
      </c>
      <c r="H5" s="15">
        <f>F5-G5</f>
        <v/>
      </c>
    </row>
    <row r="6">
      <c r="A6" s="2" t="inlineStr">
        <is>
          <t>集計</t>
        </is>
      </c>
      <c r="B6" s="2" t="inlineStr">
        <is>
          <t>値</t>
        </is>
      </c>
      <c r="D6" s="14" t="n">
        <v>103000</v>
      </c>
      <c r="E6" s="14">
        <f>計算!I78</f>
        <v/>
      </c>
      <c r="F6" s="15">
        <f>計算!X78</f>
        <v/>
      </c>
      <c r="G6" s="15">
        <f>計算!Y78</f>
        <v/>
      </c>
      <c r="H6" s="15">
        <f>F6-G6</f>
        <v/>
      </c>
    </row>
    <row r="7">
      <c r="A7" s="3" t="inlineStr">
        <is>
          <t>確定申告で税が減りはじめる医療費</t>
        </is>
      </c>
      <c r="B7" s="16">
        <f>IF(COUNTIF(F3:F303,"&lt;0")=0,"40万円でも減らない",_xlfn.MINIFS(D3:D303,F3:F303,"&lt;0"))</f>
        <v/>
      </c>
      <c r="D7" s="14" t="n">
        <v>104000</v>
      </c>
      <c r="E7" s="14">
        <f>計算!I79</f>
        <v/>
      </c>
      <c r="F7" s="15">
        <f>計算!X79</f>
        <v/>
      </c>
      <c r="G7" s="15">
        <f>計算!Y79</f>
        <v/>
      </c>
      <c r="H7" s="15">
        <f>F7-G7</f>
        <v/>
      </c>
    </row>
    <row r="8">
      <c r="A8" s="3" t="inlineStr">
        <is>
          <t>確定申告のほうが住民税の申告より税が少なくなる医療費</t>
        </is>
      </c>
      <c r="B8" s="16">
        <f>IF(COUNTIF(H3:H303,"&lt;0")=0,"40万円でも少なくならない",_xlfn.MINIFS(D3:D303,H3:H303,"&lt;0"))</f>
        <v/>
      </c>
      <c r="D8" s="14" t="n">
        <v>105000</v>
      </c>
      <c r="E8" s="14">
        <f>計算!I80</f>
        <v/>
      </c>
      <c r="F8" s="15">
        <f>計算!X80</f>
        <v/>
      </c>
      <c r="G8" s="15">
        <f>計算!Y80</f>
        <v/>
      </c>
      <c r="H8" s="15">
        <f>F8-G8</f>
        <v/>
      </c>
    </row>
    <row r="9">
      <c r="A9" s="3" t="inlineStr">
        <is>
          <t>医療費10万円のときのB−A</t>
        </is>
      </c>
      <c r="B9" s="17">
        <f>INDEX(F3:F303,1)</f>
        <v/>
      </c>
      <c r="D9" s="14" t="n">
        <v>106000</v>
      </c>
      <c r="E9" s="14">
        <f>計算!I81</f>
        <v/>
      </c>
      <c r="F9" s="15">
        <f>計算!X81</f>
        <v/>
      </c>
      <c r="G9" s="15">
        <f>計算!Y81</f>
        <v/>
      </c>
      <c r="H9" s="15">
        <f>F9-G9</f>
        <v/>
      </c>
    </row>
    <row r="10">
      <c r="A10" s="3" t="inlineStr">
        <is>
          <t>医療費15万円のときのB−A</t>
        </is>
      </c>
      <c r="B10" s="17">
        <f>INDEX(F3:F303,51)</f>
        <v/>
      </c>
      <c r="D10" s="14" t="n">
        <v>107000</v>
      </c>
      <c r="E10" s="14">
        <f>計算!I82</f>
        <v/>
      </c>
      <c r="F10" s="15">
        <f>計算!X82</f>
        <v/>
      </c>
      <c r="G10" s="15">
        <f>計算!Y82</f>
        <v/>
      </c>
      <c r="H10" s="15">
        <f>F10-G10</f>
        <v/>
      </c>
    </row>
    <row r="11">
      <c r="A11" s="3" t="inlineStr">
        <is>
          <t>医療費20万円のときのB−A</t>
        </is>
      </c>
      <c r="B11" s="17">
        <f>INDEX(F3:F303,101)</f>
        <v/>
      </c>
      <c r="D11" s="14" t="n">
        <v>108000</v>
      </c>
      <c r="E11" s="14">
        <f>計算!I83</f>
        <v/>
      </c>
      <c r="F11" s="15">
        <f>計算!X83</f>
        <v/>
      </c>
      <c r="G11" s="15">
        <f>計算!Y83</f>
        <v/>
      </c>
      <c r="H11" s="15">
        <f>F11-G11</f>
        <v/>
      </c>
    </row>
    <row r="12">
      <c r="D12" s="14" t="n">
        <v>109000</v>
      </c>
      <c r="E12" s="14">
        <f>計算!I84</f>
        <v/>
      </c>
      <c r="F12" s="15">
        <f>計算!X84</f>
        <v/>
      </c>
      <c r="G12" s="15">
        <f>計算!Y84</f>
        <v/>
      </c>
      <c r="H12" s="15">
        <f>F12-G12</f>
        <v/>
      </c>
    </row>
    <row r="13">
      <c r="A13" t="inlineStr">
        <is>
          <t>医療費は1,000円刻み。B−Aが0より小さい行が緑。境目はその最初の医療費</t>
        </is>
      </c>
      <c r="D13" s="14" t="n">
        <v>110000</v>
      </c>
      <c r="E13" s="14">
        <f>計算!I85</f>
        <v/>
      </c>
      <c r="F13" s="15">
        <f>計算!X85</f>
        <v/>
      </c>
      <c r="G13" s="15">
        <f>計算!Y85</f>
        <v/>
      </c>
      <c r="H13" s="15">
        <f>F13-G13</f>
        <v/>
      </c>
    </row>
    <row r="14">
      <c r="A14" t="inlineStr">
        <is>
          <t>B: 確定申告に副業と医療費控除を書く</t>
        </is>
      </c>
      <c r="D14" s="14" t="n">
        <v>111000</v>
      </c>
      <c r="E14" s="14">
        <f>計算!I86</f>
        <v/>
      </c>
      <c r="F14" s="15">
        <f>計算!X86</f>
        <v/>
      </c>
      <c r="G14" s="15">
        <f>計算!Y86</f>
        <v/>
      </c>
      <c r="H14" s="15">
        <f>F14-G14</f>
        <v/>
      </c>
    </row>
    <row r="15">
      <c r="A15" t="inlineStr">
        <is>
          <t>A: 確定申告せず、住民税の申告で副業だけ出す</t>
        </is>
      </c>
      <c r="D15" s="14" t="n">
        <v>112000</v>
      </c>
      <c r="E15" s="14">
        <f>計算!I87</f>
        <v/>
      </c>
      <c r="F15" s="15">
        <f>計算!X87</f>
        <v/>
      </c>
      <c r="G15" s="15">
        <f>計算!Y87</f>
        <v/>
      </c>
      <c r="H15" s="15">
        <f>F15-G15</f>
        <v/>
      </c>
    </row>
    <row r="16">
      <c r="A16" t="inlineStr">
        <is>
          <t>C: 確定申告せず、住民税の申告で副業と医療費控除を出す</t>
        </is>
      </c>
      <c r="D16" s="14" t="n">
        <v>113000</v>
      </c>
      <c r="E16" s="14">
        <f>計算!I88</f>
        <v/>
      </c>
      <c r="F16" s="15">
        <f>計算!X88</f>
        <v/>
      </c>
      <c r="G16" s="15">
        <f>計算!Y88</f>
        <v/>
      </c>
      <c r="H16" s="15">
        <f>F16-G16</f>
        <v/>
      </c>
    </row>
    <row r="17">
      <c r="D17" s="14" t="n">
        <v>114000</v>
      </c>
      <c r="E17" s="14">
        <f>計算!I89</f>
        <v/>
      </c>
      <c r="F17" s="15">
        <f>計算!X89</f>
        <v/>
      </c>
      <c r="G17" s="15">
        <f>計算!Y89</f>
        <v/>
      </c>
      <c r="H17" s="15">
        <f>F17-G17</f>
        <v/>
      </c>
    </row>
    <row r="18">
      <c r="D18" s="14" t="n">
        <v>115000</v>
      </c>
      <c r="E18" s="14">
        <f>計算!I90</f>
        <v/>
      </c>
      <c r="F18" s="15">
        <f>計算!X90</f>
        <v/>
      </c>
      <c r="G18" s="15">
        <f>計算!Y90</f>
        <v/>
      </c>
      <c r="H18" s="15">
        <f>F18-G18</f>
        <v/>
      </c>
    </row>
    <row r="19">
      <c r="D19" s="14" t="n">
        <v>116000</v>
      </c>
      <c r="E19" s="14">
        <f>計算!I91</f>
        <v/>
      </c>
      <c r="F19" s="15">
        <f>計算!X91</f>
        <v/>
      </c>
      <c r="G19" s="15">
        <f>計算!Y91</f>
        <v/>
      </c>
      <c r="H19" s="15">
        <f>F19-G19</f>
        <v/>
      </c>
    </row>
    <row r="20">
      <c r="D20" s="14" t="n">
        <v>117000</v>
      </c>
      <c r="E20" s="14">
        <f>計算!I92</f>
        <v/>
      </c>
      <c r="F20" s="15">
        <f>計算!X92</f>
        <v/>
      </c>
      <c r="G20" s="15">
        <f>計算!Y92</f>
        <v/>
      </c>
      <c r="H20" s="15">
        <f>F20-G20</f>
        <v/>
      </c>
    </row>
    <row r="21">
      <c r="D21" s="14" t="n">
        <v>118000</v>
      </c>
      <c r="E21" s="14">
        <f>計算!I93</f>
        <v/>
      </c>
      <c r="F21" s="15">
        <f>計算!X93</f>
        <v/>
      </c>
      <c r="G21" s="15">
        <f>計算!Y93</f>
        <v/>
      </c>
      <c r="H21" s="15">
        <f>F21-G21</f>
        <v/>
      </c>
    </row>
    <row r="22">
      <c r="D22" s="14" t="n">
        <v>119000</v>
      </c>
      <c r="E22" s="14">
        <f>計算!I94</f>
        <v/>
      </c>
      <c r="F22" s="15">
        <f>計算!X94</f>
        <v/>
      </c>
      <c r="G22" s="15">
        <f>計算!Y94</f>
        <v/>
      </c>
      <c r="H22" s="15">
        <f>F22-G22</f>
        <v/>
      </c>
    </row>
    <row r="23">
      <c r="D23" s="14" t="n">
        <v>120000</v>
      </c>
      <c r="E23" s="14">
        <f>計算!I95</f>
        <v/>
      </c>
      <c r="F23" s="15">
        <f>計算!X95</f>
        <v/>
      </c>
      <c r="G23" s="15">
        <f>計算!Y95</f>
        <v/>
      </c>
      <c r="H23" s="15">
        <f>F23-G23</f>
        <v/>
      </c>
    </row>
    <row r="24">
      <c r="D24" s="14" t="n">
        <v>121000</v>
      </c>
      <c r="E24" s="14">
        <f>計算!I96</f>
        <v/>
      </c>
      <c r="F24" s="15">
        <f>計算!X96</f>
        <v/>
      </c>
      <c r="G24" s="15">
        <f>計算!Y96</f>
        <v/>
      </c>
      <c r="H24" s="15">
        <f>F24-G24</f>
        <v/>
      </c>
    </row>
    <row r="25">
      <c r="D25" s="14" t="n">
        <v>122000</v>
      </c>
      <c r="E25" s="14">
        <f>計算!I97</f>
        <v/>
      </c>
      <c r="F25" s="15">
        <f>計算!X97</f>
        <v/>
      </c>
      <c r="G25" s="15">
        <f>計算!Y97</f>
        <v/>
      </c>
      <c r="H25" s="15">
        <f>F25-G25</f>
        <v/>
      </c>
    </row>
    <row r="26">
      <c r="D26" s="14" t="n">
        <v>123000</v>
      </c>
      <c r="E26" s="14">
        <f>計算!I98</f>
        <v/>
      </c>
      <c r="F26" s="15">
        <f>計算!X98</f>
        <v/>
      </c>
      <c r="G26" s="15">
        <f>計算!Y98</f>
        <v/>
      </c>
      <c r="H26" s="15">
        <f>F26-G26</f>
        <v/>
      </c>
    </row>
    <row r="27">
      <c r="D27" s="14" t="n">
        <v>124000</v>
      </c>
      <c r="E27" s="14">
        <f>計算!I99</f>
        <v/>
      </c>
      <c r="F27" s="15">
        <f>計算!X99</f>
        <v/>
      </c>
      <c r="G27" s="15">
        <f>計算!Y99</f>
        <v/>
      </c>
      <c r="H27" s="15">
        <f>F27-G27</f>
        <v/>
      </c>
    </row>
    <row r="28">
      <c r="D28" s="14" t="n">
        <v>125000</v>
      </c>
      <c r="E28" s="14">
        <f>計算!I100</f>
        <v/>
      </c>
      <c r="F28" s="15">
        <f>計算!X100</f>
        <v/>
      </c>
      <c r="G28" s="15">
        <f>計算!Y100</f>
        <v/>
      </c>
      <c r="H28" s="15">
        <f>F28-G28</f>
        <v/>
      </c>
    </row>
    <row r="29">
      <c r="D29" s="14" t="n">
        <v>126000</v>
      </c>
      <c r="E29" s="14">
        <f>計算!I101</f>
        <v/>
      </c>
      <c r="F29" s="15">
        <f>計算!X101</f>
        <v/>
      </c>
      <c r="G29" s="15">
        <f>計算!Y101</f>
        <v/>
      </c>
      <c r="H29" s="15">
        <f>F29-G29</f>
        <v/>
      </c>
    </row>
    <row r="30">
      <c r="D30" s="14" t="n">
        <v>127000</v>
      </c>
      <c r="E30" s="14">
        <f>計算!I102</f>
        <v/>
      </c>
      <c r="F30" s="15">
        <f>計算!X102</f>
        <v/>
      </c>
      <c r="G30" s="15">
        <f>計算!Y102</f>
        <v/>
      </c>
      <c r="H30" s="15">
        <f>F30-G30</f>
        <v/>
      </c>
    </row>
    <row r="31">
      <c r="D31" s="14" t="n">
        <v>128000</v>
      </c>
      <c r="E31" s="14">
        <f>計算!I103</f>
        <v/>
      </c>
      <c r="F31" s="15">
        <f>計算!X103</f>
        <v/>
      </c>
      <c r="G31" s="15">
        <f>計算!Y103</f>
        <v/>
      </c>
      <c r="H31" s="15">
        <f>F31-G31</f>
        <v/>
      </c>
    </row>
    <row r="32">
      <c r="D32" s="14" t="n">
        <v>129000</v>
      </c>
      <c r="E32" s="14">
        <f>計算!I104</f>
        <v/>
      </c>
      <c r="F32" s="15">
        <f>計算!X104</f>
        <v/>
      </c>
      <c r="G32" s="15">
        <f>計算!Y104</f>
        <v/>
      </c>
      <c r="H32" s="15">
        <f>F32-G32</f>
        <v/>
      </c>
    </row>
    <row r="33">
      <c r="D33" s="14" t="n">
        <v>130000</v>
      </c>
      <c r="E33" s="14">
        <f>計算!I105</f>
        <v/>
      </c>
      <c r="F33" s="15">
        <f>計算!X105</f>
        <v/>
      </c>
      <c r="G33" s="15">
        <f>計算!Y105</f>
        <v/>
      </c>
      <c r="H33" s="15">
        <f>F33-G33</f>
        <v/>
      </c>
    </row>
    <row r="34">
      <c r="D34" s="14" t="n">
        <v>131000</v>
      </c>
      <c r="E34" s="14">
        <f>計算!I106</f>
        <v/>
      </c>
      <c r="F34" s="15">
        <f>計算!X106</f>
        <v/>
      </c>
      <c r="G34" s="15">
        <f>計算!Y106</f>
        <v/>
      </c>
      <c r="H34" s="15">
        <f>F34-G34</f>
        <v/>
      </c>
    </row>
    <row r="35">
      <c r="D35" s="14" t="n">
        <v>132000</v>
      </c>
      <c r="E35" s="14">
        <f>計算!I107</f>
        <v/>
      </c>
      <c r="F35" s="15">
        <f>計算!X107</f>
        <v/>
      </c>
      <c r="G35" s="15">
        <f>計算!Y107</f>
        <v/>
      </c>
      <c r="H35" s="15">
        <f>F35-G35</f>
        <v/>
      </c>
    </row>
    <row r="36">
      <c r="D36" s="14" t="n">
        <v>133000</v>
      </c>
      <c r="E36" s="14">
        <f>計算!I108</f>
        <v/>
      </c>
      <c r="F36" s="15">
        <f>計算!X108</f>
        <v/>
      </c>
      <c r="G36" s="15">
        <f>計算!Y108</f>
        <v/>
      </c>
      <c r="H36" s="15">
        <f>F36-G36</f>
        <v/>
      </c>
    </row>
    <row r="37">
      <c r="D37" s="14" t="n">
        <v>134000</v>
      </c>
      <c r="E37" s="14">
        <f>計算!I109</f>
        <v/>
      </c>
      <c r="F37" s="15">
        <f>計算!X109</f>
        <v/>
      </c>
      <c r="G37" s="15">
        <f>計算!Y109</f>
        <v/>
      </c>
      <c r="H37" s="15">
        <f>F37-G37</f>
        <v/>
      </c>
    </row>
    <row r="38">
      <c r="D38" s="14" t="n">
        <v>135000</v>
      </c>
      <c r="E38" s="14">
        <f>計算!I110</f>
        <v/>
      </c>
      <c r="F38" s="15">
        <f>計算!X110</f>
        <v/>
      </c>
      <c r="G38" s="15">
        <f>計算!Y110</f>
        <v/>
      </c>
      <c r="H38" s="15">
        <f>F38-G38</f>
        <v/>
      </c>
    </row>
    <row r="39">
      <c r="D39" s="14" t="n">
        <v>136000</v>
      </c>
      <c r="E39" s="14">
        <f>計算!I111</f>
        <v/>
      </c>
      <c r="F39" s="15">
        <f>計算!X111</f>
        <v/>
      </c>
      <c r="G39" s="15">
        <f>計算!Y111</f>
        <v/>
      </c>
      <c r="H39" s="15">
        <f>F39-G39</f>
        <v/>
      </c>
    </row>
    <row r="40">
      <c r="D40" s="14" t="n">
        <v>137000</v>
      </c>
      <c r="E40" s="14">
        <f>計算!I112</f>
        <v/>
      </c>
      <c r="F40" s="15">
        <f>計算!X112</f>
        <v/>
      </c>
      <c r="G40" s="15">
        <f>計算!Y112</f>
        <v/>
      </c>
      <c r="H40" s="15">
        <f>F40-G40</f>
        <v/>
      </c>
    </row>
    <row r="41">
      <c r="D41" s="14" t="n">
        <v>138000</v>
      </c>
      <c r="E41" s="14">
        <f>計算!I113</f>
        <v/>
      </c>
      <c r="F41" s="15">
        <f>計算!X113</f>
        <v/>
      </c>
      <c r="G41" s="15">
        <f>計算!Y113</f>
        <v/>
      </c>
      <c r="H41" s="15">
        <f>F41-G41</f>
        <v/>
      </c>
    </row>
    <row r="42">
      <c r="D42" s="14" t="n">
        <v>139000</v>
      </c>
      <c r="E42" s="14">
        <f>計算!I114</f>
        <v/>
      </c>
      <c r="F42" s="15">
        <f>計算!X114</f>
        <v/>
      </c>
      <c r="G42" s="15">
        <f>計算!Y114</f>
        <v/>
      </c>
      <c r="H42" s="15">
        <f>F42-G42</f>
        <v/>
      </c>
    </row>
    <row r="43">
      <c r="D43" s="14" t="n">
        <v>140000</v>
      </c>
      <c r="E43" s="14">
        <f>計算!I115</f>
        <v/>
      </c>
      <c r="F43" s="15">
        <f>計算!X115</f>
        <v/>
      </c>
      <c r="G43" s="15">
        <f>計算!Y115</f>
        <v/>
      </c>
      <c r="H43" s="15">
        <f>F43-G43</f>
        <v/>
      </c>
    </row>
    <row r="44">
      <c r="D44" s="14" t="n">
        <v>141000</v>
      </c>
      <c r="E44" s="14">
        <f>計算!I116</f>
        <v/>
      </c>
      <c r="F44" s="15">
        <f>計算!X116</f>
        <v/>
      </c>
      <c r="G44" s="15">
        <f>計算!Y116</f>
        <v/>
      </c>
      <c r="H44" s="15">
        <f>F44-G44</f>
        <v/>
      </c>
    </row>
    <row r="45">
      <c r="D45" s="14" t="n">
        <v>142000</v>
      </c>
      <c r="E45" s="14">
        <f>計算!I117</f>
        <v/>
      </c>
      <c r="F45" s="15">
        <f>計算!X117</f>
        <v/>
      </c>
      <c r="G45" s="15">
        <f>計算!Y117</f>
        <v/>
      </c>
      <c r="H45" s="15">
        <f>F45-G45</f>
        <v/>
      </c>
    </row>
    <row r="46">
      <c r="D46" s="14" t="n">
        <v>143000</v>
      </c>
      <c r="E46" s="14">
        <f>計算!I118</f>
        <v/>
      </c>
      <c r="F46" s="15">
        <f>計算!X118</f>
        <v/>
      </c>
      <c r="G46" s="15">
        <f>計算!Y118</f>
        <v/>
      </c>
      <c r="H46" s="15">
        <f>F46-G46</f>
        <v/>
      </c>
    </row>
    <row r="47">
      <c r="D47" s="14" t="n">
        <v>144000</v>
      </c>
      <c r="E47" s="14">
        <f>計算!I119</f>
        <v/>
      </c>
      <c r="F47" s="15">
        <f>計算!X119</f>
        <v/>
      </c>
      <c r="G47" s="15">
        <f>計算!Y119</f>
        <v/>
      </c>
      <c r="H47" s="15">
        <f>F47-G47</f>
        <v/>
      </c>
    </row>
    <row r="48">
      <c r="D48" s="14" t="n">
        <v>145000</v>
      </c>
      <c r="E48" s="14">
        <f>計算!I120</f>
        <v/>
      </c>
      <c r="F48" s="15">
        <f>計算!X120</f>
        <v/>
      </c>
      <c r="G48" s="15">
        <f>計算!Y120</f>
        <v/>
      </c>
      <c r="H48" s="15">
        <f>F48-G48</f>
        <v/>
      </c>
    </row>
    <row r="49">
      <c r="D49" s="14" t="n">
        <v>146000</v>
      </c>
      <c r="E49" s="14">
        <f>計算!I121</f>
        <v/>
      </c>
      <c r="F49" s="15">
        <f>計算!X121</f>
        <v/>
      </c>
      <c r="G49" s="15">
        <f>計算!Y121</f>
        <v/>
      </c>
      <c r="H49" s="15">
        <f>F49-G49</f>
        <v/>
      </c>
    </row>
    <row r="50">
      <c r="D50" s="14" t="n">
        <v>147000</v>
      </c>
      <c r="E50" s="14">
        <f>計算!I122</f>
        <v/>
      </c>
      <c r="F50" s="15">
        <f>計算!X122</f>
        <v/>
      </c>
      <c r="G50" s="15">
        <f>計算!Y122</f>
        <v/>
      </c>
      <c r="H50" s="15">
        <f>F50-G50</f>
        <v/>
      </c>
    </row>
    <row r="51">
      <c r="D51" s="14" t="n">
        <v>148000</v>
      </c>
      <c r="E51" s="14">
        <f>計算!I123</f>
        <v/>
      </c>
      <c r="F51" s="15">
        <f>計算!X123</f>
        <v/>
      </c>
      <c r="G51" s="15">
        <f>計算!Y123</f>
        <v/>
      </c>
      <c r="H51" s="15">
        <f>F51-G51</f>
        <v/>
      </c>
    </row>
    <row r="52">
      <c r="D52" s="14" t="n">
        <v>149000</v>
      </c>
      <c r="E52" s="14">
        <f>計算!I124</f>
        <v/>
      </c>
      <c r="F52" s="15">
        <f>計算!X124</f>
        <v/>
      </c>
      <c r="G52" s="15">
        <f>計算!Y124</f>
        <v/>
      </c>
      <c r="H52" s="15">
        <f>F52-G52</f>
        <v/>
      </c>
    </row>
    <row r="53">
      <c r="D53" s="14" t="n">
        <v>150000</v>
      </c>
      <c r="E53" s="14">
        <f>計算!I125</f>
        <v/>
      </c>
      <c r="F53" s="15">
        <f>計算!X125</f>
        <v/>
      </c>
      <c r="G53" s="15">
        <f>計算!Y125</f>
        <v/>
      </c>
      <c r="H53" s="15">
        <f>F53-G53</f>
        <v/>
      </c>
    </row>
    <row r="54">
      <c r="D54" s="14" t="n">
        <v>151000</v>
      </c>
      <c r="E54" s="14">
        <f>計算!I126</f>
        <v/>
      </c>
      <c r="F54" s="15">
        <f>計算!X126</f>
        <v/>
      </c>
      <c r="G54" s="15">
        <f>計算!Y126</f>
        <v/>
      </c>
      <c r="H54" s="15">
        <f>F54-G54</f>
        <v/>
      </c>
    </row>
    <row r="55">
      <c r="D55" s="14" t="n">
        <v>152000</v>
      </c>
      <c r="E55" s="14">
        <f>計算!I127</f>
        <v/>
      </c>
      <c r="F55" s="15">
        <f>計算!X127</f>
        <v/>
      </c>
      <c r="G55" s="15">
        <f>計算!Y127</f>
        <v/>
      </c>
      <c r="H55" s="15">
        <f>F55-G55</f>
        <v/>
      </c>
    </row>
    <row r="56">
      <c r="D56" s="14" t="n">
        <v>153000</v>
      </c>
      <c r="E56" s="14">
        <f>計算!I128</f>
        <v/>
      </c>
      <c r="F56" s="15">
        <f>計算!X128</f>
        <v/>
      </c>
      <c r="G56" s="15">
        <f>計算!Y128</f>
        <v/>
      </c>
      <c r="H56" s="15">
        <f>F56-G56</f>
        <v/>
      </c>
    </row>
    <row r="57">
      <c r="D57" s="14" t="n">
        <v>154000</v>
      </c>
      <c r="E57" s="14">
        <f>計算!I129</f>
        <v/>
      </c>
      <c r="F57" s="15">
        <f>計算!X129</f>
        <v/>
      </c>
      <c r="G57" s="15">
        <f>計算!Y129</f>
        <v/>
      </c>
      <c r="H57" s="15">
        <f>F57-G57</f>
        <v/>
      </c>
    </row>
    <row r="58">
      <c r="D58" s="14" t="n">
        <v>155000</v>
      </c>
      <c r="E58" s="14">
        <f>計算!I130</f>
        <v/>
      </c>
      <c r="F58" s="15">
        <f>計算!X130</f>
        <v/>
      </c>
      <c r="G58" s="15">
        <f>計算!Y130</f>
        <v/>
      </c>
      <c r="H58" s="15">
        <f>F58-G58</f>
        <v/>
      </c>
    </row>
    <row r="59">
      <c r="D59" s="14" t="n">
        <v>156000</v>
      </c>
      <c r="E59" s="14">
        <f>計算!I131</f>
        <v/>
      </c>
      <c r="F59" s="15">
        <f>計算!X131</f>
        <v/>
      </c>
      <c r="G59" s="15">
        <f>計算!Y131</f>
        <v/>
      </c>
      <c r="H59" s="15">
        <f>F59-G59</f>
        <v/>
      </c>
    </row>
    <row r="60">
      <c r="D60" s="14" t="n">
        <v>157000</v>
      </c>
      <c r="E60" s="14">
        <f>計算!I132</f>
        <v/>
      </c>
      <c r="F60" s="15">
        <f>計算!X132</f>
        <v/>
      </c>
      <c r="G60" s="15">
        <f>計算!Y132</f>
        <v/>
      </c>
      <c r="H60" s="15">
        <f>F60-G60</f>
        <v/>
      </c>
    </row>
    <row r="61">
      <c r="D61" s="14" t="n">
        <v>158000</v>
      </c>
      <c r="E61" s="14">
        <f>計算!I133</f>
        <v/>
      </c>
      <c r="F61" s="15">
        <f>計算!X133</f>
        <v/>
      </c>
      <c r="G61" s="15">
        <f>計算!Y133</f>
        <v/>
      </c>
      <c r="H61" s="15">
        <f>F61-G61</f>
        <v/>
      </c>
    </row>
    <row r="62">
      <c r="D62" s="14" t="n">
        <v>159000</v>
      </c>
      <c r="E62" s="14">
        <f>計算!I134</f>
        <v/>
      </c>
      <c r="F62" s="15">
        <f>計算!X134</f>
        <v/>
      </c>
      <c r="G62" s="15">
        <f>計算!Y134</f>
        <v/>
      </c>
      <c r="H62" s="15">
        <f>F62-G62</f>
        <v/>
      </c>
    </row>
    <row r="63">
      <c r="D63" s="14" t="n">
        <v>160000</v>
      </c>
      <c r="E63" s="14">
        <f>計算!I135</f>
        <v/>
      </c>
      <c r="F63" s="15">
        <f>計算!X135</f>
        <v/>
      </c>
      <c r="G63" s="15">
        <f>計算!Y135</f>
        <v/>
      </c>
      <c r="H63" s="15">
        <f>F63-G63</f>
        <v/>
      </c>
    </row>
    <row r="64">
      <c r="D64" s="14" t="n">
        <v>161000</v>
      </c>
      <c r="E64" s="14">
        <f>計算!I136</f>
        <v/>
      </c>
      <c r="F64" s="15">
        <f>計算!X136</f>
        <v/>
      </c>
      <c r="G64" s="15">
        <f>計算!Y136</f>
        <v/>
      </c>
      <c r="H64" s="15">
        <f>F64-G64</f>
        <v/>
      </c>
    </row>
    <row r="65">
      <c r="D65" s="14" t="n">
        <v>162000</v>
      </c>
      <c r="E65" s="14">
        <f>計算!I137</f>
        <v/>
      </c>
      <c r="F65" s="15">
        <f>計算!X137</f>
        <v/>
      </c>
      <c r="G65" s="15">
        <f>計算!Y137</f>
        <v/>
      </c>
      <c r="H65" s="15">
        <f>F65-G65</f>
        <v/>
      </c>
    </row>
    <row r="66">
      <c r="D66" s="14" t="n">
        <v>163000</v>
      </c>
      <c r="E66" s="14">
        <f>計算!I138</f>
        <v/>
      </c>
      <c r="F66" s="15">
        <f>計算!X138</f>
        <v/>
      </c>
      <c r="G66" s="15">
        <f>計算!Y138</f>
        <v/>
      </c>
      <c r="H66" s="15">
        <f>F66-G66</f>
        <v/>
      </c>
    </row>
    <row r="67">
      <c r="D67" s="14" t="n">
        <v>164000</v>
      </c>
      <c r="E67" s="14">
        <f>計算!I139</f>
        <v/>
      </c>
      <c r="F67" s="15">
        <f>計算!X139</f>
        <v/>
      </c>
      <c r="G67" s="15">
        <f>計算!Y139</f>
        <v/>
      </c>
      <c r="H67" s="15">
        <f>F67-G67</f>
        <v/>
      </c>
    </row>
    <row r="68">
      <c r="D68" s="14" t="n">
        <v>165000</v>
      </c>
      <c r="E68" s="14">
        <f>計算!I140</f>
        <v/>
      </c>
      <c r="F68" s="15">
        <f>計算!X140</f>
        <v/>
      </c>
      <c r="G68" s="15">
        <f>計算!Y140</f>
        <v/>
      </c>
      <c r="H68" s="15">
        <f>F68-G68</f>
        <v/>
      </c>
    </row>
    <row r="69">
      <c r="D69" s="14" t="n">
        <v>166000</v>
      </c>
      <c r="E69" s="14">
        <f>計算!I141</f>
        <v/>
      </c>
      <c r="F69" s="15">
        <f>計算!X141</f>
        <v/>
      </c>
      <c r="G69" s="15">
        <f>計算!Y141</f>
        <v/>
      </c>
      <c r="H69" s="15">
        <f>F69-G69</f>
        <v/>
      </c>
    </row>
    <row r="70">
      <c r="D70" s="14" t="n">
        <v>167000</v>
      </c>
      <c r="E70" s="14">
        <f>計算!I142</f>
        <v/>
      </c>
      <c r="F70" s="15">
        <f>計算!X142</f>
        <v/>
      </c>
      <c r="G70" s="15">
        <f>計算!Y142</f>
        <v/>
      </c>
      <c r="H70" s="15">
        <f>F70-G70</f>
        <v/>
      </c>
    </row>
    <row r="71">
      <c r="D71" s="14" t="n">
        <v>168000</v>
      </c>
      <c r="E71" s="14">
        <f>計算!I143</f>
        <v/>
      </c>
      <c r="F71" s="15">
        <f>計算!X143</f>
        <v/>
      </c>
      <c r="G71" s="15">
        <f>計算!Y143</f>
        <v/>
      </c>
      <c r="H71" s="15">
        <f>F71-G71</f>
        <v/>
      </c>
    </row>
    <row r="72">
      <c r="D72" s="14" t="n">
        <v>169000</v>
      </c>
      <c r="E72" s="14">
        <f>計算!I144</f>
        <v/>
      </c>
      <c r="F72" s="15">
        <f>計算!X144</f>
        <v/>
      </c>
      <c r="G72" s="15">
        <f>計算!Y144</f>
        <v/>
      </c>
      <c r="H72" s="15">
        <f>F72-G72</f>
        <v/>
      </c>
    </row>
    <row r="73">
      <c r="D73" s="14" t="n">
        <v>170000</v>
      </c>
      <c r="E73" s="14">
        <f>計算!I145</f>
        <v/>
      </c>
      <c r="F73" s="15">
        <f>計算!X145</f>
        <v/>
      </c>
      <c r="G73" s="15">
        <f>計算!Y145</f>
        <v/>
      </c>
      <c r="H73" s="15">
        <f>F73-G73</f>
        <v/>
      </c>
    </row>
    <row r="74">
      <c r="D74" s="14" t="n">
        <v>171000</v>
      </c>
      <c r="E74" s="14">
        <f>計算!I146</f>
        <v/>
      </c>
      <c r="F74" s="15">
        <f>計算!X146</f>
        <v/>
      </c>
      <c r="G74" s="15">
        <f>計算!Y146</f>
        <v/>
      </c>
      <c r="H74" s="15">
        <f>F74-G74</f>
        <v/>
      </c>
    </row>
    <row r="75">
      <c r="D75" s="14" t="n">
        <v>172000</v>
      </c>
      <c r="E75" s="14">
        <f>計算!I147</f>
        <v/>
      </c>
      <c r="F75" s="15">
        <f>計算!X147</f>
        <v/>
      </c>
      <c r="G75" s="15">
        <f>計算!Y147</f>
        <v/>
      </c>
      <c r="H75" s="15">
        <f>F75-G75</f>
        <v/>
      </c>
    </row>
    <row r="76">
      <c r="D76" s="14" t="n">
        <v>173000</v>
      </c>
      <c r="E76" s="14">
        <f>計算!I148</f>
        <v/>
      </c>
      <c r="F76" s="15">
        <f>計算!X148</f>
        <v/>
      </c>
      <c r="G76" s="15">
        <f>計算!Y148</f>
        <v/>
      </c>
      <c r="H76" s="15">
        <f>F76-G76</f>
        <v/>
      </c>
    </row>
    <row r="77">
      <c r="D77" s="14" t="n">
        <v>174000</v>
      </c>
      <c r="E77" s="14">
        <f>計算!I149</f>
        <v/>
      </c>
      <c r="F77" s="15">
        <f>計算!X149</f>
        <v/>
      </c>
      <c r="G77" s="15">
        <f>計算!Y149</f>
        <v/>
      </c>
      <c r="H77" s="15">
        <f>F77-G77</f>
        <v/>
      </c>
    </row>
    <row r="78">
      <c r="D78" s="14" t="n">
        <v>175000</v>
      </c>
      <c r="E78" s="14">
        <f>計算!I150</f>
        <v/>
      </c>
      <c r="F78" s="15">
        <f>計算!X150</f>
        <v/>
      </c>
      <c r="G78" s="15">
        <f>計算!Y150</f>
        <v/>
      </c>
      <c r="H78" s="15">
        <f>F78-G78</f>
        <v/>
      </c>
    </row>
    <row r="79">
      <c r="D79" s="14" t="n">
        <v>176000</v>
      </c>
      <c r="E79" s="14">
        <f>計算!I151</f>
        <v/>
      </c>
      <c r="F79" s="15">
        <f>計算!X151</f>
        <v/>
      </c>
      <c r="G79" s="15">
        <f>計算!Y151</f>
        <v/>
      </c>
      <c r="H79" s="15">
        <f>F79-G79</f>
        <v/>
      </c>
    </row>
    <row r="80">
      <c r="D80" s="14" t="n">
        <v>177000</v>
      </c>
      <c r="E80" s="14">
        <f>計算!I152</f>
        <v/>
      </c>
      <c r="F80" s="15">
        <f>計算!X152</f>
        <v/>
      </c>
      <c r="G80" s="15">
        <f>計算!Y152</f>
        <v/>
      </c>
      <c r="H80" s="15">
        <f>F80-G80</f>
        <v/>
      </c>
    </row>
    <row r="81">
      <c r="D81" s="14" t="n">
        <v>178000</v>
      </c>
      <c r="E81" s="14">
        <f>計算!I153</f>
        <v/>
      </c>
      <c r="F81" s="15">
        <f>計算!X153</f>
        <v/>
      </c>
      <c r="G81" s="15">
        <f>計算!Y153</f>
        <v/>
      </c>
      <c r="H81" s="15">
        <f>F81-G81</f>
        <v/>
      </c>
    </row>
    <row r="82">
      <c r="D82" s="14" t="n">
        <v>179000</v>
      </c>
      <c r="E82" s="14">
        <f>計算!I154</f>
        <v/>
      </c>
      <c r="F82" s="15">
        <f>計算!X154</f>
        <v/>
      </c>
      <c r="G82" s="15">
        <f>計算!Y154</f>
        <v/>
      </c>
      <c r="H82" s="15">
        <f>F82-G82</f>
        <v/>
      </c>
    </row>
    <row r="83">
      <c r="D83" s="14" t="n">
        <v>180000</v>
      </c>
      <c r="E83" s="14">
        <f>計算!I155</f>
        <v/>
      </c>
      <c r="F83" s="15">
        <f>計算!X155</f>
        <v/>
      </c>
      <c r="G83" s="15">
        <f>計算!Y155</f>
        <v/>
      </c>
      <c r="H83" s="15">
        <f>F83-G83</f>
        <v/>
      </c>
    </row>
    <row r="84">
      <c r="D84" s="14" t="n">
        <v>181000</v>
      </c>
      <c r="E84" s="14">
        <f>計算!I156</f>
        <v/>
      </c>
      <c r="F84" s="15">
        <f>計算!X156</f>
        <v/>
      </c>
      <c r="G84" s="15">
        <f>計算!Y156</f>
        <v/>
      </c>
      <c r="H84" s="15">
        <f>F84-G84</f>
        <v/>
      </c>
    </row>
    <row r="85">
      <c r="D85" s="14" t="n">
        <v>182000</v>
      </c>
      <c r="E85" s="14">
        <f>計算!I157</f>
        <v/>
      </c>
      <c r="F85" s="15">
        <f>計算!X157</f>
        <v/>
      </c>
      <c r="G85" s="15">
        <f>計算!Y157</f>
        <v/>
      </c>
      <c r="H85" s="15">
        <f>F85-G85</f>
        <v/>
      </c>
    </row>
    <row r="86">
      <c r="D86" s="14" t="n">
        <v>183000</v>
      </c>
      <c r="E86" s="14">
        <f>計算!I158</f>
        <v/>
      </c>
      <c r="F86" s="15">
        <f>計算!X158</f>
        <v/>
      </c>
      <c r="G86" s="15">
        <f>計算!Y158</f>
        <v/>
      </c>
      <c r="H86" s="15">
        <f>F86-G86</f>
        <v/>
      </c>
    </row>
    <row r="87">
      <c r="D87" s="14" t="n">
        <v>184000</v>
      </c>
      <c r="E87" s="14">
        <f>計算!I159</f>
        <v/>
      </c>
      <c r="F87" s="15">
        <f>計算!X159</f>
        <v/>
      </c>
      <c r="G87" s="15">
        <f>計算!Y159</f>
        <v/>
      </c>
      <c r="H87" s="15">
        <f>F87-G87</f>
        <v/>
      </c>
    </row>
    <row r="88">
      <c r="D88" s="14" t="n">
        <v>185000</v>
      </c>
      <c r="E88" s="14">
        <f>計算!I160</f>
        <v/>
      </c>
      <c r="F88" s="15">
        <f>計算!X160</f>
        <v/>
      </c>
      <c r="G88" s="15">
        <f>計算!Y160</f>
        <v/>
      </c>
      <c r="H88" s="15">
        <f>F88-G88</f>
        <v/>
      </c>
    </row>
    <row r="89">
      <c r="D89" s="14" t="n">
        <v>186000</v>
      </c>
      <c r="E89" s="14">
        <f>計算!I161</f>
        <v/>
      </c>
      <c r="F89" s="15">
        <f>計算!X161</f>
        <v/>
      </c>
      <c r="G89" s="15">
        <f>計算!Y161</f>
        <v/>
      </c>
      <c r="H89" s="15">
        <f>F89-G89</f>
        <v/>
      </c>
    </row>
    <row r="90">
      <c r="D90" s="14" t="n">
        <v>187000</v>
      </c>
      <c r="E90" s="14">
        <f>計算!I162</f>
        <v/>
      </c>
      <c r="F90" s="15">
        <f>計算!X162</f>
        <v/>
      </c>
      <c r="G90" s="15">
        <f>計算!Y162</f>
        <v/>
      </c>
      <c r="H90" s="15">
        <f>F90-G90</f>
        <v/>
      </c>
    </row>
    <row r="91">
      <c r="D91" s="14" t="n">
        <v>188000</v>
      </c>
      <c r="E91" s="14">
        <f>計算!I163</f>
        <v/>
      </c>
      <c r="F91" s="15">
        <f>計算!X163</f>
        <v/>
      </c>
      <c r="G91" s="15">
        <f>計算!Y163</f>
        <v/>
      </c>
      <c r="H91" s="15">
        <f>F91-G91</f>
        <v/>
      </c>
    </row>
    <row r="92">
      <c r="D92" s="14" t="n">
        <v>189000</v>
      </c>
      <c r="E92" s="14">
        <f>計算!I164</f>
        <v/>
      </c>
      <c r="F92" s="15">
        <f>計算!X164</f>
        <v/>
      </c>
      <c r="G92" s="15">
        <f>計算!Y164</f>
        <v/>
      </c>
      <c r="H92" s="15">
        <f>F92-G92</f>
        <v/>
      </c>
    </row>
    <row r="93">
      <c r="D93" s="14" t="n">
        <v>190000</v>
      </c>
      <c r="E93" s="14">
        <f>計算!I165</f>
        <v/>
      </c>
      <c r="F93" s="15">
        <f>計算!X165</f>
        <v/>
      </c>
      <c r="G93" s="15">
        <f>計算!Y165</f>
        <v/>
      </c>
      <c r="H93" s="15">
        <f>F93-G93</f>
        <v/>
      </c>
    </row>
    <row r="94">
      <c r="D94" s="14" t="n">
        <v>191000</v>
      </c>
      <c r="E94" s="14">
        <f>計算!I166</f>
        <v/>
      </c>
      <c r="F94" s="15">
        <f>計算!X166</f>
        <v/>
      </c>
      <c r="G94" s="15">
        <f>計算!Y166</f>
        <v/>
      </c>
      <c r="H94" s="15">
        <f>F94-G94</f>
        <v/>
      </c>
    </row>
    <row r="95">
      <c r="D95" s="14" t="n">
        <v>192000</v>
      </c>
      <c r="E95" s="14">
        <f>計算!I167</f>
        <v/>
      </c>
      <c r="F95" s="15">
        <f>計算!X167</f>
        <v/>
      </c>
      <c r="G95" s="15">
        <f>計算!Y167</f>
        <v/>
      </c>
      <c r="H95" s="15">
        <f>F95-G95</f>
        <v/>
      </c>
    </row>
    <row r="96">
      <c r="D96" s="14" t="n">
        <v>193000</v>
      </c>
      <c r="E96" s="14">
        <f>計算!I168</f>
        <v/>
      </c>
      <c r="F96" s="15">
        <f>計算!X168</f>
        <v/>
      </c>
      <c r="G96" s="15">
        <f>計算!Y168</f>
        <v/>
      </c>
      <c r="H96" s="15">
        <f>F96-G96</f>
        <v/>
      </c>
    </row>
    <row r="97">
      <c r="D97" s="14" t="n">
        <v>194000</v>
      </c>
      <c r="E97" s="14">
        <f>計算!I169</f>
        <v/>
      </c>
      <c r="F97" s="15">
        <f>計算!X169</f>
        <v/>
      </c>
      <c r="G97" s="15">
        <f>計算!Y169</f>
        <v/>
      </c>
      <c r="H97" s="15">
        <f>F97-G97</f>
        <v/>
      </c>
    </row>
    <row r="98">
      <c r="D98" s="14" t="n">
        <v>195000</v>
      </c>
      <c r="E98" s="14">
        <f>計算!I170</f>
        <v/>
      </c>
      <c r="F98" s="15">
        <f>計算!X170</f>
        <v/>
      </c>
      <c r="G98" s="15">
        <f>計算!Y170</f>
        <v/>
      </c>
      <c r="H98" s="15">
        <f>F98-G98</f>
        <v/>
      </c>
    </row>
    <row r="99">
      <c r="D99" s="14" t="n">
        <v>196000</v>
      </c>
      <c r="E99" s="14">
        <f>計算!I171</f>
        <v/>
      </c>
      <c r="F99" s="15">
        <f>計算!X171</f>
        <v/>
      </c>
      <c r="G99" s="15">
        <f>計算!Y171</f>
        <v/>
      </c>
      <c r="H99" s="15">
        <f>F99-G99</f>
        <v/>
      </c>
    </row>
    <row r="100">
      <c r="D100" s="14" t="n">
        <v>197000</v>
      </c>
      <c r="E100" s="14">
        <f>計算!I172</f>
        <v/>
      </c>
      <c r="F100" s="15">
        <f>計算!X172</f>
        <v/>
      </c>
      <c r="G100" s="15">
        <f>計算!Y172</f>
        <v/>
      </c>
      <c r="H100" s="15">
        <f>F100-G100</f>
        <v/>
      </c>
    </row>
    <row r="101">
      <c r="D101" s="14" t="n">
        <v>198000</v>
      </c>
      <c r="E101" s="14">
        <f>計算!I173</f>
        <v/>
      </c>
      <c r="F101" s="15">
        <f>計算!X173</f>
        <v/>
      </c>
      <c r="G101" s="15">
        <f>計算!Y173</f>
        <v/>
      </c>
      <c r="H101" s="15">
        <f>F101-G101</f>
        <v/>
      </c>
    </row>
    <row r="102">
      <c r="D102" s="14" t="n">
        <v>199000</v>
      </c>
      <c r="E102" s="14">
        <f>計算!I174</f>
        <v/>
      </c>
      <c r="F102" s="15">
        <f>計算!X174</f>
        <v/>
      </c>
      <c r="G102" s="15">
        <f>計算!Y174</f>
        <v/>
      </c>
      <c r="H102" s="15">
        <f>F102-G102</f>
        <v/>
      </c>
    </row>
    <row r="103">
      <c r="D103" s="14" t="n">
        <v>200000</v>
      </c>
      <c r="E103" s="14">
        <f>計算!I175</f>
        <v/>
      </c>
      <c r="F103" s="15">
        <f>計算!X175</f>
        <v/>
      </c>
      <c r="G103" s="15">
        <f>計算!Y175</f>
        <v/>
      </c>
      <c r="H103" s="15">
        <f>F103-G103</f>
        <v/>
      </c>
    </row>
    <row r="104">
      <c r="D104" s="14" t="n">
        <v>201000</v>
      </c>
      <c r="E104" s="14">
        <f>計算!I176</f>
        <v/>
      </c>
      <c r="F104" s="15">
        <f>計算!X176</f>
        <v/>
      </c>
      <c r="G104" s="15">
        <f>計算!Y176</f>
        <v/>
      </c>
      <c r="H104" s="15">
        <f>F104-G104</f>
        <v/>
      </c>
    </row>
    <row r="105">
      <c r="D105" s="14" t="n">
        <v>202000</v>
      </c>
      <c r="E105" s="14">
        <f>計算!I177</f>
        <v/>
      </c>
      <c r="F105" s="15">
        <f>計算!X177</f>
        <v/>
      </c>
      <c r="G105" s="15">
        <f>計算!Y177</f>
        <v/>
      </c>
      <c r="H105" s="15">
        <f>F105-G105</f>
        <v/>
      </c>
    </row>
    <row r="106">
      <c r="D106" s="14" t="n">
        <v>203000</v>
      </c>
      <c r="E106" s="14">
        <f>計算!I178</f>
        <v/>
      </c>
      <c r="F106" s="15">
        <f>計算!X178</f>
        <v/>
      </c>
      <c r="G106" s="15">
        <f>計算!Y178</f>
        <v/>
      </c>
      <c r="H106" s="15">
        <f>F106-G106</f>
        <v/>
      </c>
    </row>
    <row r="107">
      <c r="D107" s="14" t="n">
        <v>204000</v>
      </c>
      <c r="E107" s="14">
        <f>計算!I179</f>
        <v/>
      </c>
      <c r="F107" s="15">
        <f>計算!X179</f>
        <v/>
      </c>
      <c r="G107" s="15">
        <f>計算!Y179</f>
        <v/>
      </c>
      <c r="H107" s="15">
        <f>F107-G107</f>
        <v/>
      </c>
    </row>
    <row r="108">
      <c r="D108" s="14" t="n">
        <v>205000</v>
      </c>
      <c r="E108" s="14">
        <f>計算!I180</f>
        <v/>
      </c>
      <c r="F108" s="15">
        <f>計算!X180</f>
        <v/>
      </c>
      <c r="G108" s="15">
        <f>計算!Y180</f>
        <v/>
      </c>
      <c r="H108" s="15">
        <f>F108-G108</f>
        <v/>
      </c>
    </row>
    <row r="109">
      <c r="D109" s="14" t="n">
        <v>206000</v>
      </c>
      <c r="E109" s="14">
        <f>計算!I181</f>
        <v/>
      </c>
      <c r="F109" s="15">
        <f>計算!X181</f>
        <v/>
      </c>
      <c r="G109" s="15">
        <f>計算!Y181</f>
        <v/>
      </c>
      <c r="H109" s="15">
        <f>F109-G109</f>
        <v/>
      </c>
    </row>
    <row r="110">
      <c r="D110" s="14" t="n">
        <v>207000</v>
      </c>
      <c r="E110" s="14">
        <f>計算!I182</f>
        <v/>
      </c>
      <c r="F110" s="15">
        <f>計算!X182</f>
        <v/>
      </c>
      <c r="G110" s="15">
        <f>計算!Y182</f>
        <v/>
      </c>
      <c r="H110" s="15">
        <f>F110-G110</f>
        <v/>
      </c>
    </row>
    <row r="111">
      <c r="D111" s="14" t="n">
        <v>208000</v>
      </c>
      <c r="E111" s="14">
        <f>計算!I183</f>
        <v/>
      </c>
      <c r="F111" s="15">
        <f>計算!X183</f>
        <v/>
      </c>
      <c r="G111" s="15">
        <f>計算!Y183</f>
        <v/>
      </c>
      <c r="H111" s="15">
        <f>F111-G111</f>
        <v/>
      </c>
    </row>
    <row r="112">
      <c r="D112" s="14" t="n">
        <v>209000</v>
      </c>
      <c r="E112" s="14">
        <f>計算!I184</f>
        <v/>
      </c>
      <c r="F112" s="15">
        <f>計算!X184</f>
        <v/>
      </c>
      <c r="G112" s="15">
        <f>計算!Y184</f>
        <v/>
      </c>
      <c r="H112" s="15">
        <f>F112-G112</f>
        <v/>
      </c>
    </row>
    <row r="113">
      <c r="D113" s="14" t="n">
        <v>210000</v>
      </c>
      <c r="E113" s="14">
        <f>計算!I185</f>
        <v/>
      </c>
      <c r="F113" s="15">
        <f>計算!X185</f>
        <v/>
      </c>
      <c r="G113" s="15">
        <f>計算!Y185</f>
        <v/>
      </c>
      <c r="H113" s="15">
        <f>F113-G113</f>
        <v/>
      </c>
    </row>
    <row r="114">
      <c r="D114" s="14" t="n">
        <v>211000</v>
      </c>
      <c r="E114" s="14">
        <f>計算!I186</f>
        <v/>
      </c>
      <c r="F114" s="15">
        <f>計算!X186</f>
        <v/>
      </c>
      <c r="G114" s="15">
        <f>計算!Y186</f>
        <v/>
      </c>
      <c r="H114" s="15">
        <f>F114-G114</f>
        <v/>
      </c>
    </row>
    <row r="115">
      <c r="D115" s="14" t="n">
        <v>212000</v>
      </c>
      <c r="E115" s="14">
        <f>計算!I187</f>
        <v/>
      </c>
      <c r="F115" s="15">
        <f>計算!X187</f>
        <v/>
      </c>
      <c r="G115" s="15">
        <f>計算!Y187</f>
        <v/>
      </c>
      <c r="H115" s="15">
        <f>F115-G115</f>
        <v/>
      </c>
    </row>
    <row r="116">
      <c r="D116" s="14" t="n">
        <v>213000</v>
      </c>
      <c r="E116" s="14">
        <f>計算!I188</f>
        <v/>
      </c>
      <c r="F116" s="15">
        <f>計算!X188</f>
        <v/>
      </c>
      <c r="G116" s="15">
        <f>計算!Y188</f>
        <v/>
      </c>
      <c r="H116" s="15">
        <f>F116-G116</f>
        <v/>
      </c>
    </row>
    <row r="117">
      <c r="D117" s="14" t="n">
        <v>214000</v>
      </c>
      <c r="E117" s="14">
        <f>計算!I189</f>
        <v/>
      </c>
      <c r="F117" s="15">
        <f>計算!X189</f>
        <v/>
      </c>
      <c r="G117" s="15">
        <f>計算!Y189</f>
        <v/>
      </c>
      <c r="H117" s="15">
        <f>F117-G117</f>
        <v/>
      </c>
    </row>
    <row r="118">
      <c r="D118" s="14" t="n">
        <v>215000</v>
      </c>
      <c r="E118" s="14">
        <f>計算!I190</f>
        <v/>
      </c>
      <c r="F118" s="15">
        <f>計算!X190</f>
        <v/>
      </c>
      <c r="G118" s="15">
        <f>計算!Y190</f>
        <v/>
      </c>
      <c r="H118" s="15">
        <f>F118-G118</f>
        <v/>
      </c>
    </row>
    <row r="119">
      <c r="D119" s="14" t="n">
        <v>216000</v>
      </c>
      <c r="E119" s="14">
        <f>計算!I191</f>
        <v/>
      </c>
      <c r="F119" s="15">
        <f>計算!X191</f>
        <v/>
      </c>
      <c r="G119" s="15">
        <f>計算!Y191</f>
        <v/>
      </c>
      <c r="H119" s="15">
        <f>F119-G119</f>
        <v/>
      </c>
    </row>
    <row r="120">
      <c r="D120" s="14" t="n">
        <v>217000</v>
      </c>
      <c r="E120" s="14">
        <f>計算!I192</f>
        <v/>
      </c>
      <c r="F120" s="15">
        <f>計算!X192</f>
        <v/>
      </c>
      <c r="G120" s="15">
        <f>計算!Y192</f>
        <v/>
      </c>
      <c r="H120" s="15">
        <f>F120-G120</f>
        <v/>
      </c>
    </row>
    <row r="121">
      <c r="D121" s="14" t="n">
        <v>218000</v>
      </c>
      <c r="E121" s="14">
        <f>計算!I193</f>
        <v/>
      </c>
      <c r="F121" s="15">
        <f>計算!X193</f>
        <v/>
      </c>
      <c r="G121" s="15">
        <f>計算!Y193</f>
        <v/>
      </c>
      <c r="H121" s="15">
        <f>F121-G121</f>
        <v/>
      </c>
    </row>
    <row r="122">
      <c r="D122" s="14" t="n">
        <v>219000</v>
      </c>
      <c r="E122" s="14">
        <f>計算!I194</f>
        <v/>
      </c>
      <c r="F122" s="15">
        <f>計算!X194</f>
        <v/>
      </c>
      <c r="G122" s="15">
        <f>計算!Y194</f>
        <v/>
      </c>
      <c r="H122" s="15">
        <f>F122-G122</f>
        <v/>
      </c>
    </row>
    <row r="123">
      <c r="D123" s="14" t="n">
        <v>220000</v>
      </c>
      <c r="E123" s="14">
        <f>計算!I195</f>
        <v/>
      </c>
      <c r="F123" s="15">
        <f>計算!X195</f>
        <v/>
      </c>
      <c r="G123" s="15">
        <f>計算!Y195</f>
        <v/>
      </c>
      <c r="H123" s="15">
        <f>F123-G123</f>
        <v/>
      </c>
    </row>
    <row r="124">
      <c r="D124" s="14" t="n">
        <v>221000</v>
      </c>
      <c r="E124" s="14">
        <f>計算!I196</f>
        <v/>
      </c>
      <c r="F124" s="15">
        <f>計算!X196</f>
        <v/>
      </c>
      <c r="G124" s="15">
        <f>計算!Y196</f>
        <v/>
      </c>
      <c r="H124" s="15">
        <f>F124-G124</f>
        <v/>
      </c>
    </row>
    <row r="125">
      <c r="D125" s="14" t="n">
        <v>222000</v>
      </c>
      <c r="E125" s="14">
        <f>計算!I197</f>
        <v/>
      </c>
      <c r="F125" s="15">
        <f>計算!X197</f>
        <v/>
      </c>
      <c r="G125" s="15">
        <f>計算!Y197</f>
        <v/>
      </c>
      <c r="H125" s="15">
        <f>F125-G125</f>
        <v/>
      </c>
    </row>
    <row r="126">
      <c r="D126" s="14" t="n">
        <v>223000</v>
      </c>
      <c r="E126" s="14">
        <f>計算!I198</f>
        <v/>
      </c>
      <c r="F126" s="15">
        <f>計算!X198</f>
        <v/>
      </c>
      <c r="G126" s="15">
        <f>計算!Y198</f>
        <v/>
      </c>
      <c r="H126" s="15">
        <f>F126-G126</f>
        <v/>
      </c>
    </row>
    <row r="127">
      <c r="D127" s="14" t="n">
        <v>224000</v>
      </c>
      <c r="E127" s="14">
        <f>計算!I199</f>
        <v/>
      </c>
      <c r="F127" s="15">
        <f>計算!X199</f>
        <v/>
      </c>
      <c r="G127" s="15">
        <f>計算!Y199</f>
        <v/>
      </c>
      <c r="H127" s="15">
        <f>F127-G127</f>
        <v/>
      </c>
    </row>
    <row r="128">
      <c r="D128" s="14" t="n">
        <v>225000</v>
      </c>
      <c r="E128" s="14">
        <f>計算!I200</f>
        <v/>
      </c>
      <c r="F128" s="15">
        <f>計算!X200</f>
        <v/>
      </c>
      <c r="G128" s="15">
        <f>計算!Y200</f>
        <v/>
      </c>
      <c r="H128" s="15">
        <f>F128-G128</f>
        <v/>
      </c>
    </row>
    <row r="129">
      <c r="D129" s="14" t="n">
        <v>226000</v>
      </c>
      <c r="E129" s="14">
        <f>計算!I201</f>
        <v/>
      </c>
      <c r="F129" s="15">
        <f>計算!X201</f>
        <v/>
      </c>
      <c r="G129" s="15">
        <f>計算!Y201</f>
        <v/>
      </c>
      <c r="H129" s="15">
        <f>F129-G129</f>
        <v/>
      </c>
    </row>
    <row r="130">
      <c r="D130" s="14" t="n">
        <v>227000</v>
      </c>
      <c r="E130" s="14">
        <f>計算!I202</f>
        <v/>
      </c>
      <c r="F130" s="15">
        <f>計算!X202</f>
        <v/>
      </c>
      <c r="G130" s="15">
        <f>計算!Y202</f>
        <v/>
      </c>
      <c r="H130" s="15">
        <f>F130-G130</f>
        <v/>
      </c>
    </row>
    <row r="131">
      <c r="D131" s="14" t="n">
        <v>228000</v>
      </c>
      <c r="E131" s="14">
        <f>計算!I203</f>
        <v/>
      </c>
      <c r="F131" s="15">
        <f>計算!X203</f>
        <v/>
      </c>
      <c r="G131" s="15">
        <f>計算!Y203</f>
        <v/>
      </c>
      <c r="H131" s="15">
        <f>F131-G131</f>
        <v/>
      </c>
    </row>
    <row r="132">
      <c r="D132" s="14" t="n">
        <v>229000</v>
      </c>
      <c r="E132" s="14">
        <f>計算!I204</f>
        <v/>
      </c>
      <c r="F132" s="15">
        <f>計算!X204</f>
        <v/>
      </c>
      <c r="G132" s="15">
        <f>計算!Y204</f>
        <v/>
      </c>
      <c r="H132" s="15">
        <f>F132-G132</f>
        <v/>
      </c>
    </row>
    <row r="133">
      <c r="D133" s="14" t="n">
        <v>230000</v>
      </c>
      <c r="E133" s="14">
        <f>計算!I205</f>
        <v/>
      </c>
      <c r="F133" s="15">
        <f>計算!X205</f>
        <v/>
      </c>
      <c r="G133" s="15">
        <f>計算!Y205</f>
        <v/>
      </c>
      <c r="H133" s="15">
        <f>F133-G133</f>
        <v/>
      </c>
    </row>
    <row r="134">
      <c r="D134" s="14" t="n">
        <v>231000</v>
      </c>
      <c r="E134" s="14">
        <f>計算!I206</f>
        <v/>
      </c>
      <c r="F134" s="15">
        <f>計算!X206</f>
        <v/>
      </c>
      <c r="G134" s="15">
        <f>計算!Y206</f>
        <v/>
      </c>
      <c r="H134" s="15">
        <f>F134-G134</f>
        <v/>
      </c>
    </row>
    <row r="135">
      <c r="D135" s="14" t="n">
        <v>232000</v>
      </c>
      <c r="E135" s="14">
        <f>計算!I207</f>
        <v/>
      </c>
      <c r="F135" s="15">
        <f>計算!X207</f>
        <v/>
      </c>
      <c r="G135" s="15">
        <f>計算!Y207</f>
        <v/>
      </c>
      <c r="H135" s="15">
        <f>F135-G135</f>
        <v/>
      </c>
    </row>
    <row r="136">
      <c r="D136" s="14" t="n">
        <v>233000</v>
      </c>
      <c r="E136" s="14">
        <f>計算!I208</f>
        <v/>
      </c>
      <c r="F136" s="15">
        <f>計算!X208</f>
        <v/>
      </c>
      <c r="G136" s="15">
        <f>計算!Y208</f>
        <v/>
      </c>
      <c r="H136" s="15">
        <f>F136-G136</f>
        <v/>
      </c>
    </row>
    <row r="137">
      <c r="D137" s="14" t="n">
        <v>234000</v>
      </c>
      <c r="E137" s="14">
        <f>計算!I209</f>
        <v/>
      </c>
      <c r="F137" s="15">
        <f>計算!X209</f>
        <v/>
      </c>
      <c r="G137" s="15">
        <f>計算!Y209</f>
        <v/>
      </c>
      <c r="H137" s="15">
        <f>F137-G137</f>
        <v/>
      </c>
    </row>
    <row r="138">
      <c r="D138" s="14" t="n">
        <v>235000</v>
      </c>
      <c r="E138" s="14">
        <f>計算!I210</f>
        <v/>
      </c>
      <c r="F138" s="15">
        <f>計算!X210</f>
        <v/>
      </c>
      <c r="G138" s="15">
        <f>計算!Y210</f>
        <v/>
      </c>
      <c r="H138" s="15">
        <f>F138-G138</f>
        <v/>
      </c>
    </row>
    <row r="139">
      <c r="D139" s="14" t="n">
        <v>236000</v>
      </c>
      <c r="E139" s="14">
        <f>計算!I211</f>
        <v/>
      </c>
      <c r="F139" s="15">
        <f>計算!X211</f>
        <v/>
      </c>
      <c r="G139" s="15">
        <f>計算!Y211</f>
        <v/>
      </c>
      <c r="H139" s="15">
        <f>F139-G139</f>
        <v/>
      </c>
    </row>
    <row r="140">
      <c r="D140" s="14" t="n">
        <v>237000</v>
      </c>
      <c r="E140" s="14">
        <f>計算!I212</f>
        <v/>
      </c>
      <c r="F140" s="15">
        <f>計算!X212</f>
        <v/>
      </c>
      <c r="G140" s="15">
        <f>計算!Y212</f>
        <v/>
      </c>
      <c r="H140" s="15">
        <f>F140-G140</f>
        <v/>
      </c>
    </row>
    <row r="141">
      <c r="D141" s="14" t="n">
        <v>238000</v>
      </c>
      <c r="E141" s="14">
        <f>計算!I213</f>
        <v/>
      </c>
      <c r="F141" s="15">
        <f>計算!X213</f>
        <v/>
      </c>
      <c r="G141" s="15">
        <f>計算!Y213</f>
        <v/>
      </c>
      <c r="H141" s="15">
        <f>F141-G141</f>
        <v/>
      </c>
    </row>
    <row r="142">
      <c r="D142" s="14" t="n">
        <v>239000</v>
      </c>
      <c r="E142" s="14">
        <f>計算!I214</f>
        <v/>
      </c>
      <c r="F142" s="15">
        <f>計算!X214</f>
        <v/>
      </c>
      <c r="G142" s="15">
        <f>計算!Y214</f>
        <v/>
      </c>
      <c r="H142" s="15">
        <f>F142-G142</f>
        <v/>
      </c>
    </row>
    <row r="143">
      <c r="D143" s="14" t="n">
        <v>240000</v>
      </c>
      <c r="E143" s="14">
        <f>計算!I215</f>
        <v/>
      </c>
      <c r="F143" s="15">
        <f>計算!X215</f>
        <v/>
      </c>
      <c r="G143" s="15">
        <f>計算!Y215</f>
        <v/>
      </c>
      <c r="H143" s="15">
        <f>F143-G143</f>
        <v/>
      </c>
    </row>
    <row r="144">
      <c r="D144" s="14" t="n">
        <v>241000</v>
      </c>
      <c r="E144" s="14">
        <f>計算!I216</f>
        <v/>
      </c>
      <c r="F144" s="15">
        <f>計算!X216</f>
        <v/>
      </c>
      <c r="G144" s="15">
        <f>計算!Y216</f>
        <v/>
      </c>
      <c r="H144" s="15">
        <f>F144-G144</f>
        <v/>
      </c>
    </row>
    <row r="145">
      <c r="D145" s="14" t="n">
        <v>242000</v>
      </c>
      <c r="E145" s="14">
        <f>計算!I217</f>
        <v/>
      </c>
      <c r="F145" s="15">
        <f>計算!X217</f>
        <v/>
      </c>
      <c r="G145" s="15">
        <f>計算!Y217</f>
        <v/>
      </c>
      <c r="H145" s="15">
        <f>F145-G145</f>
        <v/>
      </c>
    </row>
    <row r="146">
      <c r="D146" s="14" t="n">
        <v>243000</v>
      </c>
      <c r="E146" s="14">
        <f>計算!I218</f>
        <v/>
      </c>
      <c r="F146" s="15">
        <f>計算!X218</f>
        <v/>
      </c>
      <c r="G146" s="15">
        <f>計算!Y218</f>
        <v/>
      </c>
      <c r="H146" s="15">
        <f>F146-G146</f>
        <v/>
      </c>
    </row>
    <row r="147">
      <c r="D147" s="14" t="n">
        <v>244000</v>
      </c>
      <c r="E147" s="14">
        <f>計算!I219</f>
        <v/>
      </c>
      <c r="F147" s="15">
        <f>計算!X219</f>
        <v/>
      </c>
      <c r="G147" s="15">
        <f>計算!Y219</f>
        <v/>
      </c>
      <c r="H147" s="15">
        <f>F147-G147</f>
        <v/>
      </c>
    </row>
    <row r="148">
      <c r="D148" s="14" t="n">
        <v>245000</v>
      </c>
      <c r="E148" s="14">
        <f>計算!I220</f>
        <v/>
      </c>
      <c r="F148" s="15">
        <f>計算!X220</f>
        <v/>
      </c>
      <c r="G148" s="15">
        <f>計算!Y220</f>
        <v/>
      </c>
      <c r="H148" s="15">
        <f>F148-G148</f>
        <v/>
      </c>
    </row>
    <row r="149">
      <c r="D149" s="14" t="n">
        <v>246000</v>
      </c>
      <c r="E149" s="14">
        <f>計算!I221</f>
        <v/>
      </c>
      <c r="F149" s="15">
        <f>計算!X221</f>
        <v/>
      </c>
      <c r="G149" s="15">
        <f>計算!Y221</f>
        <v/>
      </c>
      <c r="H149" s="15">
        <f>F149-G149</f>
        <v/>
      </c>
    </row>
    <row r="150">
      <c r="D150" s="14" t="n">
        <v>247000</v>
      </c>
      <c r="E150" s="14">
        <f>計算!I222</f>
        <v/>
      </c>
      <c r="F150" s="15">
        <f>計算!X222</f>
        <v/>
      </c>
      <c r="G150" s="15">
        <f>計算!Y222</f>
        <v/>
      </c>
      <c r="H150" s="15">
        <f>F150-G150</f>
        <v/>
      </c>
    </row>
    <row r="151">
      <c r="D151" s="14" t="n">
        <v>248000</v>
      </c>
      <c r="E151" s="14">
        <f>計算!I223</f>
        <v/>
      </c>
      <c r="F151" s="15">
        <f>計算!X223</f>
        <v/>
      </c>
      <c r="G151" s="15">
        <f>計算!Y223</f>
        <v/>
      </c>
      <c r="H151" s="15">
        <f>F151-G151</f>
        <v/>
      </c>
    </row>
    <row r="152">
      <c r="D152" s="14" t="n">
        <v>249000</v>
      </c>
      <c r="E152" s="14">
        <f>計算!I224</f>
        <v/>
      </c>
      <c r="F152" s="15">
        <f>計算!X224</f>
        <v/>
      </c>
      <c r="G152" s="15">
        <f>計算!Y224</f>
        <v/>
      </c>
      <c r="H152" s="15">
        <f>F152-G152</f>
        <v/>
      </c>
    </row>
    <row r="153">
      <c r="D153" s="14" t="n">
        <v>250000</v>
      </c>
      <c r="E153" s="14">
        <f>計算!I225</f>
        <v/>
      </c>
      <c r="F153" s="15">
        <f>計算!X225</f>
        <v/>
      </c>
      <c r="G153" s="15">
        <f>計算!Y225</f>
        <v/>
      </c>
      <c r="H153" s="15">
        <f>F153-G153</f>
        <v/>
      </c>
    </row>
    <row r="154">
      <c r="D154" s="14" t="n">
        <v>251000</v>
      </c>
      <c r="E154" s="14">
        <f>計算!I226</f>
        <v/>
      </c>
      <c r="F154" s="15">
        <f>計算!X226</f>
        <v/>
      </c>
      <c r="G154" s="15">
        <f>計算!Y226</f>
        <v/>
      </c>
      <c r="H154" s="15">
        <f>F154-G154</f>
        <v/>
      </c>
    </row>
    <row r="155">
      <c r="D155" s="14" t="n">
        <v>252000</v>
      </c>
      <c r="E155" s="14">
        <f>計算!I227</f>
        <v/>
      </c>
      <c r="F155" s="15">
        <f>計算!X227</f>
        <v/>
      </c>
      <c r="G155" s="15">
        <f>計算!Y227</f>
        <v/>
      </c>
      <c r="H155" s="15">
        <f>F155-G155</f>
        <v/>
      </c>
    </row>
    <row r="156">
      <c r="D156" s="14" t="n">
        <v>253000</v>
      </c>
      <c r="E156" s="14">
        <f>計算!I228</f>
        <v/>
      </c>
      <c r="F156" s="15">
        <f>計算!X228</f>
        <v/>
      </c>
      <c r="G156" s="15">
        <f>計算!Y228</f>
        <v/>
      </c>
      <c r="H156" s="15">
        <f>F156-G156</f>
        <v/>
      </c>
    </row>
    <row r="157">
      <c r="D157" s="14" t="n">
        <v>254000</v>
      </c>
      <c r="E157" s="14">
        <f>計算!I229</f>
        <v/>
      </c>
      <c r="F157" s="15">
        <f>計算!X229</f>
        <v/>
      </c>
      <c r="G157" s="15">
        <f>計算!Y229</f>
        <v/>
      </c>
      <c r="H157" s="15">
        <f>F157-G157</f>
        <v/>
      </c>
    </row>
    <row r="158">
      <c r="D158" s="14" t="n">
        <v>255000</v>
      </c>
      <c r="E158" s="14">
        <f>計算!I230</f>
        <v/>
      </c>
      <c r="F158" s="15">
        <f>計算!X230</f>
        <v/>
      </c>
      <c r="G158" s="15">
        <f>計算!Y230</f>
        <v/>
      </c>
      <c r="H158" s="15">
        <f>F158-G158</f>
        <v/>
      </c>
    </row>
    <row r="159">
      <c r="D159" s="14" t="n">
        <v>256000</v>
      </c>
      <c r="E159" s="14">
        <f>計算!I231</f>
        <v/>
      </c>
      <c r="F159" s="15">
        <f>計算!X231</f>
        <v/>
      </c>
      <c r="G159" s="15">
        <f>計算!Y231</f>
        <v/>
      </c>
      <c r="H159" s="15">
        <f>F159-G159</f>
        <v/>
      </c>
    </row>
    <row r="160">
      <c r="D160" s="14" t="n">
        <v>257000</v>
      </c>
      <c r="E160" s="14">
        <f>計算!I232</f>
        <v/>
      </c>
      <c r="F160" s="15">
        <f>計算!X232</f>
        <v/>
      </c>
      <c r="G160" s="15">
        <f>計算!Y232</f>
        <v/>
      </c>
      <c r="H160" s="15">
        <f>F160-G160</f>
        <v/>
      </c>
    </row>
    <row r="161">
      <c r="D161" s="14" t="n">
        <v>258000</v>
      </c>
      <c r="E161" s="14">
        <f>計算!I233</f>
        <v/>
      </c>
      <c r="F161" s="15">
        <f>計算!X233</f>
        <v/>
      </c>
      <c r="G161" s="15">
        <f>計算!Y233</f>
        <v/>
      </c>
      <c r="H161" s="15">
        <f>F161-G161</f>
        <v/>
      </c>
    </row>
    <row r="162">
      <c r="D162" s="14" t="n">
        <v>259000</v>
      </c>
      <c r="E162" s="14">
        <f>計算!I234</f>
        <v/>
      </c>
      <c r="F162" s="15">
        <f>計算!X234</f>
        <v/>
      </c>
      <c r="G162" s="15">
        <f>計算!Y234</f>
        <v/>
      </c>
      <c r="H162" s="15">
        <f>F162-G162</f>
        <v/>
      </c>
    </row>
    <row r="163">
      <c r="D163" s="14" t="n">
        <v>260000</v>
      </c>
      <c r="E163" s="14">
        <f>計算!I235</f>
        <v/>
      </c>
      <c r="F163" s="15">
        <f>計算!X235</f>
        <v/>
      </c>
      <c r="G163" s="15">
        <f>計算!Y235</f>
        <v/>
      </c>
      <c r="H163" s="15">
        <f>F163-G163</f>
        <v/>
      </c>
    </row>
    <row r="164">
      <c r="D164" s="14" t="n">
        <v>261000</v>
      </c>
      <c r="E164" s="14">
        <f>計算!I236</f>
        <v/>
      </c>
      <c r="F164" s="15">
        <f>計算!X236</f>
        <v/>
      </c>
      <c r="G164" s="15">
        <f>計算!Y236</f>
        <v/>
      </c>
      <c r="H164" s="15">
        <f>F164-G164</f>
        <v/>
      </c>
    </row>
    <row r="165">
      <c r="D165" s="14" t="n">
        <v>262000</v>
      </c>
      <c r="E165" s="14">
        <f>計算!I237</f>
        <v/>
      </c>
      <c r="F165" s="15">
        <f>計算!X237</f>
        <v/>
      </c>
      <c r="G165" s="15">
        <f>計算!Y237</f>
        <v/>
      </c>
      <c r="H165" s="15">
        <f>F165-G165</f>
        <v/>
      </c>
    </row>
    <row r="166">
      <c r="D166" s="14" t="n">
        <v>263000</v>
      </c>
      <c r="E166" s="14">
        <f>計算!I238</f>
        <v/>
      </c>
      <c r="F166" s="15">
        <f>計算!X238</f>
        <v/>
      </c>
      <c r="G166" s="15">
        <f>計算!Y238</f>
        <v/>
      </c>
      <c r="H166" s="15">
        <f>F166-G166</f>
        <v/>
      </c>
    </row>
    <row r="167">
      <c r="D167" s="14" t="n">
        <v>264000</v>
      </c>
      <c r="E167" s="14">
        <f>計算!I239</f>
        <v/>
      </c>
      <c r="F167" s="15">
        <f>計算!X239</f>
        <v/>
      </c>
      <c r="G167" s="15">
        <f>計算!Y239</f>
        <v/>
      </c>
      <c r="H167" s="15">
        <f>F167-G167</f>
        <v/>
      </c>
    </row>
    <row r="168">
      <c r="D168" s="14" t="n">
        <v>265000</v>
      </c>
      <c r="E168" s="14">
        <f>計算!I240</f>
        <v/>
      </c>
      <c r="F168" s="15">
        <f>計算!X240</f>
        <v/>
      </c>
      <c r="G168" s="15">
        <f>計算!Y240</f>
        <v/>
      </c>
      <c r="H168" s="15">
        <f>F168-G168</f>
        <v/>
      </c>
    </row>
    <row r="169">
      <c r="D169" s="14" t="n">
        <v>266000</v>
      </c>
      <c r="E169" s="14">
        <f>計算!I241</f>
        <v/>
      </c>
      <c r="F169" s="15">
        <f>計算!X241</f>
        <v/>
      </c>
      <c r="G169" s="15">
        <f>計算!Y241</f>
        <v/>
      </c>
      <c r="H169" s="15">
        <f>F169-G169</f>
        <v/>
      </c>
    </row>
    <row r="170">
      <c r="D170" s="14" t="n">
        <v>267000</v>
      </c>
      <c r="E170" s="14">
        <f>計算!I242</f>
        <v/>
      </c>
      <c r="F170" s="15">
        <f>計算!X242</f>
        <v/>
      </c>
      <c r="G170" s="15">
        <f>計算!Y242</f>
        <v/>
      </c>
      <c r="H170" s="15">
        <f>F170-G170</f>
        <v/>
      </c>
    </row>
    <row r="171">
      <c r="D171" s="14" t="n">
        <v>268000</v>
      </c>
      <c r="E171" s="14">
        <f>計算!I243</f>
        <v/>
      </c>
      <c r="F171" s="15">
        <f>計算!X243</f>
        <v/>
      </c>
      <c r="G171" s="15">
        <f>計算!Y243</f>
        <v/>
      </c>
      <c r="H171" s="15">
        <f>F171-G171</f>
        <v/>
      </c>
    </row>
    <row r="172">
      <c r="D172" s="14" t="n">
        <v>269000</v>
      </c>
      <c r="E172" s="14">
        <f>計算!I244</f>
        <v/>
      </c>
      <c r="F172" s="15">
        <f>計算!X244</f>
        <v/>
      </c>
      <c r="G172" s="15">
        <f>計算!Y244</f>
        <v/>
      </c>
      <c r="H172" s="15">
        <f>F172-G172</f>
        <v/>
      </c>
    </row>
    <row r="173">
      <c r="D173" s="14" t="n">
        <v>270000</v>
      </c>
      <c r="E173" s="14">
        <f>計算!I245</f>
        <v/>
      </c>
      <c r="F173" s="15">
        <f>計算!X245</f>
        <v/>
      </c>
      <c r="G173" s="15">
        <f>計算!Y245</f>
        <v/>
      </c>
      <c r="H173" s="15">
        <f>F173-G173</f>
        <v/>
      </c>
    </row>
    <row r="174">
      <c r="D174" s="14" t="n">
        <v>271000</v>
      </c>
      <c r="E174" s="14">
        <f>計算!I246</f>
        <v/>
      </c>
      <c r="F174" s="15">
        <f>計算!X246</f>
        <v/>
      </c>
      <c r="G174" s="15">
        <f>計算!Y246</f>
        <v/>
      </c>
      <c r="H174" s="15">
        <f>F174-G174</f>
        <v/>
      </c>
    </row>
    <row r="175">
      <c r="D175" s="14" t="n">
        <v>272000</v>
      </c>
      <c r="E175" s="14">
        <f>計算!I247</f>
        <v/>
      </c>
      <c r="F175" s="15">
        <f>計算!X247</f>
        <v/>
      </c>
      <c r="G175" s="15">
        <f>計算!Y247</f>
        <v/>
      </c>
      <c r="H175" s="15">
        <f>F175-G175</f>
        <v/>
      </c>
    </row>
    <row r="176">
      <c r="D176" s="14" t="n">
        <v>273000</v>
      </c>
      <c r="E176" s="14">
        <f>計算!I248</f>
        <v/>
      </c>
      <c r="F176" s="15">
        <f>計算!X248</f>
        <v/>
      </c>
      <c r="G176" s="15">
        <f>計算!Y248</f>
        <v/>
      </c>
      <c r="H176" s="15">
        <f>F176-G176</f>
        <v/>
      </c>
    </row>
    <row r="177">
      <c r="D177" s="14" t="n">
        <v>274000</v>
      </c>
      <c r="E177" s="14">
        <f>計算!I249</f>
        <v/>
      </c>
      <c r="F177" s="15">
        <f>計算!X249</f>
        <v/>
      </c>
      <c r="G177" s="15">
        <f>計算!Y249</f>
        <v/>
      </c>
      <c r="H177" s="15">
        <f>F177-G177</f>
        <v/>
      </c>
    </row>
    <row r="178">
      <c r="D178" s="14" t="n">
        <v>275000</v>
      </c>
      <c r="E178" s="14">
        <f>計算!I250</f>
        <v/>
      </c>
      <c r="F178" s="15">
        <f>計算!X250</f>
        <v/>
      </c>
      <c r="G178" s="15">
        <f>計算!Y250</f>
        <v/>
      </c>
      <c r="H178" s="15">
        <f>F178-G178</f>
        <v/>
      </c>
    </row>
    <row r="179">
      <c r="D179" s="14" t="n">
        <v>276000</v>
      </c>
      <c r="E179" s="14">
        <f>計算!I251</f>
        <v/>
      </c>
      <c r="F179" s="15">
        <f>計算!X251</f>
        <v/>
      </c>
      <c r="G179" s="15">
        <f>計算!Y251</f>
        <v/>
      </c>
      <c r="H179" s="15">
        <f>F179-G179</f>
        <v/>
      </c>
    </row>
    <row r="180">
      <c r="D180" s="14" t="n">
        <v>277000</v>
      </c>
      <c r="E180" s="14">
        <f>計算!I252</f>
        <v/>
      </c>
      <c r="F180" s="15">
        <f>計算!X252</f>
        <v/>
      </c>
      <c r="G180" s="15">
        <f>計算!Y252</f>
        <v/>
      </c>
      <c r="H180" s="15">
        <f>F180-G180</f>
        <v/>
      </c>
    </row>
    <row r="181">
      <c r="D181" s="14" t="n">
        <v>278000</v>
      </c>
      <c r="E181" s="14">
        <f>計算!I253</f>
        <v/>
      </c>
      <c r="F181" s="15">
        <f>計算!X253</f>
        <v/>
      </c>
      <c r="G181" s="15">
        <f>計算!Y253</f>
        <v/>
      </c>
      <c r="H181" s="15">
        <f>F181-G181</f>
        <v/>
      </c>
    </row>
    <row r="182">
      <c r="D182" s="14" t="n">
        <v>279000</v>
      </c>
      <c r="E182" s="14">
        <f>計算!I254</f>
        <v/>
      </c>
      <c r="F182" s="15">
        <f>計算!X254</f>
        <v/>
      </c>
      <c r="G182" s="15">
        <f>計算!Y254</f>
        <v/>
      </c>
      <c r="H182" s="15">
        <f>F182-G182</f>
        <v/>
      </c>
    </row>
    <row r="183">
      <c r="D183" s="14" t="n">
        <v>280000</v>
      </c>
      <c r="E183" s="14">
        <f>計算!I255</f>
        <v/>
      </c>
      <c r="F183" s="15">
        <f>計算!X255</f>
        <v/>
      </c>
      <c r="G183" s="15">
        <f>計算!Y255</f>
        <v/>
      </c>
      <c r="H183" s="15">
        <f>F183-G183</f>
        <v/>
      </c>
    </row>
    <row r="184">
      <c r="D184" s="14" t="n">
        <v>281000</v>
      </c>
      <c r="E184" s="14">
        <f>計算!I256</f>
        <v/>
      </c>
      <c r="F184" s="15">
        <f>計算!X256</f>
        <v/>
      </c>
      <c r="G184" s="15">
        <f>計算!Y256</f>
        <v/>
      </c>
      <c r="H184" s="15">
        <f>F184-G184</f>
        <v/>
      </c>
    </row>
    <row r="185">
      <c r="D185" s="14" t="n">
        <v>282000</v>
      </c>
      <c r="E185" s="14">
        <f>計算!I257</f>
        <v/>
      </c>
      <c r="F185" s="15">
        <f>計算!X257</f>
        <v/>
      </c>
      <c r="G185" s="15">
        <f>計算!Y257</f>
        <v/>
      </c>
      <c r="H185" s="15">
        <f>F185-G185</f>
        <v/>
      </c>
    </row>
    <row r="186">
      <c r="D186" s="14" t="n">
        <v>283000</v>
      </c>
      <c r="E186" s="14">
        <f>計算!I258</f>
        <v/>
      </c>
      <c r="F186" s="15">
        <f>計算!X258</f>
        <v/>
      </c>
      <c r="G186" s="15">
        <f>計算!Y258</f>
        <v/>
      </c>
      <c r="H186" s="15">
        <f>F186-G186</f>
        <v/>
      </c>
    </row>
    <row r="187">
      <c r="D187" s="14" t="n">
        <v>284000</v>
      </c>
      <c r="E187" s="14">
        <f>計算!I259</f>
        <v/>
      </c>
      <c r="F187" s="15">
        <f>計算!X259</f>
        <v/>
      </c>
      <c r="G187" s="15">
        <f>計算!Y259</f>
        <v/>
      </c>
      <c r="H187" s="15">
        <f>F187-G187</f>
        <v/>
      </c>
    </row>
    <row r="188">
      <c r="D188" s="14" t="n">
        <v>285000</v>
      </c>
      <c r="E188" s="14">
        <f>計算!I260</f>
        <v/>
      </c>
      <c r="F188" s="15">
        <f>計算!X260</f>
        <v/>
      </c>
      <c r="G188" s="15">
        <f>計算!Y260</f>
        <v/>
      </c>
      <c r="H188" s="15">
        <f>F188-G188</f>
        <v/>
      </c>
    </row>
    <row r="189">
      <c r="D189" s="14" t="n">
        <v>286000</v>
      </c>
      <c r="E189" s="14">
        <f>計算!I261</f>
        <v/>
      </c>
      <c r="F189" s="15">
        <f>計算!X261</f>
        <v/>
      </c>
      <c r="G189" s="15">
        <f>計算!Y261</f>
        <v/>
      </c>
      <c r="H189" s="15">
        <f>F189-G189</f>
        <v/>
      </c>
    </row>
    <row r="190">
      <c r="D190" s="14" t="n">
        <v>287000</v>
      </c>
      <c r="E190" s="14">
        <f>計算!I262</f>
        <v/>
      </c>
      <c r="F190" s="15">
        <f>計算!X262</f>
        <v/>
      </c>
      <c r="G190" s="15">
        <f>計算!Y262</f>
        <v/>
      </c>
      <c r="H190" s="15">
        <f>F190-G190</f>
        <v/>
      </c>
    </row>
    <row r="191">
      <c r="D191" s="14" t="n">
        <v>288000</v>
      </c>
      <c r="E191" s="14">
        <f>計算!I263</f>
        <v/>
      </c>
      <c r="F191" s="15">
        <f>計算!X263</f>
        <v/>
      </c>
      <c r="G191" s="15">
        <f>計算!Y263</f>
        <v/>
      </c>
      <c r="H191" s="15">
        <f>F191-G191</f>
        <v/>
      </c>
    </row>
    <row r="192">
      <c r="D192" s="14" t="n">
        <v>289000</v>
      </c>
      <c r="E192" s="14">
        <f>計算!I264</f>
        <v/>
      </c>
      <c r="F192" s="15">
        <f>計算!X264</f>
        <v/>
      </c>
      <c r="G192" s="15">
        <f>計算!Y264</f>
        <v/>
      </c>
      <c r="H192" s="15">
        <f>F192-G192</f>
        <v/>
      </c>
    </row>
    <row r="193">
      <c r="D193" s="14" t="n">
        <v>290000</v>
      </c>
      <c r="E193" s="14">
        <f>計算!I265</f>
        <v/>
      </c>
      <c r="F193" s="15">
        <f>計算!X265</f>
        <v/>
      </c>
      <c r="G193" s="15">
        <f>計算!Y265</f>
        <v/>
      </c>
      <c r="H193" s="15">
        <f>F193-G193</f>
        <v/>
      </c>
    </row>
    <row r="194">
      <c r="D194" s="14" t="n">
        <v>291000</v>
      </c>
      <c r="E194" s="14">
        <f>計算!I266</f>
        <v/>
      </c>
      <c r="F194" s="15">
        <f>計算!X266</f>
        <v/>
      </c>
      <c r="G194" s="15">
        <f>計算!Y266</f>
        <v/>
      </c>
      <c r="H194" s="15">
        <f>F194-G194</f>
        <v/>
      </c>
    </row>
    <row r="195">
      <c r="D195" s="14" t="n">
        <v>292000</v>
      </c>
      <c r="E195" s="14">
        <f>計算!I267</f>
        <v/>
      </c>
      <c r="F195" s="15">
        <f>計算!X267</f>
        <v/>
      </c>
      <c r="G195" s="15">
        <f>計算!Y267</f>
        <v/>
      </c>
      <c r="H195" s="15">
        <f>F195-G195</f>
        <v/>
      </c>
    </row>
    <row r="196">
      <c r="D196" s="14" t="n">
        <v>293000</v>
      </c>
      <c r="E196" s="14">
        <f>計算!I268</f>
        <v/>
      </c>
      <c r="F196" s="15">
        <f>計算!X268</f>
        <v/>
      </c>
      <c r="G196" s="15">
        <f>計算!Y268</f>
        <v/>
      </c>
      <c r="H196" s="15">
        <f>F196-G196</f>
        <v/>
      </c>
    </row>
    <row r="197">
      <c r="D197" s="14" t="n">
        <v>294000</v>
      </c>
      <c r="E197" s="14">
        <f>計算!I269</f>
        <v/>
      </c>
      <c r="F197" s="15">
        <f>計算!X269</f>
        <v/>
      </c>
      <c r="G197" s="15">
        <f>計算!Y269</f>
        <v/>
      </c>
      <c r="H197" s="15">
        <f>F197-G197</f>
        <v/>
      </c>
    </row>
    <row r="198">
      <c r="D198" s="14" t="n">
        <v>295000</v>
      </c>
      <c r="E198" s="14">
        <f>計算!I270</f>
        <v/>
      </c>
      <c r="F198" s="15">
        <f>計算!X270</f>
        <v/>
      </c>
      <c r="G198" s="15">
        <f>計算!Y270</f>
        <v/>
      </c>
      <c r="H198" s="15">
        <f>F198-G198</f>
        <v/>
      </c>
    </row>
    <row r="199">
      <c r="D199" s="14" t="n">
        <v>296000</v>
      </c>
      <c r="E199" s="14">
        <f>計算!I271</f>
        <v/>
      </c>
      <c r="F199" s="15">
        <f>計算!X271</f>
        <v/>
      </c>
      <c r="G199" s="15">
        <f>計算!Y271</f>
        <v/>
      </c>
      <c r="H199" s="15">
        <f>F199-G199</f>
        <v/>
      </c>
    </row>
    <row r="200">
      <c r="D200" s="14" t="n">
        <v>297000</v>
      </c>
      <c r="E200" s="14">
        <f>計算!I272</f>
        <v/>
      </c>
      <c r="F200" s="15">
        <f>計算!X272</f>
        <v/>
      </c>
      <c r="G200" s="15">
        <f>計算!Y272</f>
        <v/>
      </c>
      <c r="H200" s="15">
        <f>F200-G200</f>
        <v/>
      </c>
    </row>
    <row r="201">
      <c r="D201" s="14" t="n">
        <v>298000</v>
      </c>
      <c r="E201" s="14">
        <f>計算!I273</f>
        <v/>
      </c>
      <c r="F201" s="15">
        <f>計算!X273</f>
        <v/>
      </c>
      <c r="G201" s="15">
        <f>計算!Y273</f>
        <v/>
      </c>
      <c r="H201" s="15">
        <f>F201-G201</f>
        <v/>
      </c>
    </row>
    <row r="202">
      <c r="D202" s="14" t="n">
        <v>299000</v>
      </c>
      <c r="E202" s="14">
        <f>計算!I274</f>
        <v/>
      </c>
      <c r="F202" s="15">
        <f>計算!X274</f>
        <v/>
      </c>
      <c r="G202" s="15">
        <f>計算!Y274</f>
        <v/>
      </c>
      <c r="H202" s="15">
        <f>F202-G202</f>
        <v/>
      </c>
    </row>
    <row r="203">
      <c r="D203" s="14" t="n">
        <v>300000</v>
      </c>
      <c r="E203" s="14">
        <f>計算!I275</f>
        <v/>
      </c>
      <c r="F203" s="15">
        <f>計算!X275</f>
        <v/>
      </c>
      <c r="G203" s="15">
        <f>計算!Y275</f>
        <v/>
      </c>
      <c r="H203" s="15">
        <f>F203-G203</f>
        <v/>
      </c>
    </row>
    <row r="204">
      <c r="D204" s="14" t="n">
        <v>301000</v>
      </c>
      <c r="E204" s="14">
        <f>計算!I276</f>
        <v/>
      </c>
      <c r="F204" s="15">
        <f>計算!X276</f>
        <v/>
      </c>
      <c r="G204" s="15">
        <f>計算!Y276</f>
        <v/>
      </c>
      <c r="H204" s="15">
        <f>F204-G204</f>
        <v/>
      </c>
    </row>
    <row r="205">
      <c r="D205" s="14" t="n">
        <v>302000</v>
      </c>
      <c r="E205" s="14">
        <f>計算!I277</f>
        <v/>
      </c>
      <c r="F205" s="15">
        <f>計算!X277</f>
        <v/>
      </c>
      <c r="G205" s="15">
        <f>計算!Y277</f>
        <v/>
      </c>
      <c r="H205" s="15">
        <f>F205-G205</f>
        <v/>
      </c>
    </row>
    <row r="206">
      <c r="D206" s="14" t="n">
        <v>303000</v>
      </c>
      <c r="E206" s="14">
        <f>計算!I278</f>
        <v/>
      </c>
      <c r="F206" s="15">
        <f>計算!X278</f>
        <v/>
      </c>
      <c r="G206" s="15">
        <f>計算!Y278</f>
        <v/>
      </c>
      <c r="H206" s="15">
        <f>F206-G206</f>
        <v/>
      </c>
    </row>
    <row r="207">
      <c r="D207" s="14" t="n">
        <v>304000</v>
      </c>
      <c r="E207" s="14">
        <f>計算!I279</f>
        <v/>
      </c>
      <c r="F207" s="15">
        <f>計算!X279</f>
        <v/>
      </c>
      <c r="G207" s="15">
        <f>計算!Y279</f>
        <v/>
      </c>
      <c r="H207" s="15">
        <f>F207-G207</f>
        <v/>
      </c>
    </row>
    <row r="208">
      <c r="D208" s="14" t="n">
        <v>305000</v>
      </c>
      <c r="E208" s="14">
        <f>計算!I280</f>
        <v/>
      </c>
      <c r="F208" s="15">
        <f>計算!X280</f>
        <v/>
      </c>
      <c r="G208" s="15">
        <f>計算!Y280</f>
        <v/>
      </c>
      <c r="H208" s="15">
        <f>F208-G208</f>
        <v/>
      </c>
    </row>
    <row r="209">
      <c r="D209" s="14" t="n">
        <v>306000</v>
      </c>
      <c r="E209" s="14">
        <f>計算!I281</f>
        <v/>
      </c>
      <c r="F209" s="15">
        <f>計算!X281</f>
        <v/>
      </c>
      <c r="G209" s="15">
        <f>計算!Y281</f>
        <v/>
      </c>
      <c r="H209" s="15">
        <f>F209-G209</f>
        <v/>
      </c>
    </row>
    <row r="210">
      <c r="D210" s="14" t="n">
        <v>307000</v>
      </c>
      <c r="E210" s="14">
        <f>計算!I282</f>
        <v/>
      </c>
      <c r="F210" s="15">
        <f>計算!X282</f>
        <v/>
      </c>
      <c r="G210" s="15">
        <f>計算!Y282</f>
        <v/>
      </c>
      <c r="H210" s="15">
        <f>F210-G210</f>
        <v/>
      </c>
    </row>
    <row r="211">
      <c r="D211" s="14" t="n">
        <v>308000</v>
      </c>
      <c r="E211" s="14">
        <f>計算!I283</f>
        <v/>
      </c>
      <c r="F211" s="15">
        <f>計算!X283</f>
        <v/>
      </c>
      <c r="G211" s="15">
        <f>計算!Y283</f>
        <v/>
      </c>
      <c r="H211" s="15">
        <f>F211-G211</f>
        <v/>
      </c>
    </row>
    <row r="212">
      <c r="D212" s="14" t="n">
        <v>309000</v>
      </c>
      <c r="E212" s="14">
        <f>計算!I284</f>
        <v/>
      </c>
      <c r="F212" s="15">
        <f>計算!X284</f>
        <v/>
      </c>
      <c r="G212" s="15">
        <f>計算!Y284</f>
        <v/>
      </c>
      <c r="H212" s="15">
        <f>F212-G212</f>
        <v/>
      </c>
    </row>
    <row r="213">
      <c r="D213" s="14" t="n">
        <v>310000</v>
      </c>
      <c r="E213" s="14">
        <f>計算!I285</f>
        <v/>
      </c>
      <c r="F213" s="15">
        <f>計算!X285</f>
        <v/>
      </c>
      <c r="G213" s="15">
        <f>計算!Y285</f>
        <v/>
      </c>
      <c r="H213" s="15">
        <f>F213-G213</f>
        <v/>
      </c>
    </row>
    <row r="214">
      <c r="D214" s="14" t="n">
        <v>311000</v>
      </c>
      <c r="E214" s="14">
        <f>計算!I286</f>
        <v/>
      </c>
      <c r="F214" s="15">
        <f>計算!X286</f>
        <v/>
      </c>
      <c r="G214" s="15">
        <f>計算!Y286</f>
        <v/>
      </c>
      <c r="H214" s="15">
        <f>F214-G214</f>
        <v/>
      </c>
    </row>
    <row r="215">
      <c r="D215" s="14" t="n">
        <v>312000</v>
      </c>
      <c r="E215" s="14">
        <f>計算!I287</f>
        <v/>
      </c>
      <c r="F215" s="15">
        <f>計算!X287</f>
        <v/>
      </c>
      <c r="G215" s="15">
        <f>計算!Y287</f>
        <v/>
      </c>
      <c r="H215" s="15">
        <f>F215-G215</f>
        <v/>
      </c>
    </row>
    <row r="216">
      <c r="D216" s="14" t="n">
        <v>313000</v>
      </c>
      <c r="E216" s="14">
        <f>計算!I288</f>
        <v/>
      </c>
      <c r="F216" s="15">
        <f>計算!X288</f>
        <v/>
      </c>
      <c r="G216" s="15">
        <f>計算!Y288</f>
        <v/>
      </c>
      <c r="H216" s="15">
        <f>F216-G216</f>
        <v/>
      </c>
    </row>
    <row r="217">
      <c r="D217" s="14" t="n">
        <v>314000</v>
      </c>
      <c r="E217" s="14">
        <f>計算!I289</f>
        <v/>
      </c>
      <c r="F217" s="15">
        <f>計算!X289</f>
        <v/>
      </c>
      <c r="G217" s="15">
        <f>計算!Y289</f>
        <v/>
      </c>
      <c r="H217" s="15">
        <f>F217-G217</f>
        <v/>
      </c>
    </row>
    <row r="218">
      <c r="D218" s="14" t="n">
        <v>315000</v>
      </c>
      <c r="E218" s="14">
        <f>計算!I290</f>
        <v/>
      </c>
      <c r="F218" s="15">
        <f>計算!X290</f>
        <v/>
      </c>
      <c r="G218" s="15">
        <f>計算!Y290</f>
        <v/>
      </c>
      <c r="H218" s="15">
        <f>F218-G218</f>
        <v/>
      </c>
    </row>
    <row r="219">
      <c r="D219" s="14" t="n">
        <v>316000</v>
      </c>
      <c r="E219" s="14">
        <f>計算!I291</f>
        <v/>
      </c>
      <c r="F219" s="15">
        <f>計算!X291</f>
        <v/>
      </c>
      <c r="G219" s="15">
        <f>計算!Y291</f>
        <v/>
      </c>
      <c r="H219" s="15">
        <f>F219-G219</f>
        <v/>
      </c>
    </row>
    <row r="220">
      <c r="D220" s="14" t="n">
        <v>317000</v>
      </c>
      <c r="E220" s="14">
        <f>計算!I292</f>
        <v/>
      </c>
      <c r="F220" s="15">
        <f>計算!X292</f>
        <v/>
      </c>
      <c r="G220" s="15">
        <f>計算!Y292</f>
        <v/>
      </c>
      <c r="H220" s="15">
        <f>F220-G220</f>
        <v/>
      </c>
    </row>
    <row r="221">
      <c r="D221" s="14" t="n">
        <v>318000</v>
      </c>
      <c r="E221" s="14">
        <f>計算!I293</f>
        <v/>
      </c>
      <c r="F221" s="15">
        <f>計算!X293</f>
        <v/>
      </c>
      <c r="G221" s="15">
        <f>計算!Y293</f>
        <v/>
      </c>
      <c r="H221" s="15">
        <f>F221-G221</f>
        <v/>
      </c>
    </row>
    <row r="222">
      <c r="D222" s="14" t="n">
        <v>319000</v>
      </c>
      <c r="E222" s="14">
        <f>計算!I294</f>
        <v/>
      </c>
      <c r="F222" s="15">
        <f>計算!X294</f>
        <v/>
      </c>
      <c r="G222" s="15">
        <f>計算!Y294</f>
        <v/>
      </c>
      <c r="H222" s="15">
        <f>F222-G222</f>
        <v/>
      </c>
    </row>
    <row r="223">
      <c r="D223" s="14" t="n">
        <v>320000</v>
      </c>
      <c r="E223" s="14">
        <f>計算!I295</f>
        <v/>
      </c>
      <c r="F223" s="15">
        <f>計算!X295</f>
        <v/>
      </c>
      <c r="G223" s="15">
        <f>計算!Y295</f>
        <v/>
      </c>
      <c r="H223" s="15">
        <f>F223-G223</f>
        <v/>
      </c>
    </row>
    <row r="224">
      <c r="D224" s="14" t="n">
        <v>321000</v>
      </c>
      <c r="E224" s="14">
        <f>計算!I296</f>
        <v/>
      </c>
      <c r="F224" s="15">
        <f>計算!X296</f>
        <v/>
      </c>
      <c r="G224" s="15">
        <f>計算!Y296</f>
        <v/>
      </c>
      <c r="H224" s="15">
        <f>F224-G224</f>
        <v/>
      </c>
    </row>
    <row r="225">
      <c r="D225" s="14" t="n">
        <v>322000</v>
      </c>
      <c r="E225" s="14">
        <f>計算!I297</f>
        <v/>
      </c>
      <c r="F225" s="15">
        <f>計算!X297</f>
        <v/>
      </c>
      <c r="G225" s="15">
        <f>計算!Y297</f>
        <v/>
      </c>
      <c r="H225" s="15">
        <f>F225-G225</f>
        <v/>
      </c>
    </row>
    <row r="226">
      <c r="D226" s="14" t="n">
        <v>323000</v>
      </c>
      <c r="E226" s="14">
        <f>計算!I298</f>
        <v/>
      </c>
      <c r="F226" s="15">
        <f>計算!X298</f>
        <v/>
      </c>
      <c r="G226" s="15">
        <f>計算!Y298</f>
        <v/>
      </c>
      <c r="H226" s="15">
        <f>F226-G226</f>
        <v/>
      </c>
    </row>
    <row r="227">
      <c r="D227" s="14" t="n">
        <v>324000</v>
      </c>
      <c r="E227" s="14">
        <f>計算!I299</f>
        <v/>
      </c>
      <c r="F227" s="15">
        <f>計算!X299</f>
        <v/>
      </c>
      <c r="G227" s="15">
        <f>計算!Y299</f>
        <v/>
      </c>
      <c r="H227" s="15">
        <f>F227-G227</f>
        <v/>
      </c>
    </row>
    <row r="228">
      <c r="D228" s="14" t="n">
        <v>325000</v>
      </c>
      <c r="E228" s="14">
        <f>計算!I300</f>
        <v/>
      </c>
      <c r="F228" s="15">
        <f>計算!X300</f>
        <v/>
      </c>
      <c r="G228" s="15">
        <f>計算!Y300</f>
        <v/>
      </c>
      <c r="H228" s="15">
        <f>F228-G228</f>
        <v/>
      </c>
    </row>
    <row r="229">
      <c r="D229" s="14" t="n">
        <v>326000</v>
      </c>
      <c r="E229" s="14">
        <f>計算!I301</f>
        <v/>
      </c>
      <c r="F229" s="15">
        <f>計算!X301</f>
        <v/>
      </c>
      <c r="G229" s="15">
        <f>計算!Y301</f>
        <v/>
      </c>
      <c r="H229" s="15">
        <f>F229-G229</f>
        <v/>
      </c>
    </row>
    <row r="230">
      <c r="D230" s="14" t="n">
        <v>327000</v>
      </c>
      <c r="E230" s="14">
        <f>計算!I302</f>
        <v/>
      </c>
      <c r="F230" s="15">
        <f>計算!X302</f>
        <v/>
      </c>
      <c r="G230" s="15">
        <f>計算!Y302</f>
        <v/>
      </c>
      <c r="H230" s="15">
        <f>F230-G230</f>
        <v/>
      </c>
    </row>
    <row r="231">
      <c r="D231" s="14" t="n">
        <v>328000</v>
      </c>
      <c r="E231" s="14">
        <f>計算!I303</f>
        <v/>
      </c>
      <c r="F231" s="15">
        <f>計算!X303</f>
        <v/>
      </c>
      <c r="G231" s="15">
        <f>計算!Y303</f>
        <v/>
      </c>
      <c r="H231" s="15">
        <f>F231-G231</f>
        <v/>
      </c>
    </row>
    <row r="232">
      <c r="D232" s="14" t="n">
        <v>329000</v>
      </c>
      <c r="E232" s="14">
        <f>計算!I304</f>
        <v/>
      </c>
      <c r="F232" s="15">
        <f>計算!X304</f>
        <v/>
      </c>
      <c r="G232" s="15">
        <f>計算!Y304</f>
        <v/>
      </c>
      <c r="H232" s="15">
        <f>F232-G232</f>
        <v/>
      </c>
    </row>
    <row r="233">
      <c r="D233" s="14" t="n">
        <v>330000</v>
      </c>
      <c r="E233" s="14">
        <f>計算!I305</f>
        <v/>
      </c>
      <c r="F233" s="15">
        <f>計算!X305</f>
        <v/>
      </c>
      <c r="G233" s="15">
        <f>計算!Y305</f>
        <v/>
      </c>
      <c r="H233" s="15">
        <f>F233-G233</f>
        <v/>
      </c>
    </row>
    <row r="234">
      <c r="D234" s="14" t="n">
        <v>331000</v>
      </c>
      <c r="E234" s="14">
        <f>計算!I306</f>
        <v/>
      </c>
      <c r="F234" s="15">
        <f>計算!X306</f>
        <v/>
      </c>
      <c r="G234" s="15">
        <f>計算!Y306</f>
        <v/>
      </c>
      <c r="H234" s="15">
        <f>F234-G234</f>
        <v/>
      </c>
    </row>
    <row r="235">
      <c r="D235" s="14" t="n">
        <v>332000</v>
      </c>
      <c r="E235" s="14">
        <f>計算!I307</f>
        <v/>
      </c>
      <c r="F235" s="15">
        <f>計算!X307</f>
        <v/>
      </c>
      <c r="G235" s="15">
        <f>計算!Y307</f>
        <v/>
      </c>
      <c r="H235" s="15">
        <f>F235-G235</f>
        <v/>
      </c>
    </row>
    <row r="236">
      <c r="D236" s="14" t="n">
        <v>333000</v>
      </c>
      <c r="E236" s="14">
        <f>計算!I308</f>
        <v/>
      </c>
      <c r="F236" s="15">
        <f>計算!X308</f>
        <v/>
      </c>
      <c r="G236" s="15">
        <f>計算!Y308</f>
        <v/>
      </c>
      <c r="H236" s="15">
        <f>F236-G236</f>
        <v/>
      </c>
    </row>
    <row r="237">
      <c r="D237" s="14" t="n">
        <v>334000</v>
      </c>
      <c r="E237" s="14">
        <f>計算!I309</f>
        <v/>
      </c>
      <c r="F237" s="15">
        <f>計算!X309</f>
        <v/>
      </c>
      <c r="G237" s="15">
        <f>計算!Y309</f>
        <v/>
      </c>
      <c r="H237" s="15">
        <f>F237-G237</f>
        <v/>
      </c>
    </row>
    <row r="238">
      <c r="D238" s="14" t="n">
        <v>335000</v>
      </c>
      <c r="E238" s="14">
        <f>計算!I310</f>
        <v/>
      </c>
      <c r="F238" s="15">
        <f>計算!X310</f>
        <v/>
      </c>
      <c r="G238" s="15">
        <f>計算!Y310</f>
        <v/>
      </c>
      <c r="H238" s="15">
        <f>F238-G238</f>
        <v/>
      </c>
    </row>
    <row r="239">
      <c r="D239" s="14" t="n">
        <v>336000</v>
      </c>
      <c r="E239" s="14">
        <f>計算!I311</f>
        <v/>
      </c>
      <c r="F239" s="15">
        <f>計算!X311</f>
        <v/>
      </c>
      <c r="G239" s="15">
        <f>計算!Y311</f>
        <v/>
      </c>
      <c r="H239" s="15">
        <f>F239-G239</f>
        <v/>
      </c>
    </row>
    <row r="240">
      <c r="D240" s="14" t="n">
        <v>337000</v>
      </c>
      <c r="E240" s="14">
        <f>計算!I312</f>
        <v/>
      </c>
      <c r="F240" s="15">
        <f>計算!X312</f>
        <v/>
      </c>
      <c r="G240" s="15">
        <f>計算!Y312</f>
        <v/>
      </c>
      <c r="H240" s="15">
        <f>F240-G240</f>
        <v/>
      </c>
    </row>
    <row r="241">
      <c r="D241" s="14" t="n">
        <v>338000</v>
      </c>
      <c r="E241" s="14">
        <f>計算!I313</f>
        <v/>
      </c>
      <c r="F241" s="15">
        <f>計算!X313</f>
        <v/>
      </c>
      <c r="G241" s="15">
        <f>計算!Y313</f>
        <v/>
      </c>
      <c r="H241" s="15">
        <f>F241-G241</f>
        <v/>
      </c>
    </row>
    <row r="242">
      <c r="D242" s="14" t="n">
        <v>339000</v>
      </c>
      <c r="E242" s="14">
        <f>計算!I314</f>
        <v/>
      </c>
      <c r="F242" s="15">
        <f>計算!X314</f>
        <v/>
      </c>
      <c r="G242" s="15">
        <f>計算!Y314</f>
        <v/>
      </c>
      <c r="H242" s="15">
        <f>F242-G242</f>
        <v/>
      </c>
    </row>
    <row r="243">
      <c r="D243" s="14" t="n">
        <v>340000</v>
      </c>
      <c r="E243" s="14">
        <f>計算!I315</f>
        <v/>
      </c>
      <c r="F243" s="15">
        <f>計算!X315</f>
        <v/>
      </c>
      <c r="G243" s="15">
        <f>計算!Y315</f>
        <v/>
      </c>
      <c r="H243" s="15">
        <f>F243-G243</f>
        <v/>
      </c>
    </row>
    <row r="244">
      <c r="D244" s="14" t="n">
        <v>341000</v>
      </c>
      <c r="E244" s="14">
        <f>計算!I316</f>
        <v/>
      </c>
      <c r="F244" s="15">
        <f>計算!X316</f>
        <v/>
      </c>
      <c r="G244" s="15">
        <f>計算!Y316</f>
        <v/>
      </c>
      <c r="H244" s="15">
        <f>F244-G244</f>
        <v/>
      </c>
    </row>
    <row r="245">
      <c r="D245" s="14" t="n">
        <v>342000</v>
      </c>
      <c r="E245" s="14">
        <f>計算!I317</f>
        <v/>
      </c>
      <c r="F245" s="15">
        <f>計算!X317</f>
        <v/>
      </c>
      <c r="G245" s="15">
        <f>計算!Y317</f>
        <v/>
      </c>
      <c r="H245" s="15">
        <f>F245-G245</f>
        <v/>
      </c>
    </row>
    <row r="246">
      <c r="D246" s="14" t="n">
        <v>343000</v>
      </c>
      <c r="E246" s="14">
        <f>計算!I318</f>
        <v/>
      </c>
      <c r="F246" s="15">
        <f>計算!X318</f>
        <v/>
      </c>
      <c r="G246" s="15">
        <f>計算!Y318</f>
        <v/>
      </c>
      <c r="H246" s="15">
        <f>F246-G246</f>
        <v/>
      </c>
    </row>
    <row r="247">
      <c r="D247" s="14" t="n">
        <v>344000</v>
      </c>
      <c r="E247" s="14">
        <f>計算!I319</f>
        <v/>
      </c>
      <c r="F247" s="15">
        <f>計算!X319</f>
        <v/>
      </c>
      <c r="G247" s="15">
        <f>計算!Y319</f>
        <v/>
      </c>
      <c r="H247" s="15">
        <f>F247-G247</f>
        <v/>
      </c>
    </row>
    <row r="248">
      <c r="D248" s="14" t="n">
        <v>345000</v>
      </c>
      <c r="E248" s="14">
        <f>計算!I320</f>
        <v/>
      </c>
      <c r="F248" s="15">
        <f>計算!X320</f>
        <v/>
      </c>
      <c r="G248" s="15">
        <f>計算!Y320</f>
        <v/>
      </c>
      <c r="H248" s="15">
        <f>F248-G248</f>
        <v/>
      </c>
    </row>
    <row r="249">
      <c r="D249" s="14" t="n">
        <v>346000</v>
      </c>
      <c r="E249" s="14">
        <f>計算!I321</f>
        <v/>
      </c>
      <c r="F249" s="15">
        <f>計算!X321</f>
        <v/>
      </c>
      <c r="G249" s="15">
        <f>計算!Y321</f>
        <v/>
      </c>
      <c r="H249" s="15">
        <f>F249-G249</f>
        <v/>
      </c>
    </row>
    <row r="250">
      <c r="D250" s="14" t="n">
        <v>347000</v>
      </c>
      <c r="E250" s="14">
        <f>計算!I322</f>
        <v/>
      </c>
      <c r="F250" s="15">
        <f>計算!X322</f>
        <v/>
      </c>
      <c r="G250" s="15">
        <f>計算!Y322</f>
        <v/>
      </c>
      <c r="H250" s="15">
        <f>F250-G250</f>
        <v/>
      </c>
    </row>
    <row r="251">
      <c r="D251" s="14" t="n">
        <v>348000</v>
      </c>
      <c r="E251" s="14">
        <f>計算!I323</f>
        <v/>
      </c>
      <c r="F251" s="15">
        <f>計算!X323</f>
        <v/>
      </c>
      <c r="G251" s="15">
        <f>計算!Y323</f>
        <v/>
      </c>
      <c r="H251" s="15">
        <f>F251-G251</f>
        <v/>
      </c>
    </row>
    <row r="252">
      <c r="D252" s="14" t="n">
        <v>349000</v>
      </c>
      <c r="E252" s="14">
        <f>計算!I324</f>
        <v/>
      </c>
      <c r="F252" s="15">
        <f>計算!X324</f>
        <v/>
      </c>
      <c r="G252" s="15">
        <f>計算!Y324</f>
        <v/>
      </c>
      <c r="H252" s="15">
        <f>F252-G252</f>
        <v/>
      </c>
    </row>
    <row r="253">
      <c r="D253" s="14" t="n">
        <v>350000</v>
      </c>
      <c r="E253" s="14">
        <f>計算!I325</f>
        <v/>
      </c>
      <c r="F253" s="15">
        <f>計算!X325</f>
        <v/>
      </c>
      <c r="G253" s="15">
        <f>計算!Y325</f>
        <v/>
      </c>
      <c r="H253" s="15">
        <f>F253-G253</f>
        <v/>
      </c>
    </row>
    <row r="254">
      <c r="D254" s="14" t="n">
        <v>351000</v>
      </c>
      <c r="E254" s="14">
        <f>計算!I326</f>
        <v/>
      </c>
      <c r="F254" s="15">
        <f>計算!X326</f>
        <v/>
      </c>
      <c r="G254" s="15">
        <f>計算!Y326</f>
        <v/>
      </c>
      <c r="H254" s="15">
        <f>F254-G254</f>
        <v/>
      </c>
    </row>
    <row r="255">
      <c r="D255" s="14" t="n">
        <v>352000</v>
      </c>
      <c r="E255" s="14">
        <f>計算!I327</f>
        <v/>
      </c>
      <c r="F255" s="15">
        <f>計算!X327</f>
        <v/>
      </c>
      <c r="G255" s="15">
        <f>計算!Y327</f>
        <v/>
      </c>
      <c r="H255" s="15">
        <f>F255-G255</f>
        <v/>
      </c>
    </row>
    <row r="256">
      <c r="D256" s="14" t="n">
        <v>353000</v>
      </c>
      <c r="E256" s="14">
        <f>計算!I328</f>
        <v/>
      </c>
      <c r="F256" s="15">
        <f>計算!X328</f>
        <v/>
      </c>
      <c r="G256" s="15">
        <f>計算!Y328</f>
        <v/>
      </c>
      <c r="H256" s="15">
        <f>F256-G256</f>
        <v/>
      </c>
    </row>
    <row r="257">
      <c r="D257" s="14" t="n">
        <v>354000</v>
      </c>
      <c r="E257" s="14">
        <f>計算!I329</f>
        <v/>
      </c>
      <c r="F257" s="15">
        <f>計算!X329</f>
        <v/>
      </c>
      <c r="G257" s="15">
        <f>計算!Y329</f>
        <v/>
      </c>
      <c r="H257" s="15">
        <f>F257-G257</f>
        <v/>
      </c>
    </row>
    <row r="258">
      <c r="D258" s="14" t="n">
        <v>355000</v>
      </c>
      <c r="E258" s="14">
        <f>計算!I330</f>
        <v/>
      </c>
      <c r="F258" s="15">
        <f>計算!X330</f>
        <v/>
      </c>
      <c r="G258" s="15">
        <f>計算!Y330</f>
        <v/>
      </c>
      <c r="H258" s="15">
        <f>F258-G258</f>
        <v/>
      </c>
    </row>
    <row r="259">
      <c r="D259" s="14" t="n">
        <v>356000</v>
      </c>
      <c r="E259" s="14">
        <f>計算!I331</f>
        <v/>
      </c>
      <c r="F259" s="15">
        <f>計算!X331</f>
        <v/>
      </c>
      <c r="G259" s="15">
        <f>計算!Y331</f>
        <v/>
      </c>
      <c r="H259" s="15">
        <f>F259-G259</f>
        <v/>
      </c>
    </row>
    <row r="260">
      <c r="D260" s="14" t="n">
        <v>357000</v>
      </c>
      <c r="E260" s="14">
        <f>計算!I332</f>
        <v/>
      </c>
      <c r="F260" s="15">
        <f>計算!X332</f>
        <v/>
      </c>
      <c r="G260" s="15">
        <f>計算!Y332</f>
        <v/>
      </c>
      <c r="H260" s="15">
        <f>F260-G260</f>
        <v/>
      </c>
    </row>
    <row r="261">
      <c r="D261" s="14" t="n">
        <v>358000</v>
      </c>
      <c r="E261" s="14">
        <f>計算!I333</f>
        <v/>
      </c>
      <c r="F261" s="15">
        <f>計算!X333</f>
        <v/>
      </c>
      <c r="G261" s="15">
        <f>計算!Y333</f>
        <v/>
      </c>
      <c r="H261" s="15">
        <f>F261-G261</f>
        <v/>
      </c>
    </row>
    <row r="262">
      <c r="D262" s="14" t="n">
        <v>359000</v>
      </c>
      <c r="E262" s="14">
        <f>計算!I334</f>
        <v/>
      </c>
      <c r="F262" s="15">
        <f>計算!X334</f>
        <v/>
      </c>
      <c r="G262" s="15">
        <f>計算!Y334</f>
        <v/>
      </c>
      <c r="H262" s="15">
        <f>F262-G262</f>
        <v/>
      </c>
    </row>
    <row r="263">
      <c r="D263" s="14" t="n">
        <v>360000</v>
      </c>
      <c r="E263" s="14">
        <f>計算!I335</f>
        <v/>
      </c>
      <c r="F263" s="15">
        <f>計算!X335</f>
        <v/>
      </c>
      <c r="G263" s="15">
        <f>計算!Y335</f>
        <v/>
      </c>
      <c r="H263" s="15">
        <f>F263-G263</f>
        <v/>
      </c>
    </row>
    <row r="264">
      <c r="D264" s="14" t="n">
        <v>361000</v>
      </c>
      <c r="E264" s="14">
        <f>計算!I336</f>
        <v/>
      </c>
      <c r="F264" s="15">
        <f>計算!X336</f>
        <v/>
      </c>
      <c r="G264" s="15">
        <f>計算!Y336</f>
        <v/>
      </c>
      <c r="H264" s="15">
        <f>F264-G264</f>
        <v/>
      </c>
    </row>
    <row r="265">
      <c r="D265" s="14" t="n">
        <v>362000</v>
      </c>
      <c r="E265" s="14">
        <f>計算!I337</f>
        <v/>
      </c>
      <c r="F265" s="15">
        <f>計算!X337</f>
        <v/>
      </c>
      <c r="G265" s="15">
        <f>計算!Y337</f>
        <v/>
      </c>
      <c r="H265" s="15">
        <f>F265-G265</f>
        <v/>
      </c>
    </row>
    <row r="266">
      <c r="D266" s="14" t="n">
        <v>363000</v>
      </c>
      <c r="E266" s="14">
        <f>計算!I338</f>
        <v/>
      </c>
      <c r="F266" s="15">
        <f>計算!X338</f>
        <v/>
      </c>
      <c r="G266" s="15">
        <f>計算!Y338</f>
        <v/>
      </c>
      <c r="H266" s="15">
        <f>F266-G266</f>
        <v/>
      </c>
    </row>
    <row r="267">
      <c r="D267" s="14" t="n">
        <v>364000</v>
      </c>
      <c r="E267" s="14">
        <f>計算!I339</f>
        <v/>
      </c>
      <c r="F267" s="15">
        <f>計算!X339</f>
        <v/>
      </c>
      <c r="G267" s="15">
        <f>計算!Y339</f>
        <v/>
      </c>
      <c r="H267" s="15">
        <f>F267-G267</f>
        <v/>
      </c>
    </row>
    <row r="268">
      <c r="D268" s="14" t="n">
        <v>365000</v>
      </c>
      <c r="E268" s="14">
        <f>計算!I340</f>
        <v/>
      </c>
      <c r="F268" s="15">
        <f>計算!X340</f>
        <v/>
      </c>
      <c r="G268" s="15">
        <f>計算!Y340</f>
        <v/>
      </c>
      <c r="H268" s="15">
        <f>F268-G268</f>
        <v/>
      </c>
    </row>
    <row r="269">
      <c r="D269" s="14" t="n">
        <v>366000</v>
      </c>
      <c r="E269" s="14">
        <f>計算!I341</f>
        <v/>
      </c>
      <c r="F269" s="15">
        <f>計算!X341</f>
        <v/>
      </c>
      <c r="G269" s="15">
        <f>計算!Y341</f>
        <v/>
      </c>
      <c r="H269" s="15">
        <f>F269-G269</f>
        <v/>
      </c>
    </row>
    <row r="270">
      <c r="D270" s="14" t="n">
        <v>367000</v>
      </c>
      <c r="E270" s="14">
        <f>計算!I342</f>
        <v/>
      </c>
      <c r="F270" s="15">
        <f>計算!X342</f>
        <v/>
      </c>
      <c r="G270" s="15">
        <f>計算!Y342</f>
        <v/>
      </c>
      <c r="H270" s="15">
        <f>F270-G270</f>
        <v/>
      </c>
    </row>
    <row r="271">
      <c r="D271" s="14" t="n">
        <v>368000</v>
      </c>
      <c r="E271" s="14">
        <f>計算!I343</f>
        <v/>
      </c>
      <c r="F271" s="15">
        <f>計算!X343</f>
        <v/>
      </c>
      <c r="G271" s="15">
        <f>計算!Y343</f>
        <v/>
      </c>
      <c r="H271" s="15">
        <f>F271-G271</f>
        <v/>
      </c>
    </row>
    <row r="272">
      <c r="D272" s="14" t="n">
        <v>369000</v>
      </c>
      <c r="E272" s="14">
        <f>計算!I344</f>
        <v/>
      </c>
      <c r="F272" s="15">
        <f>計算!X344</f>
        <v/>
      </c>
      <c r="G272" s="15">
        <f>計算!Y344</f>
        <v/>
      </c>
      <c r="H272" s="15">
        <f>F272-G272</f>
        <v/>
      </c>
    </row>
    <row r="273">
      <c r="D273" s="14" t="n">
        <v>370000</v>
      </c>
      <c r="E273" s="14">
        <f>計算!I345</f>
        <v/>
      </c>
      <c r="F273" s="15">
        <f>計算!X345</f>
        <v/>
      </c>
      <c r="G273" s="15">
        <f>計算!Y345</f>
        <v/>
      </c>
      <c r="H273" s="15">
        <f>F273-G273</f>
        <v/>
      </c>
    </row>
    <row r="274">
      <c r="D274" s="14" t="n">
        <v>371000</v>
      </c>
      <c r="E274" s="14">
        <f>計算!I346</f>
        <v/>
      </c>
      <c r="F274" s="15">
        <f>計算!X346</f>
        <v/>
      </c>
      <c r="G274" s="15">
        <f>計算!Y346</f>
        <v/>
      </c>
      <c r="H274" s="15">
        <f>F274-G274</f>
        <v/>
      </c>
    </row>
    <row r="275">
      <c r="D275" s="14" t="n">
        <v>372000</v>
      </c>
      <c r="E275" s="14">
        <f>計算!I347</f>
        <v/>
      </c>
      <c r="F275" s="15">
        <f>計算!X347</f>
        <v/>
      </c>
      <c r="G275" s="15">
        <f>計算!Y347</f>
        <v/>
      </c>
      <c r="H275" s="15">
        <f>F275-G275</f>
        <v/>
      </c>
    </row>
    <row r="276">
      <c r="D276" s="14" t="n">
        <v>373000</v>
      </c>
      <c r="E276" s="14">
        <f>計算!I348</f>
        <v/>
      </c>
      <c r="F276" s="15">
        <f>計算!X348</f>
        <v/>
      </c>
      <c r="G276" s="15">
        <f>計算!Y348</f>
        <v/>
      </c>
      <c r="H276" s="15">
        <f>F276-G276</f>
        <v/>
      </c>
    </row>
    <row r="277">
      <c r="D277" s="14" t="n">
        <v>374000</v>
      </c>
      <c r="E277" s="14">
        <f>計算!I349</f>
        <v/>
      </c>
      <c r="F277" s="15">
        <f>計算!X349</f>
        <v/>
      </c>
      <c r="G277" s="15">
        <f>計算!Y349</f>
        <v/>
      </c>
      <c r="H277" s="15">
        <f>F277-G277</f>
        <v/>
      </c>
    </row>
    <row r="278">
      <c r="D278" s="14" t="n">
        <v>375000</v>
      </c>
      <c r="E278" s="14">
        <f>計算!I350</f>
        <v/>
      </c>
      <c r="F278" s="15">
        <f>計算!X350</f>
        <v/>
      </c>
      <c r="G278" s="15">
        <f>計算!Y350</f>
        <v/>
      </c>
      <c r="H278" s="15">
        <f>F278-G278</f>
        <v/>
      </c>
    </row>
    <row r="279">
      <c r="D279" s="14" t="n">
        <v>376000</v>
      </c>
      <c r="E279" s="14">
        <f>計算!I351</f>
        <v/>
      </c>
      <c r="F279" s="15">
        <f>計算!X351</f>
        <v/>
      </c>
      <c r="G279" s="15">
        <f>計算!Y351</f>
        <v/>
      </c>
      <c r="H279" s="15">
        <f>F279-G279</f>
        <v/>
      </c>
    </row>
    <row r="280">
      <c r="D280" s="14" t="n">
        <v>377000</v>
      </c>
      <c r="E280" s="14">
        <f>計算!I352</f>
        <v/>
      </c>
      <c r="F280" s="15">
        <f>計算!X352</f>
        <v/>
      </c>
      <c r="G280" s="15">
        <f>計算!Y352</f>
        <v/>
      </c>
      <c r="H280" s="15">
        <f>F280-G280</f>
        <v/>
      </c>
    </row>
    <row r="281">
      <c r="D281" s="14" t="n">
        <v>378000</v>
      </c>
      <c r="E281" s="14">
        <f>計算!I353</f>
        <v/>
      </c>
      <c r="F281" s="15">
        <f>計算!X353</f>
        <v/>
      </c>
      <c r="G281" s="15">
        <f>計算!Y353</f>
        <v/>
      </c>
      <c r="H281" s="15">
        <f>F281-G281</f>
        <v/>
      </c>
    </row>
    <row r="282">
      <c r="D282" s="14" t="n">
        <v>379000</v>
      </c>
      <c r="E282" s="14">
        <f>計算!I354</f>
        <v/>
      </c>
      <c r="F282" s="15">
        <f>計算!X354</f>
        <v/>
      </c>
      <c r="G282" s="15">
        <f>計算!Y354</f>
        <v/>
      </c>
      <c r="H282" s="15">
        <f>F282-G282</f>
        <v/>
      </c>
    </row>
    <row r="283">
      <c r="D283" s="14" t="n">
        <v>380000</v>
      </c>
      <c r="E283" s="14">
        <f>計算!I355</f>
        <v/>
      </c>
      <c r="F283" s="15">
        <f>計算!X355</f>
        <v/>
      </c>
      <c r="G283" s="15">
        <f>計算!Y355</f>
        <v/>
      </c>
      <c r="H283" s="15">
        <f>F283-G283</f>
        <v/>
      </c>
    </row>
    <row r="284">
      <c r="D284" s="14" t="n">
        <v>381000</v>
      </c>
      <c r="E284" s="14">
        <f>計算!I356</f>
        <v/>
      </c>
      <c r="F284" s="15">
        <f>計算!X356</f>
        <v/>
      </c>
      <c r="G284" s="15">
        <f>計算!Y356</f>
        <v/>
      </c>
      <c r="H284" s="15">
        <f>F284-G284</f>
        <v/>
      </c>
    </row>
    <row r="285">
      <c r="D285" s="14" t="n">
        <v>382000</v>
      </c>
      <c r="E285" s="14">
        <f>計算!I357</f>
        <v/>
      </c>
      <c r="F285" s="15">
        <f>計算!X357</f>
        <v/>
      </c>
      <c r="G285" s="15">
        <f>計算!Y357</f>
        <v/>
      </c>
      <c r="H285" s="15">
        <f>F285-G285</f>
        <v/>
      </c>
    </row>
    <row r="286">
      <c r="D286" s="14" t="n">
        <v>383000</v>
      </c>
      <c r="E286" s="14">
        <f>計算!I358</f>
        <v/>
      </c>
      <c r="F286" s="15">
        <f>計算!X358</f>
        <v/>
      </c>
      <c r="G286" s="15">
        <f>計算!Y358</f>
        <v/>
      </c>
      <c r="H286" s="15">
        <f>F286-G286</f>
        <v/>
      </c>
    </row>
    <row r="287">
      <c r="D287" s="14" t="n">
        <v>384000</v>
      </c>
      <c r="E287" s="14">
        <f>計算!I359</f>
        <v/>
      </c>
      <c r="F287" s="15">
        <f>計算!X359</f>
        <v/>
      </c>
      <c r="G287" s="15">
        <f>計算!Y359</f>
        <v/>
      </c>
      <c r="H287" s="15">
        <f>F287-G287</f>
        <v/>
      </c>
    </row>
    <row r="288">
      <c r="D288" s="14" t="n">
        <v>385000</v>
      </c>
      <c r="E288" s="14">
        <f>計算!I360</f>
        <v/>
      </c>
      <c r="F288" s="15">
        <f>計算!X360</f>
        <v/>
      </c>
      <c r="G288" s="15">
        <f>計算!Y360</f>
        <v/>
      </c>
      <c r="H288" s="15">
        <f>F288-G288</f>
        <v/>
      </c>
    </row>
    <row r="289">
      <c r="D289" s="14" t="n">
        <v>386000</v>
      </c>
      <c r="E289" s="14">
        <f>計算!I361</f>
        <v/>
      </c>
      <c r="F289" s="15">
        <f>計算!X361</f>
        <v/>
      </c>
      <c r="G289" s="15">
        <f>計算!Y361</f>
        <v/>
      </c>
      <c r="H289" s="15">
        <f>F289-G289</f>
        <v/>
      </c>
    </row>
    <row r="290">
      <c r="D290" s="14" t="n">
        <v>387000</v>
      </c>
      <c r="E290" s="14">
        <f>計算!I362</f>
        <v/>
      </c>
      <c r="F290" s="15">
        <f>計算!X362</f>
        <v/>
      </c>
      <c r="G290" s="15">
        <f>計算!Y362</f>
        <v/>
      </c>
      <c r="H290" s="15">
        <f>F290-G290</f>
        <v/>
      </c>
    </row>
    <row r="291">
      <c r="D291" s="14" t="n">
        <v>388000</v>
      </c>
      <c r="E291" s="14">
        <f>計算!I363</f>
        <v/>
      </c>
      <c r="F291" s="15">
        <f>計算!X363</f>
        <v/>
      </c>
      <c r="G291" s="15">
        <f>計算!Y363</f>
        <v/>
      </c>
      <c r="H291" s="15">
        <f>F291-G291</f>
        <v/>
      </c>
    </row>
    <row r="292">
      <c r="D292" s="14" t="n">
        <v>389000</v>
      </c>
      <c r="E292" s="14">
        <f>計算!I364</f>
        <v/>
      </c>
      <c r="F292" s="15">
        <f>計算!X364</f>
        <v/>
      </c>
      <c r="G292" s="15">
        <f>計算!Y364</f>
        <v/>
      </c>
      <c r="H292" s="15">
        <f>F292-G292</f>
        <v/>
      </c>
    </row>
    <row r="293">
      <c r="D293" s="14" t="n">
        <v>390000</v>
      </c>
      <c r="E293" s="14">
        <f>計算!I365</f>
        <v/>
      </c>
      <c r="F293" s="15">
        <f>計算!X365</f>
        <v/>
      </c>
      <c r="G293" s="15">
        <f>計算!Y365</f>
        <v/>
      </c>
      <c r="H293" s="15">
        <f>F293-G293</f>
        <v/>
      </c>
    </row>
    <row r="294">
      <c r="D294" s="14" t="n">
        <v>391000</v>
      </c>
      <c r="E294" s="14">
        <f>計算!I366</f>
        <v/>
      </c>
      <c r="F294" s="15">
        <f>計算!X366</f>
        <v/>
      </c>
      <c r="G294" s="15">
        <f>計算!Y366</f>
        <v/>
      </c>
      <c r="H294" s="15">
        <f>F294-G294</f>
        <v/>
      </c>
    </row>
    <row r="295">
      <c r="D295" s="14" t="n">
        <v>392000</v>
      </c>
      <c r="E295" s="14">
        <f>計算!I367</f>
        <v/>
      </c>
      <c r="F295" s="15">
        <f>計算!X367</f>
        <v/>
      </c>
      <c r="G295" s="15">
        <f>計算!Y367</f>
        <v/>
      </c>
      <c r="H295" s="15">
        <f>F295-G295</f>
        <v/>
      </c>
    </row>
    <row r="296">
      <c r="D296" s="14" t="n">
        <v>393000</v>
      </c>
      <c r="E296" s="14">
        <f>計算!I368</f>
        <v/>
      </c>
      <c r="F296" s="15">
        <f>計算!X368</f>
        <v/>
      </c>
      <c r="G296" s="15">
        <f>計算!Y368</f>
        <v/>
      </c>
      <c r="H296" s="15">
        <f>F296-G296</f>
        <v/>
      </c>
    </row>
    <row r="297">
      <c r="D297" s="14" t="n">
        <v>394000</v>
      </c>
      <c r="E297" s="14">
        <f>計算!I369</f>
        <v/>
      </c>
      <c r="F297" s="15">
        <f>計算!X369</f>
        <v/>
      </c>
      <c r="G297" s="15">
        <f>計算!Y369</f>
        <v/>
      </c>
      <c r="H297" s="15">
        <f>F297-G297</f>
        <v/>
      </c>
    </row>
    <row r="298">
      <c r="D298" s="14" t="n">
        <v>395000</v>
      </c>
      <c r="E298" s="14">
        <f>計算!I370</f>
        <v/>
      </c>
      <c r="F298" s="15">
        <f>計算!X370</f>
        <v/>
      </c>
      <c r="G298" s="15">
        <f>計算!Y370</f>
        <v/>
      </c>
      <c r="H298" s="15">
        <f>F298-G298</f>
        <v/>
      </c>
    </row>
    <row r="299">
      <c r="D299" s="14" t="n">
        <v>396000</v>
      </c>
      <c r="E299" s="14">
        <f>計算!I371</f>
        <v/>
      </c>
      <c r="F299" s="15">
        <f>計算!X371</f>
        <v/>
      </c>
      <c r="G299" s="15">
        <f>計算!Y371</f>
        <v/>
      </c>
      <c r="H299" s="15">
        <f>F299-G299</f>
        <v/>
      </c>
    </row>
    <row r="300">
      <c r="D300" s="14" t="n">
        <v>397000</v>
      </c>
      <c r="E300" s="14">
        <f>計算!I372</f>
        <v/>
      </c>
      <c r="F300" s="15">
        <f>計算!X372</f>
        <v/>
      </c>
      <c r="G300" s="15">
        <f>計算!Y372</f>
        <v/>
      </c>
      <c r="H300" s="15">
        <f>F300-G300</f>
        <v/>
      </c>
    </row>
    <row r="301">
      <c r="D301" s="14" t="n">
        <v>398000</v>
      </c>
      <c r="E301" s="14">
        <f>計算!I373</f>
        <v/>
      </c>
      <c r="F301" s="15">
        <f>計算!X373</f>
        <v/>
      </c>
      <c r="G301" s="15">
        <f>計算!Y373</f>
        <v/>
      </c>
      <c r="H301" s="15">
        <f>F301-G301</f>
        <v/>
      </c>
    </row>
    <row r="302">
      <c r="D302" s="14" t="n">
        <v>399000</v>
      </c>
      <c r="E302" s="14">
        <f>計算!I374</f>
        <v/>
      </c>
      <c r="F302" s="15">
        <f>計算!X374</f>
        <v/>
      </c>
      <c r="G302" s="15">
        <f>計算!Y374</f>
        <v/>
      </c>
      <c r="H302" s="15">
        <f>F302-G302</f>
        <v/>
      </c>
    </row>
    <row r="303">
      <c r="D303" s="14" t="n">
        <v>400000</v>
      </c>
      <c r="E303" s="14">
        <f>計算!I375</f>
        <v/>
      </c>
      <c r="F303" s="15">
        <f>計算!X375</f>
        <v/>
      </c>
      <c r="G303" s="15">
        <f>計算!Y375</f>
        <v/>
      </c>
      <c r="H303" s="15">
        <f>F303-G303</f>
        <v/>
      </c>
    </row>
  </sheetData>
  <conditionalFormatting sqref="F3:F303">
    <cfRule type="expression" priority="1" dxfId="0">
      <formula>F3&gt;0</formula>
    </cfRule>
    <cfRule type="expression" priority="2" dxfId="1">
      <formula>F3&lt;0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8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2" customWidth="1" min="2" max="2"/>
    <col width="18" customWidth="1" min="3" max="3"/>
    <col width="12" customWidth="1" min="4" max="4"/>
    <col width="18" customWidth="1" min="5" max="5"/>
    <col width="16" customWidth="1" min="6" max="6"/>
    <col width="40" customWidth="1" min="8" max="8"/>
    <col width="12" customWidth="1" min="9" max="9"/>
  </cols>
  <sheetData>
    <row r="1">
      <c r="A1" s="1" t="inlineStr">
        <is>
          <t>年収を10万円ずつ動かしたときの、副業19万円と20万1円で増える税（円）。医療費控除なし</t>
        </is>
      </c>
    </row>
    <row r="2">
      <c r="A2" s="2" t="inlineStr">
        <is>
          <t>年収</t>
        </is>
      </c>
      <c r="B2" s="2" t="inlineStr">
        <is>
          <t>19万円 住民税</t>
        </is>
      </c>
      <c r="C2" s="2" t="inlineStr">
        <is>
          <t>19万円 所得税（確定申告に書くと）</t>
        </is>
      </c>
      <c r="D2" s="2" t="inlineStr">
        <is>
          <t>20万1円 住民税</t>
        </is>
      </c>
      <c r="E2" s="2" t="inlineStr">
        <is>
          <t>20万1円 所得税（必ずかかる）</t>
        </is>
      </c>
      <c r="F2" s="2" t="inlineStr">
        <is>
          <t>19万円を書いたときの課税所得</t>
        </is>
      </c>
      <c r="H2" s="18" t="inlineStr">
        <is>
          <t>集計</t>
        </is>
      </c>
      <c r="I2" s="18" t="inlineStr">
        <is>
          <t>値</t>
        </is>
      </c>
    </row>
    <row r="3">
      <c r="A3" s="14" t="n">
        <v>2000000</v>
      </c>
      <c r="B3" s="14">
        <f>計算!V376</f>
        <v/>
      </c>
      <c r="C3" s="14">
        <f>計算!W376</f>
        <v/>
      </c>
      <c r="D3" s="14">
        <f>計算!V377</f>
        <v/>
      </c>
      <c r="E3" s="14">
        <f>計算!W377</f>
        <v/>
      </c>
      <c r="F3" s="14">
        <f>計算!L376</f>
        <v/>
      </c>
      <c r="H3" s="3" t="inlineStr">
        <is>
          <t>19万円の住民税の最小</t>
        </is>
      </c>
      <c r="I3" s="5">
        <f>MIN(B3:B183)</f>
        <v/>
      </c>
    </row>
    <row r="4">
      <c r="A4" s="14" t="n">
        <v>2100000</v>
      </c>
      <c r="B4" s="14">
        <f>計算!V378</f>
        <v/>
      </c>
      <c r="C4" s="14">
        <f>計算!W378</f>
        <v/>
      </c>
      <c r="D4" s="14">
        <f>計算!V379</f>
        <v/>
      </c>
      <c r="E4" s="14">
        <f>計算!W379</f>
        <v/>
      </c>
      <c r="F4" s="14">
        <f>計算!L378</f>
        <v/>
      </c>
      <c r="H4" s="3" t="inlineStr">
        <is>
          <t>19万円の住民税の最大</t>
        </is>
      </c>
      <c r="I4" s="5">
        <f>MAX(B3:B183)</f>
        <v/>
      </c>
    </row>
    <row r="5">
      <c r="A5" s="14" t="n">
        <v>2200000</v>
      </c>
      <c r="B5" s="14">
        <f>計算!V380</f>
        <v/>
      </c>
      <c r="C5" s="14">
        <f>計算!W380</f>
        <v/>
      </c>
      <c r="D5" s="14">
        <f>計算!V381</f>
        <v/>
      </c>
      <c r="E5" s="14">
        <f>計算!W381</f>
        <v/>
      </c>
      <c r="F5" s="14">
        <f>計算!L380</f>
        <v/>
      </c>
      <c r="H5" s="3" t="inlineStr">
        <is>
          <t>19万円を確定申告に書いたときの所得税の最小</t>
        </is>
      </c>
      <c r="I5" s="5">
        <f>MIN(C3:C183)</f>
        <v/>
      </c>
    </row>
    <row r="6">
      <c r="A6" s="14" t="n">
        <v>2300000</v>
      </c>
      <c r="B6" s="14">
        <f>計算!V382</f>
        <v/>
      </c>
      <c r="C6" s="14">
        <f>計算!W382</f>
        <v/>
      </c>
      <c r="D6" s="14">
        <f>計算!V383</f>
        <v/>
      </c>
      <c r="E6" s="14">
        <f>計算!W383</f>
        <v/>
      </c>
      <c r="F6" s="14">
        <f>計算!L382</f>
        <v/>
      </c>
      <c r="H6" s="3" t="inlineStr">
        <is>
          <t>19万円を確定申告に書いたときの所得税の最大</t>
        </is>
      </c>
      <c r="I6" s="5">
        <f>MAX(C3:C183)</f>
        <v/>
      </c>
    </row>
    <row r="7">
      <c r="A7" s="14" t="n">
        <v>2400000</v>
      </c>
      <c r="B7" s="14">
        <f>計算!V384</f>
        <v/>
      </c>
      <c r="C7" s="14">
        <f>計算!W384</f>
        <v/>
      </c>
      <c r="D7" s="14">
        <f>計算!V385</f>
        <v/>
      </c>
      <c r="E7" s="14">
        <f>計算!W385</f>
        <v/>
      </c>
      <c r="F7" s="14">
        <f>計算!L384</f>
        <v/>
      </c>
      <c r="H7" s="3" t="inlineStr">
        <is>
          <t>20万1円で必ずかかる所得税の最小</t>
        </is>
      </c>
      <c r="I7" s="5">
        <f>MIN(E3:E183)</f>
        <v/>
      </c>
    </row>
    <row r="8">
      <c r="A8" s="14" t="n">
        <v>2500000</v>
      </c>
      <c r="B8" s="14">
        <f>計算!V386</f>
        <v/>
      </c>
      <c r="C8" s="14">
        <f>計算!W386</f>
        <v/>
      </c>
      <c r="D8" s="14">
        <f>計算!V387</f>
        <v/>
      </c>
      <c r="E8" s="14">
        <f>計算!W387</f>
        <v/>
      </c>
      <c r="F8" s="14">
        <f>計算!L386</f>
        <v/>
      </c>
      <c r="H8" s="3" t="inlineStr">
        <is>
          <t>20万1円で必ずかかる所得税の最大</t>
        </is>
      </c>
      <c r="I8" s="5">
        <f>MAX(E3:E183)</f>
        <v/>
      </c>
    </row>
    <row r="9">
      <c r="A9" s="14" t="n">
        <v>2600000</v>
      </c>
      <c r="B9" s="14">
        <f>計算!V388</f>
        <v/>
      </c>
      <c r="C9" s="14">
        <f>計算!W388</f>
        <v/>
      </c>
      <c r="D9" s="14">
        <f>計算!V389</f>
        <v/>
      </c>
      <c r="E9" s="14">
        <f>計算!W389</f>
        <v/>
      </c>
      <c r="F9" s="14">
        <f>計算!L388</f>
        <v/>
      </c>
      <c r="H9" s="3" t="inlineStr">
        <is>
          <t>行の数</t>
        </is>
      </c>
      <c r="I9" s="5">
        <f>COUNT(A3:A183)</f>
        <v/>
      </c>
    </row>
    <row r="10">
      <c r="A10" s="14" t="n">
        <v>2700000</v>
      </c>
      <c r="B10" s="14">
        <f>計算!V390</f>
        <v/>
      </c>
      <c r="C10" s="14">
        <f>計算!W390</f>
        <v/>
      </c>
      <c r="D10" s="14">
        <f>計算!V391</f>
        <v/>
      </c>
      <c r="E10" s="14">
        <f>計算!W391</f>
        <v/>
      </c>
      <c r="F10" s="14">
        <f>計算!L390</f>
        <v/>
      </c>
    </row>
    <row r="11">
      <c r="A11" s="14" t="n">
        <v>2800000</v>
      </c>
      <c r="B11" s="14">
        <f>計算!V392</f>
        <v/>
      </c>
      <c r="C11" s="14">
        <f>計算!W392</f>
        <v/>
      </c>
      <c r="D11" s="14">
        <f>計算!V393</f>
        <v/>
      </c>
      <c r="E11" s="14">
        <f>計算!W393</f>
        <v/>
      </c>
      <c r="F11" s="14">
        <f>計算!L392</f>
        <v/>
      </c>
    </row>
    <row r="12">
      <c r="A12" s="14" t="n">
        <v>2900000</v>
      </c>
      <c r="B12" s="14">
        <f>計算!V394</f>
        <v/>
      </c>
      <c r="C12" s="14">
        <f>計算!W394</f>
        <v/>
      </c>
      <c r="D12" s="14">
        <f>計算!V395</f>
        <v/>
      </c>
      <c r="E12" s="14">
        <f>計算!W395</f>
        <v/>
      </c>
      <c r="F12" s="14">
        <f>計算!L394</f>
        <v/>
      </c>
    </row>
    <row r="13">
      <c r="A13" s="14" t="n">
        <v>3000000</v>
      </c>
      <c r="B13" s="14">
        <f>計算!V396</f>
        <v/>
      </c>
      <c r="C13" s="14">
        <f>計算!W396</f>
        <v/>
      </c>
      <c r="D13" s="14">
        <f>計算!V397</f>
        <v/>
      </c>
      <c r="E13" s="14">
        <f>計算!W397</f>
        <v/>
      </c>
      <c r="F13" s="14">
        <f>計算!L396</f>
        <v/>
      </c>
    </row>
    <row r="14">
      <c r="A14" s="14" t="n">
        <v>3100000</v>
      </c>
      <c r="B14" s="14">
        <f>計算!V398</f>
        <v/>
      </c>
      <c r="C14" s="14">
        <f>計算!W398</f>
        <v/>
      </c>
      <c r="D14" s="14">
        <f>計算!V399</f>
        <v/>
      </c>
      <c r="E14" s="14">
        <f>計算!W399</f>
        <v/>
      </c>
      <c r="F14" s="14">
        <f>計算!L398</f>
        <v/>
      </c>
    </row>
    <row r="15">
      <c r="A15" s="14" t="n">
        <v>3200000</v>
      </c>
      <c r="B15" s="14">
        <f>計算!V400</f>
        <v/>
      </c>
      <c r="C15" s="14">
        <f>計算!W400</f>
        <v/>
      </c>
      <c r="D15" s="14">
        <f>計算!V401</f>
        <v/>
      </c>
      <c r="E15" s="14">
        <f>計算!W401</f>
        <v/>
      </c>
      <c r="F15" s="14">
        <f>計算!L400</f>
        <v/>
      </c>
    </row>
    <row r="16">
      <c r="A16" s="14" t="n">
        <v>3300000</v>
      </c>
      <c r="B16" s="14">
        <f>計算!V402</f>
        <v/>
      </c>
      <c r="C16" s="14">
        <f>計算!W402</f>
        <v/>
      </c>
      <c r="D16" s="14">
        <f>計算!V403</f>
        <v/>
      </c>
      <c r="E16" s="14">
        <f>計算!W403</f>
        <v/>
      </c>
      <c r="F16" s="14">
        <f>計算!L402</f>
        <v/>
      </c>
    </row>
    <row r="17">
      <c r="A17" s="14" t="n">
        <v>3400000</v>
      </c>
      <c r="B17" s="14">
        <f>計算!V404</f>
        <v/>
      </c>
      <c r="C17" s="14">
        <f>計算!W404</f>
        <v/>
      </c>
      <c r="D17" s="14">
        <f>計算!V405</f>
        <v/>
      </c>
      <c r="E17" s="14">
        <f>計算!W405</f>
        <v/>
      </c>
      <c r="F17" s="14">
        <f>計算!L404</f>
        <v/>
      </c>
    </row>
    <row r="18">
      <c r="A18" s="14" t="n">
        <v>3500000</v>
      </c>
      <c r="B18" s="14">
        <f>計算!V406</f>
        <v/>
      </c>
      <c r="C18" s="14">
        <f>計算!W406</f>
        <v/>
      </c>
      <c r="D18" s="14">
        <f>計算!V407</f>
        <v/>
      </c>
      <c r="E18" s="14">
        <f>計算!W407</f>
        <v/>
      </c>
      <c r="F18" s="14">
        <f>計算!L406</f>
        <v/>
      </c>
    </row>
    <row r="19">
      <c r="A19" s="14" t="n">
        <v>3600000</v>
      </c>
      <c r="B19" s="14">
        <f>計算!V408</f>
        <v/>
      </c>
      <c r="C19" s="14">
        <f>計算!W408</f>
        <v/>
      </c>
      <c r="D19" s="14">
        <f>計算!V409</f>
        <v/>
      </c>
      <c r="E19" s="14">
        <f>計算!W409</f>
        <v/>
      </c>
      <c r="F19" s="14">
        <f>計算!L408</f>
        <v/>
      </c>
    </row>
    <row r="20">
      <c r="A20" s="14" t="n">
        <v>3700000</v>
      </c>
      <c r="B20" s="14">
        <f>計算!V410</f>
        <v/>
      </c>
      <c r="C20" s="14">
        <f>計算!W410</f>
        <v/>
      </c>
      <c r="D20" s="14">
        <f>計算!V411</f>
        <v/>
      </c>
      <c r="E20" s="14">
        <f>計算!W411</f>
        <v/>
      </c>
      <c r="F20" s="14">
        <f>計算!L410</f>
        <v/>
      </c>
    </row>
    <row r="21">
      <c r="A21" s="14" t="n">
        <v>3800000</v>
      </c>
      <c r="B21" s="14">
        <f>計算!V412</f>
        <v/>
      </c>
      <c r="C21" s="14">
        <f>計算!W412</f>
        <v/>
      </c>
      <c r="D21" s="14">
        <f>計算!V413</f>
        <v/>
      </c>
      <c r="E21" s="14">
        <f>計算!W413</f>
        <v/>
      </c>
      <c r="F21" s="14">
        <f>計算!L412</f>
        <v/>
      </c>
    </row>
    <row r="22">
      <c r="A22" s="14" t="n">
        <v>3900000</v>
      </c>
      <c r="B22" s="14">
        <f>計算!V414</f>
        <v/>
      </c>
      <c r="C22" s="14">
        <f>計算!W414</f>
        <v/>
      </c>
      <c r="D22" s="14">
        <f>計算!V415</f>
        <v/>
      </c>
      <c r="E22" s="14">
        <f>計算!W415</f>
        <v/>
      </c>
      <c r="F22" s="14">
        <f>計算!L414</f>
        <v/>
      </c>
    </row>
    <row r="23">
      <c r="A23" s="14" t="n">
        <v>4000000</v>
      </c>
      <c r="B23" s="14">
        <f>計算!V416</f>
        <v/>
      </c>
      <c r="C23" s="14">
        <f>計算!W416</f>
        <v/>
      </c>
      <c r="D23" s="14">
        <f>計算!V417</f>
        <v/>
      </c>
      <c r="E23" s="14">
        <f>計算!W417</f>
        <v/>
      </c>
      <c r="F23" s="14">
        <f>計算!L416</f>
        <v/>
      </c>
    </row>
    <row r="24">
      <c r="A24" s="14" t="n">
        <v>4100000</v>
      </c>
      <c r="B24" s="14">
        <f>計算!V418</f>
        <v/>
      </c>
      <c r="C24" s="14">
        <f>計算!W418</f>
        <v/>
      </c>
      <c r="D24" s="14">
        <f>計算!V419</f>
        <v/>
      </c>
      <c r="E24" s="14">
        <f>計算!W419</f>
        <v/>
      </c>
      <c r="F24" s="14">
        <f>計算!L418</f>
        <v/>
      </c>
    </row>
    <row r="25">
      <c r="A25" s="14" t="n">
        <v>4200000</v>
      </c>
      <c r="B25" s="14">
        <f>計算!V420</f>
        <v/>
      </c>
      <c r="C25" s="14">
        <f>計算!W420</f>
        <v/>
      </c>
      <c r="D25" s="14">
        <f>計算!V421</f>
        <v/>
      </c>
      <c r="E25" s="14">
        <f>計算!W421</f>
        <v/>
      </c>
      <c r="F25" s="14">
        <f>計算!L420</f>
        <v/>
      </c>
    </row>
    <row r="26">
      <c r="A26" s="14" t="n">
        <v>4300000</v>
      </c>
      <c r="B26" s="14">
        <f>計算!V422</f>
        <v/>
      </c>
      <c r="C26" s="14">
        <f>計算!W422</f>
        <v/>
      </c>
      <c r="D26" s="14">
        <f>計算!V423</f>
        <v/>
      </c>
      <c r="E26" s="14">
        <f>計算!W423</f>
        <v/>
      </c>
      <c r="F26" s="14">
        <f>計算!L422</f>
        <v/>
      </c>
    </row>
    <row r="27">
      <c r="A27" s="14" t="n">
        <v>4400000</v>
      </c>
      <c r="B27" s="14">
        <f>計算!V424</f>
        <v/>
      </c>
      <c r="C27" s="14">
        <f>計算!W424</f>
        <v/>
      </c>
      <c r="D27" s="14">
        <f>計算!V425</f>
        <v/>
      </c>
      <c r="E27" s="14">
        <f>計算!W425</f>
        <v/>
      </c>
      <c r="F27" s="14">
        <f>計算!L424</f>
        <v/>
      </c>
    </row>
    <row r="28">
      <c r="A28" s="14" t="n">
        <v>4500000</v>
      </c>
      <c r="B28" s="14">
        <f>計算!V426</f>
        <v/>
      </c>
      <c r="C28" s="14">
        <f>計算!W426</f>
        <v/>
      </c>
      <c r="D28" s="14">
        <f>計算!V427</f>
        <v/>
      </c>
      <c r="E28" s="14">
        <f>計算!W427</f>
        <v/>
      </c>
      <c r="F28" s="14">
        <f>計算!L426</f>
        <v/>
      </c>
    </row>
    <row r="29">
      <c r="A29" s="14" t="n">
        <v>4600000</v>
      </c>
      <c r="B29" s="14">
        <f>計算!V428</f>
        <v/>
      </c>
      <c r="C29" s="14">
        <f>計算!W428</f>
        <v/>
      </c>
      <c r="D29" s="14">
        <f>計算!V429</f>
        <v/>
      </c>
      <c r="E29" s="14">
        <f>計算!W429</f>
        <v/>
      </c>
      <c r="F29" s="14">
        <f>計算!L428</f>
        <v/>
      </c>
    </row>
    <row r="30">
      <c r="A30" s="14" t="n">
        <v>4700000</v>
      </c>
      <c r="B30" s="14">
        <f>計算!V430</f>
        <v/>
      </c>
      <c r="C30" s="14">
        <f>計算!W430</f>
        <v/>
      </c>
      <c r="D30" s="14">
        <f>計算!V431</f>
        <v/>
      </c>
      <c r="E30" s="14">
        <f>計算!W431</f>
        <v/>
      </c>
      <c r="F30" s="14">
        <f>計算!L430</f>
        <v/>
      </c>
    </row>
    <row r="31">
      <c r="A31" s="14" t="n">
        <v>4800000</v>
      </c>
      <c r="B31" s="14">
        <f>計算!V432</f>
        <v/>
      </c>
      <c r="C31" s="14">
        <f>計算!W432</f>
        <v/>
      </c>
      <c r="D31" s="14">
        <f>計算!V433</f>
        <v/>
      </c>
      <c r="E31" s="14">
        <f>計算!W433</f>
        <v/>
      </c>
      <c r="F31" s="14">
        <f>計算!L432</f>
        <v/>
      </c>
    </row>
    <row r="32">
      <c r="A32" s="14" t="n">
        <v>4900000</v>
      </c>
      <c r="B32" s="14">
        <f>計算!V434</f>
        <v/>
      </c>
      <c r="C32" s="14">
        <f>計算!W434</f>
        <v/>
      </c>
      <c r="D32" s="14">
        <f>計算!V435</f>
        <v/>
      </c>
      <c r="E32" s="14">
        <f>計算!W435</f>
        <v/>
      </c>
      <c r="F32" s="14">
        <f>計算!L434</f>
        <v/>
      </c>
    </row>
    <row r="33">
      <c r="A33" s="14" t="n">
        <v>5000000</v>
      </c>
      <c r="B33" s="14">
        <f>計算!V436</f>
        <v/>
      </c>
      <c r="C33" s="14">
        <f>計算!W436</f>
        <v/>
      </c>
      <c r="D33" s="14">
        <f>計算!V437</f>
        <v/>
      </c>
      <c r="E33" s="14">
        <f>計算!W437</f>
        <v/>
      </c>
      <c r="F33" s="14">
        <f>計算!L436</f>
        <v/>
      </c>
    </row>
    <row r="34">
      <c r="A34" s="14" t="n">
        <v>5100000</v>
      </c>
      <c r="B34" s="14">
        <f>計算!V438</f>
        <v/>
      </c>
      <c r="C34" s="14">
        <f>計算!W438</f>
        <v/>
      </c>
      <c r="D34" s="14">
        <f>計算!V439</f>
        <v/>
      </c>
      <c r="E34" s="14">
        <f>計算!W439</f>
        <v/>
      </c>
      <c r="F34" s="14">
        <f>計算!L438</f>
        <v/>
      </c>
    </row>
    <row r="35">
      <c r="A35" s="14" t="n">
        <v>5200000</v>
      </c>
      <c r="B35" s="14">
        <f>計算!V440</f>
        <v/>
      </c>
      <c r="C35" s="14">
        <f>計算!W440</f>
        <v/>
      </c>
      <c r="D35" s="14">
        <f>計算!V441</f>
        <v/>
      </c>
      <c r="E35" s="14">
        <f>計算!W441</f>
        <v/>
      </c>
      <c r="F35" s="14">
        <f>計算!L440</f>
        <v/>
      </c>
    </row>
    <row r="36">
      <c r="A36" s="14" t="n">
        <v>5300000</v>
      </c>
      <c r="B36" s="14">
        <f>計算!V442</f>
        <v/>
      </c>
      <c r="C36" s="14">
        <f>計算!W442</f>
        <v/>
      </c>
      <c r="D36" s="14">
        <f>計算!V443</f>
        <v/>
      </c>
      <c r="E36" s="14">
        <f>計算!W443</f>
        <v/>
      </c>
      <c r="F36" s="14">
        <f>計算!L442</f>
        <v/>
      </c>
    </row>
    <row r="37">
      <c r="A37" s="14" t="n">
        <v>5400000</v>
      </c>
      <c r="B37" s="14">
        <f>計算!V444</f>
        <v/>
      </c>
      <c r="C37" s="14">
        <f>計算!W444</f>
        <v/>
      </c>
      <c r="D37" s="14">
        <f>計算!V445</f>
        <v/>
      </c>
      <c r="E37" s="14">
        <f>計算!W445</f>
        <v/>
      </c>
      <c r="F37" s="14">
        <f>計算!L444</f>
        <v/>
      </c>
    </row>
    <row r="38">
      <c r="A38" s="14" t="n">
        <v>5500000</v>
      </c>
      <c r="B38" s="14">
        <f>計算!V446</f>
        <v/>
      </c>
      <c r="C38" s="14">
        <f>計算!W446</f>
        <v/>
      </c>
      <c r="D38" s="14">
        <f>計算!V447</f>
        <v/>
      </c>
      <c r="E38" s="14">
        <f>計算!W447</f>
        <v/>
      </c>
      <c r="F38" s="14">
        <f>計算!L446</f>
        <v/>
      </c>
    </row>
    <row r="39">
      <c r="A39" s="14" t="n">
        <v>5600000</v>
      </c>
      <c r="B39" s="14">
        <f>計算!V448</f>
        <v/>
      </c>
      <c r="C39" s="14">
        <f>計算!W448</f>
        <v/>
      </c>
      <c r="D39" s="14">
        <f>計算!V449</f>
        <v/>
      </c>
      <c r="E39" s="14">
        <f>計算!W449</f>
        <v/>
      </c>
      <c r="F39" s="14">
        <f>計算!L448</f>
        <v/>
      </c>
    </row>
    <row r="40">
      <c r="A40" s="14" t="n">
        <v>5700000</v>
      </c>
      <c r="B40" s="14">
        <f>計算!V450</f>
        <v/>
      </c>
      <c r="C40" s="14">
        <f>計算!W450</f>
        <v/>
      </c>
      <c r="D40" s="14">
        <f>計算!V451</f>
        <v/>
      </c>
      <c r="E40" s="14">
        <f>計算!W451</f>
        <v/>
      </c>
      <c r="F40" s="14">
        <f>計算!L450</f>
        <v/>
      </c>
    </row>
    <row r="41">
      <c r="A41" s="14" t="n">
        <v>5800000</v>
      </c>
      <c r="B41" s="14">
        <f>計算!V452</f>
        <v/>
      </c>
      <c r="C41" s="14">
        <f>計算!W452</f>
        <v/>
      </c>
      <c r="D41" s="14">
        <f>計算!V453</f>
        <v/>
      </c>
      <c r="E41" s="14">
        <f>計算!W453</f>
        <v/>
      </c>
      <c r="F41" s="14">
        <f>計算!L452</f>
        <v/>
      </c>
    </row>
    <row r="42">
      <c r="A42" s="14" t="n">
        <v>5900000</v>
      </c>
      <c r="B42" s="14">
        <f>計算!V454</f>
        <v/>
      </c>
      <c r="C42" s="14">
        <f>計算!W454</f>
        <v/>
      </c>
      <c r="D42" s="14">
        <f>計算!V455</f>
        <v/>
      </c>
      <c r="E42" s="14">
        <f>計算!W455</f>
        <v/>
      </c>
      <c r="F42" s="14">
        <f>計算!L454</f>
        <v/>
      </c>
    </row>
    <row r="43">
      <c r="A43" s="14" t="n">
        <v>6000000</v>
      </c>
      <c r="B43" s="14">
        <f>計算!V456</f>
        <v/>
      </c>
      <c r="C43" s="14">
        <f>計算!W456</f>
        <v/>
      </c>
      <c r="D43" s="14">
        <f>計算!V457</f>
        <v/>
      </c>
      <c r="E43" s="14">
        <f>計算!W457</f>
        <v/>
      </c>
      <c r="F43" s="14">
        <f>計算!L456</f>
        <v/>
      </c>
    </row>
    <row r="44">
      <c r="A44" s="14" t="n">
        <v>6100000</v>
      </c>
      <c r="B44" s="14">
        <f>計算!V458</f>
        <v/>
      </c>
      <c r="C44" s="14">
        <f>計算!W458</f>
        <v/>
      </c>
      <c r="D44" s="14">
        <f>計算!V459</f>
        <v/>
      </c>
      <c r="E44" s="14">
        <f>計算!W459</f>
        <v/>
      </c>
      <c r="F44" s="14">
        <f>計算!L458</f>
        <v/>
      </c>
    </row>
    <row r="45">
      <c r="A45" s="14" t="n">
        <v>6200000</v>
      </c>
      <c r="B45" s="14">
        <f>計算!V460</f>
        <v/>
      </c>
      <c r="C45" s="14">
        <f>計算!W460</f>
        <v/>
      </c>
      <c r="D45" s="14">
        <f>計算!V461</f>
        <v/>
      </c>
      <c r="E45" s="14">
        <f>計算!W461</f>
        <v/>
      </c>
      <c r="F45" s="14">
        <f>計算!L460</f>
        <v/>
      </c>
    </row>
    <row r="46">
      <c r="A46" s="14" t="n">
        <v>6300000</v>
      </c>
      <c r="B46" s="14">
        <f>計算!V462</f>
        <v/>
      </c>
      <c r="C46" s="14">
        <f>計算!W462</f>
        <v/>
      </c>
      <c r="D46" s="14">
        <f>計算!V463</f>
        <v/>
      </c>
      <c r="E46" s="14">
        <f>計算!W463</f>
        <v/>
      </c>
      <c r="F46" s="14">
        <f>計算!L462</f>
        <v/>
      </c>
    </row>
    <row r="47">
      <c r="A47" s="14" t="n">
        <v>6400000</v>
      </c>
      <c r="B47" s="14">
        <f>計算!V464</f>
        <v/>
      </c>
      <c r="C47" s="14">
        <f>計算!W464</f>
        <v/>
      </c>
      <c r="D47" s="14">
        <f>計算!V465</f>
        <v/>
      </c>
      <c r="E47" s="14">
        <f>計算!W465</f>
        <v/>
      </c>
      <c r="F47" s="14">
        <f>計算!L464</f>
        <v/>
      </c>
    </row>
    <row r="48">
      <c r="A48" s="14" t="n">
        <v>6500000</v>
      </c>
      <c r="B48" s="14">
        <f>計算!V466</f>
        <v/>
      </c>
      <c r="C48" s="14">
        <f>計算!W466</f>
        <v/>
      </c>
      <c r="D48" s="14">
        <f>計算!V467</f>
        <v/>
      </c>
      <c r="E48" s="14">
        <f>計算!W467</f>
        <v/>
      </c>
      <c r="F48" s="14">
        <f>計算!L466</f>
        <v/>
      </c>
    </row>
    <row r="49">
      <c r="A49" s="14" t="n">
        <v>6600000</v>
      </c>
      <c r="B49" s="14">
        <f>計算!V468</f>
        <v/>
      </c>
      <c r="C49" s="14">
        <f>計算!W468</f>
        <v/>
      </c>
      <c r="D49" s="14">
        <f>計算!V469</f>
        <v/>
      </c>
      <c r="E49" s="14">
        <f>計算!W469</f>
        <v/>
      </c>
      <c r="F49" s="14">
        <f>計算!L468</f>
        <v/>
      </c>
    </row>
    <row r="50">
      <c r="A50" s="14" t="n">
        <v>6700000</v>
      </c>
      <c r="B50" s="14">
        <f>計算!V470</f>
        <v/>
      </c>
      <c r="C50" s="14">
        <f>計算!W470</f>
        <v/>
      </c>
      <c r="D50" s="14">
        <f>計算!V471</f>
        <v/>
      </c>
      <c r="E50" s="14">
        <f>計算!W471</f>
        <v/>
      </c>
      <c r="F50" s="14">
        <f>計算!L470</f>
        <v/>
      </c>
    </row>
    <row r="51">
      <c r="A51" s="14" t="n">
        <v>6800000</v>
      </c>
      <c r="B51" s="14">
        <f>計算!V472</f>
        <v/>
      </c>
      <c r="C51" s="14">
        <f>計算!W472</f>
        <v/>
      </c>
      <c r="D51" s="14">
        <f>計算!V473</f>
        <v/>
      </c>
      <c r="E51" s="14">
        <f>計算!W473</f>
        <v/>
      </c>
      <c r="F51" s="14">
        <f>計算!L472</f>
        <v/>
      </c>
    </row>
    <row r="52">
      <c r="A52" s="14" t="n">
        <v>6900000</v>
      </c>
      <c r="B52" s="14">
        <f>計算!V474</f>
        <v/>
      </c>
      <c r="C52" s="14">
        <f>計算!W474</f>
        <v/>
      </c>
      <c r="D52" s="14">
        <f>計算!V475</f>
        <v/>
      </c>
      <c r="E52" s="14">
        <f>計算!W475</f>
        <v/>
      </c>
      <c r="F52" s="14">
        <f>計算!L474</f>
        <v/>
      </c>
    </row>
    <row r="53">
      <c r="A53" s="14" t="n">
        <v>7000000</v>
      </c>
      <c r="B53" s="14">
        <f>計算!V476</f>
        <v/>
      </c>
      <c r="C53" s="14">
        <f>計算!W476</f>
        <v/>
      </c>
      <c r="D53" s="14">
        <f>計算!V477</f>
        <v/>
      </c>
      <c r="E53" s="14">
        <f>計算!W477</f>
        <v/>
      </c>
      <c r="F53" s="14">
        <f>計算!L476</f>
        <v/>
      </c>
    </row>
    <row r="54">
      <c r="A54" s="14" t="n">
        <v>7100000</v>
      </c>
      <c r="B54" s="14">
        <f>計算!V478</f>
        <v/>
      </c>
      <c r="C54" s="14">
        <f>計算!W478</f>
        <v/>
      </c>
      <c r="D54" s="14">
        <f>計算!V479</f>
        <v/>
      </c>
      <c r="E54" s="14">
        <f>計算!W479</f>
        <v/>
      </c>
      <c r="F54" s="14">
        <f>計算!L478</f>
        <v/>
      </c>
    </row>
    <row r="55">
      <c r="A55" s="14" t="n">
        <v>7200000</v>
      </c>
      <c r="B55" s="14">
        <f>計算!V480</f>
        <v/>
      </c>
      <c r="C55" s="14">
        <f>計算!W480</f>
        <v/>
      </c>
      <c r="D55" s="14">
        <f>計算!V481</f>
        <v/>
      </c>
      <c r="E55" s="14">
        <f>計算!W481</f>
        <v/>
      </c>
      <c r="F55" s="14">
        <f>計算!L480</f>
        <v/>
      </c>
    </row>
    <row r="56">
      <c r="A56" s="14" t="n">
        <v>7300000</v>
      </c>
      <c r="B56" s="14">
        <f>計算!V482</f>
        <v/>
      </c>
      <c r="C56" s="14">
        <f>計算!W482</f>
        <v/>
      </c>
      <c r="D56" s="14">
        <f>計算!V483</f>
        <v/>
      </c>
      <c r="E56" s="14">
        <f>計算!W483</f>
        <v/>
      </c>
      <c r="F56" s="14">
        <f>計算!L482</f>
        <v/>
      </c>
    </row>
    <row r="57">
      <c r="A57" s="14" t="n">
        <v>7400000</v>
      </c>
      <c r="B57" s="14">
        <f>計算!V484</f>
        <v/>
      </c>
      <c r="C57" s="14">
        <f>計算!W484</f>
        <v/>
      </c>
      <c r="D57" s="14">
        <f>計算!V485</f>
        <v/>
      </c>
      <c r="E57" s="14">
        <f>計算!W485</f>
        <v/>
      </c>
      <c r="F57" s="14">
        <f>計算!L484</f>
        <v/>
      </c>
    </row>
    <row r="58">
      <c r="A58" s="14" t="n">
        <v>7500000</v>
      </c>
      <c r="B58" s="14">
        <f>計算!V486</f>
        <v/>
      </c>
      <c r="C58" s="14">
        <f>計算!W486</f>
        <v/>
      </c>
      <c r="D58" s="14">
        <f>計算!V487</f>
        <v/>
      </c>
      <c r="E58" s="14">
        <f>計算!W487</f>
        <v/>
      </c>
      <c r="F58" s="14">
        <f>計算!L486</f>
        <v/>
      </c>
    </row>
    <row r="59">
      <c r="A59" s="14" t="n">
        <v>7600000</v>
      </c>
      <c r="B59" s="14">
        <f>計算!V488</f>
        <v/>
      </c>
      <c r="C59" s="14">
        <f>計算!W488</f>
        <v/>
      </c>
      <c r="D59" s="14">
        <f>計算!V489</f>
        <v/>
      </c>
      <c r="E59" s="14">
        <f>計算!W489</f>
        <v/>
      </c>
      <c r="F59" s="14">
        <f>計算!L488</f>
        <v/>
      </c>
    </row>
    <row r="60">
      <c r="A60" s="14" t="n">
        <v>7700000</v>
      </c>
      <c r="B60" s="14">
        <f>計算!V490</f>
        <v/>
      </c>
      <c r="C60" s="14">
        <f>計算!W490</f>
        <v/>
      </c>
      <c r="D60" s="14">
        <f>計算!V491</f>
        <v/>
      </c>
      <c r="E60" s="14">
        <f>計算!W491</f>
        <v/>
      </c>
      <c r="F60" s="14">
        <f>計算!L490</f>
        <v/>
      </c>
    </row>
    <row r="61">
      <c r="A61" s="14" t="n">
        <v>7800000</v>
      </c>
      <c r="B61" s="14">
        <f>計算!V492</f>
        <v/>
      </c>
      <c r="C61" s="14">
        <f>計算!W492</f>
        <v/>
      </c>
      <c r="D61" s="14">
        <f>計算!V493</f>
        <v/>
      </c>
      <c r="E61" s="14">
        <f>計算!W493</f>
        <v/>
      </c>
      <c r="F61" s="14">
        <f>計算!L492</f>
        <v/>
      </c>
    </row>
    <row r="62">
      <c r="A62" s="14" t="n">
        <v>7900000</v>
      </c>
      <c r="B62" s="14">
        <f>計算!V494</f>
        <v/>
      </c>
      <c r="C62" s="14">
        <f>計算!W494</f>
        <v/>
      </c>
      <c r="D62" s="14">
        <f>計算!V495</f>
        <v/>
      </c>
      <c r="E62" s="14">
        <f>計算!W495</f>
        <v/>
      </c>
      <c r="F62" s="14">
        <f>計算!L494</f>
        <v/>
      </c>
    </row>
    <row r="63">
      <c r="A63" s="14" t="n">
        <v>8000000</v>
      </c>
      <c r="B63" s="14">
        <f>計算!V496</f>
        <v/>
      </c>
      <c r="C63" s="14">
        <f>計算!W496</f>
        <v/>
      </c>
      <c r="D63" s="14">
        <f>計算!V497</f>
        <v/>
      </c>
      <c r="E63" s="14">
        <f>計算!W497</f>
        <v/>
      </c>
      <c r="F63" s="14">
        <f>計算!L496</f>
        <v/>
      </c>
    </row>
    <row r="64">
      <c r="A64" s="14" t="n">
        <v>8100000</v>
      </c>
      <c r="B64" s="14">
        <f>計算!V498</f>
        <v/>
      </c>
      <c r="C64" s="14">
        <f>計算!W498</f>
        <v/>
      </c>
      <c r="D64" s="14">
        <f>計算!V499</f>
        <v/>
      </c>
      <c r="E64" s="14">
        <f>計算!W499</f>
        <v/>
      </c>
      <c r="F64" s="14">
        <f>計算!L498</f>
        <v/>
      </c>
    </row>
    <row r="65">
      <c r="A65" s="14" t="n">
        <v>8200000</v>
      </c>
      <c r="B65" s="14">
        <f>計算!V500</f>
        <v/>
      </c>
      <c r="C65" s="14">
        <f>計算!W500</f>
        <v/>
      </c>
      <c r="D65" s="14">
        <f>計算!V501</f>
        <v/>
      </c>
      <c r="E65" s="14">
        <f>計算!W501</f>
        <v/>
      </c>
      <c r="F65" s="14">
        <f>計算!L500</f>
        <v/>
      </c>
    </row>
    <row r="66">
      <c r="A66" s="14" t="n">
        <v>8300000</v>
      </c>
      <c r="B66" s="14">
        <f>計算!V502</f>
        <v/>
      </c>
      <c r="C66" s="14">
        <f>計算!W502</f>
        <v/>
      </c>
      <c r="D66" s="14">
        <f>計算!V503</f>
        <v/>
      </c>
      <c r="E66" s="14">
        <f>計算!W503</f>
        <v/>
      </c>
      <c r="F66" s="14">
        <f>計算!L502</f>
        <v/>
      </c>
    </row>
    <row r="67">
      <c r="A67" s="14" t="n">
        <v>8400000</v>
      </c>
      <c r="B67" s="14">
        <f>計算!V504</f>
        <v/>
      </c>
      <c r="C67" s="14">
        <f>計算!W504</f>
        <v/>
      </c>
      <c r="D67" s="14">
        <f>計算!V505</f>
        <v/>
      </c>
      <c r="E67" s="14">
        <f>計算!W505</f>
        <v/>
      </c>
      <c r="F67" s="14">
        <f>計算!L504</f>
        <v/>
      </c>
    </row>
    <row r="68">
      <c r="A68" s="14" t="n">
        <v>8500000</v>
      </c>
      <c r="B68" s="14">
        <f>計算!V506</f>
        <v/>
      </c>
      <c r="C68" s="14">
        <f>計算!W506</f>
        <v/>
      </c>
      <c r="D68" s="14">
        <f>計算!V507</f>
        <v/>
      </c>
      <c r="E68" s="14">
        <f>計算!W507</f>
        <v/>
      </c>
      <c r="F68" s="14">
        <f>計算!L506</f>
        <v/>
      </c>
    </row>
    <row r="69">
      <c r="A69" s="14" t="n">
        <v>8600000</v>
      </c>
      <c r="B69" s="14">
        <f>計算!V508</f>
        <v/>
      </c>
      <c r="C69" s="14">
        <f>計算!W508</f>
        <v/>
      </c>
      <c r="D69" s="14">
        <f>計算!V509</f>
        <v/>
      </c>
      <c r="E69" s="14">
        <f>計算!W509</f>
        <v/>
      </c>
      <c r="F69" s="14">
        <f>計算!L508</f>
        <v/>
      </c>
    </row>
    <row r="70">
      <c r="A70" s="14" t="n">
        <v>8700000</v>
      </c>
      <c r="B70" s="14">
        <f>計算!V510</f>
        <v/>
      </c>
      <c r="C70" s="14">
        <f>計算!W510</f>
        <v/>
      </c>
      <c r="D70" s="14">
        <f>計算!V511</f>
        <v/>
      </c>
      <c r="E70" s="14">
        <f>計算!W511</f>
        <v/>
      </c>
      <c r="F70" s="14">
        <f>計算!L510</f>
        <v/>
      </c>
    </row>
    <row r="71">
      <c r="A71" s="14" t="n">
        <v>8800000</v>
      </c>
      <c r="B71" s="14">
        <f>計算!V512</f>
        <v/>
      </c>
      <c r="C71" s="14">
        <f>計算!W512</f>
        <v/>
      </c>
      <c r="D71" s="14">
        <f>計算!V513</f>
        <v/>
      </c>
      <c r="E71" s="14">
        <f>計算!W513</f>
        <v/>
      </c>
      <c r="F71" s="14">
        <f>計算!L512</f>
        <v/>
      </c>
    </row>
    <row r="72">
      <c r="A72" s="14" t="n">
        <v>8900000</v>
      </c>
      <c r="B72" s="14">
        <f>計算!V514</f>
        <v/>
      </c>
      <c r="C72" s="14">
        <f>計算!W514</f>
        <v/>
      </c>
      <c r="D72" s="14">
        <f>計算!V515</f>
        <v/>
      </c>
      <c r="E72" s="14">
        <f>計算!W515</f>
        <v/>
      </c>
      <c r="F72" s="14">
        <f>計算!L514</f>
        <v/>
      </c>
    </row>
    <row r="73">
      <c r="A73" s="14" t="n">
        <v>9000000</v>
      </c>
      <c r="B73" s="14">
        <f>計算!V516</f>
        <v/>
      </c>
      <c r="C73" s="14">
        <f>計算!W516</f>
        <v/>
      </c>
      <c r="D73" s="14">
        <f>計算!V517</f>
        <v/>
      </c>
      <c r="E73" s="14">
        <f>計算!W517</f>
        <v/>
      </c>
      <c r="F73" s="14">
        <f>計算!L516</f>
        <v/>
      </c>
    </row>
    <row r="74">
      <c r="A74" s="14" t="n">
        <v>9100000</v>
      </c>
      <c r="B74" s="14">
        <f>計算!V518</f>
        <v/>
      </c>
      <c r="C74" s="14">
        <f>計算!W518</f>
        <v/>
      </c>
      <c r="D74" s="14">
        <f>計算!V519</f>
        <v/>
      </c>
      <c r="E74" s="14">
        <f>計算!W519</f>
        <v/>
      </c>
      <c r="F74" s="14">
        <f>計算!L518</f>
        <v/>
      </c>
    </row>
    <row r="75">
      <c r="A75" s="14" t="n">
        <v>9200000</v>
      </c>
      <c r="B75" s="14">
        <f>計算!V520</f>
        <v/>
      </c>
      <c r="C75" s="14">
        <f>計算!W520</f>
        <v/>
      </c>
      <c r="D75" s="14">
        <f>計算!V521</f>
        <v/>
      </c>
      <c r="E75" s="14">
        <f>計算!W521</f>
        <v/>
      </c>
      <c r="F75" s="14">
        <f>計算!L520</f>
        <v/>
      </c>
    </row>
    <row r="76">
      <c r="A76" s="14" t="n">
        <v>9300000</v>
      </c>
      <c r="B76" s="14">
        <f>計算!V522</f>
        <v/>
      </c>
      <c r="C76" s="14">
        <f>計算!W522</f>
        <v/>
      </c>
      <c r="D76" s="14">
        <f>計算!V523</f>
        <v/>
      </c>
      <c r="E76" s="14">
        <f>計算!W523</f>
        <v/>
      </c>
      <c r="F76" s="14">
        <f>計算!L522</f>
        <v/>
      </c>
    </row>
    <row r="77">
      <c r="A77" s="14" t="n">
        <v>9400000</v>
      </c>
      <c r="B77" s="14">
        <f>計算!V524</f>
        <v/>
      </c>
      <c r="C77" s="14">
        <f>計算!W524</f>
        <v/>
      </c>
      <c r="D77" s="14">
        <f>計算!V525</f>
        <v/>
      </c>
      <c r="E77" s="14">
        <f>計算!W525</f>
        <v/>
      </c>
      <c r="F77" s="14">
        <f>計算!L524</f>
        <v/>
      </c>
    </row>
    <row r="78">
      <c r="A78" s="14" t="n">
        <v>9500000</v>
      </c>
      <c r="B78" s="14">
        <f>計算!V526</f>
        <v/>
      </c>
      <c r="C78" s="14">
        <f>計算!W526</f>
        <v/>
      </c>
      <c r="D78" s="14">
        <f>計算!V527</f>
        <v/>
      </c>
      <c r="E78" s="14">
        <f>計算!W527</f>
        <v/>
      </c>
      <c r="F78" s="14">
        <f>計算!L526</f>
        <v/>
      </c>
    </row>
    <row r="79">
      <c r="A79" s="14" t="n">
        <v>9600000</v>
      </c>
      <c r="B79" s="14">
        <f>計算!V528</f>
        <v/>
      </c>
      <c r="C79" s="14">
        <f>計算!W528</f>
        <v/>
      </c>
      <c r="D79" s="14">
        <f>計算!V529</f>
        <v/>
      </c>
      <c r="E79" s="14">
        <f>計算!W529</f>
        <v/>
      </c>
      <c r="F79" s="14">
        <f>計算!L528</f>
        <v/>
      </c>
    </row>
    <row r="80">
      <c r="A80" s="14" t="n">
        <v>9700000</v>
      </c>
      <c r="B80" s="14">
        <f>計算!V530</f>
        <v/>
      </c>
      <c r="C80" s="14">
        <f>計算!W530</f>
        <v/>
      </c>
      <c r="D80" s="14">
        <f>計算!V531</f>
        <v/>
      </c>
      <c r="E80" s="14">
        <f>計算!W531</f>
        <v/>
      </c>
      <c r="F80" s="14">
        <f>計算!L530</f>
        <v/>
      </c>
    </row>
    <row r="81">
      <c r="A81" s="14" t="n">
        <v>9800000</v>
      </c>
      <c r="B81" s="14">
        <f>計算!V532</f>
        <v/>
      </c>
      <c r="C81" s="14">
        <f>計算!W532</f>
        <v/>
      </c>
      <c r="D81" s="14">
        <f>計算!V533</f>
        <v/>
      </c>
      <c r="E81" s="14">
        <f>計算!W533</f>
        <v/>
      </c>
      <c r="F81" s="14">
        <f>計算!L532</f>
        <v/>
      </c>
    </row>
    <row r="82">
      <c r="A82" s="14" t="n">
        <v>9900000</v>
      </c>
      <c r="B82" s="14">
        <f>計算!V534</f>
        <v/>
      </c>
      <c r="C82" s="14">
        <f>計算!W534</f>
        <v/>
      </c>
      <c r="D82" s="14">
        <f>計算!V535</f>
        <v/>
      </c>
      <c r="E82" s="14">
        <f>計算!W535</f>
        <v/>
      </c>
      <c r="F82" s="14">
        <f>計算!L534</f>
        <v/>
      </c>
    </row>
    <row r="83">
      <c r="A83" s="14" t="n">
        <v>10000000</v>
      </c>
      <c r="B83" s="14">
        <f>計算!V536</f>
        <v/>
      </c>
      <c r="C83" s="14">
        <f>計算!W536</f>
        <v/>
      </c>
      <c r="D83" s="14">
        <f>計算!V537</f>
        <v/>
      </c>
      <c r="E83" s="14">
        <f>計算!W537</f>
        <v/>
      </c>
      <c r="F83" s="14">
        <f>計算!L536</f>
        <v/>
      </c>
    </row>
    <row r="84">
      <c r="A84" s="14" t="n">
        <v>10100000</v>
      </c>
      <c r="B84" s="14">
        <f>計算!V538</f>
        <v/>
      </c>
      <c r="C84" s="14">
        <f>計算!W538</f>
        <v/>
      </c>
      <c r="D84" s="14">
        <f>計算!V539</f>
        <v/>
      </c>
      <c r="E84" s="14">
        <f>計算!W539</f>
        <v/>
      </c>
      <c r="F84" s="14">
        <f>計算!L538</f>
        <v/>
      </c>
    </row>
    <row r="85">
      <c r="A85" s="14" t="n">
        <v>10200000</v>
      </c>
      <c r="B85" s="14">
        <f>計算!V540</f>
        <v/>
      </c>
      <c r="C85" s="14">
        <f>計算!W540</f>
        <v/>
      </c>
      <c r="D85" s="14">
        <f>計算!V541</f>
        <v/>
      </c>
      <c r="E85" s="14">
        <f>計算!W541</f>
        <v/>
      </c>
      <c r="F85" s="14">
        <f>計算!L540</f>
        <v/>
      </c>
    </row>
    <row r="86">
      <c r="A86" s="14" t="n">
        <v>10300000</v>
      </c>
      <c r="B86" s="14">
        <f>計算!V542</f>
        <v/>
      </c>
      <c r="C86" s="14">
        <f>計算!W542</f>
        <v/>
      </c>
      <c r="D86" s="14">
        <f>計算!V543</f>
        <v/>
      </c>
      <c r="E86" s="14">
        <f>計算!W543</f>
        <v/>
      </c>
      <c r="F86" s="14">
        <f>計算!L542</f>
        <v/>
      </c>
    </row>
    <row r="87">
      <c r="A87" s="14" t="n">
        <v>10400000</v>
      </c>
      <c r="B87" s="14">
        <f>計算!V544</f>
        <v/>
      </c>
      <c r="C87" s="14">
        <f>計算!W544</f>
        <v/>
      </c>
      <c r="D87" s="14">
        <f>計算!V545</f>
        <v/>
      </c>
      <c r="E87" s="14">
        <f>計算!W545</f>
        <v/>
      </c>
      <c r="F87" s="14">
        <f>計算!L544</f>
        <v/>
      </c>
    </row>
    <row r="88">
      <c r="A88" s="14" t="n">
        <v>10500000</v>
      </c>
      <c r="B88" s="14">
        <f>計算!V546</f>
        <v/>
      </c>
      <c r="C88" s="14">
        <f>計算!W546</f>
        <v/>
      </c>
      <c r="D88" s="14">
        <f>計算!V547</f>
        <v/>
      </c>
      <c r="E88" s="14">
        <f>計算!W547</f>
        <v/>
      </c>
      <c r="F88" s="14">
        <f>計算!L546</f>
        <v/>
      </c>
    </row>
    <row r="89">
      <c r="A89" s="14" t="n">
        <v>10600000</v>
      </c>
      <c r="B89" s="14">
        <f>計算!V548</f>
        <v/>
      </c>
      <c r="C89" s="14">
        <f>計算!W548</f>
        <v/>
      </c>
      <c r="D89" s="14">
        <f>計算!V549</f>
        <v/>
      </c>
      <c r="E89" s="14">
        <f>計算!W549</f>
        <v/>
      </c>
      <c r="F89" s="14">
        <f>計算!L548</f>
        <v/>
      </c>
    </row>
    <row r="90">
      <c r="A90" s="14" t="n">
        <v>10700000</v>
      </c>
      <c r="B90" s="14">
        <f>計算!V550</f>
        <v/>
      </c>
      <c r="C90" s="14">
        <f>計算!W550</f>
        <v/>
      </c>
      <c r="D90" s="14">
        <f>計算!V551</f>
        <v/>
      </c>
      <c r="E90" s="14">
        <f>計算!W551</f>
        <v/>
      </c>
      <c r="F90" s="14">
        <f>計算!L550</f>
        <v/>
      </c>
    </row>
    <row r="91">
      <c r="A91" s="14" t="n">
        <v>10800000</v>
      </c>
      <c r="B91" s="14">
        <f>計算!V552</f>
        <v/>
      </c>
      <c r="C91" s="14">
        <f>計算!W552</f>
        <v/>
      </c>
      <c r="D91" s="14">
        <f>計算!V553</f>
        <v/>
      </c>
      <c r="E91" s="14">
        <f>計算!W553</f>
        <v/>
      </c>
      <c r="F91" s="14">
        <f>計算!L552</f>
        <v/>
      </c>
    </row>
    <row r="92">
      <c r="A92" s="14" t="n">
        <v>10900000</v>
      </c>
      <c r="B92" s="14">
        <f>計算!V554</f>
        <v/>
      </c>
      <c r="C92" s="14">
        <f>計算!W554</f>
        <v/>
      </c>
      <c r="D92" s="14">
        <f>計算!V555</f>
        <v/>
      </c>
      <c r="E92" s="14">
        <f>計算!W555</f>
        <v/>
      </c>
      <c r="F92" s="14">
        <f>計算!L554</f>
        <v/>
      </c>
    </row>
    <row r="93">
      <c r="A93" s="14" t="n">
        <v>11000000</v>
      </c>
      <c r="B93" s="14">
        <f>計算!V556</f>
        <v/>
      </c>
      <c r="C93" s="14">
        <f>計算!W556</f>
        <v/>
      </c>
      <c r="D93" s="14">
        <f>計算!V557</f>
        <v/>
      </c>
      <c r="E93" s="14">
        <f>計算!W557</f>
        <v/>
      </c>
      <c r="F93" s="14">
        <f>計算!L556</f>
        <v/>
      </c>
    </row>
    <row r="94">
      <c r="A94" s="14" t="n">
        <v>11100000</v>
      </c>
      <c r="B94" s="14">
        <f>計算!V558</f>
        <v/>
      </c>
      <c r="C94" s="14">
        <f>計算!W558</f>
        <v/>
      </c>
      <c r="D94" s="14">
        <f>計算!V559</f>
        <v/>
      </c>
      <c r="E94" s="14">
        <f>計算!W559</f>
        <v/>
      </c>
      <c r="F94" s="14">
        <f>計算!L558</f>
        <v/>
      </c>
    </row>
    <row r="95">
      <c r="A95" s="14" t="n">
        <v>11200000</v>
      </c>
      <c r="B95" s="14">
        <f>計算!V560</f>
        <v/>
      </c>
      <c r="C95" s="14">
        <f>計算!W560</f>
        <v/>
      </c>
      <c r="D95" s="14">
        <f>計算!V561</f>
        <v/>
      </c>
      <c r="E95" s="14">
        <f>計算!W561</f>
        <v/>
      </c>
      <c r="F95" s="14">
        <f>計算!L560</f>
        <v/>
      </c>
    </row>
    <row r="96">
      <c r="A96" s="14" t="n">
        <v>11300000</v>
      </c>
      <c r="B96" s="14">
        <f>計算!V562</f>
        <v/>
      </c>
      <c r="C96" s="14">
        <f>計算!W562</f>
        <v/>
      </c>
      <c r="D96" s="14">
        <f>計算!V563</f>
        <v/>
      </c>
      <c r="E96" s="14">
        <f>計算!W563</f>
        <v/>
      </c>
      <c r="F96" s="14">
        <f>計算!L562</f>
        <v/>
      </c>
    </row>
    <row r="97">
      <c r="A97" s="14" t="n">
        <v>11400000</v>
      </c>
      <c r="B97" s="14">
        <f>計算!V564</f>
        <v/>
      </c>
      <c r="C97" s="14">
        <f>計算!W564</f>
        <v/>
      </c>
      <c r="D97" s="14">
        <f>計算!V565</f>
        <v/>
      </c>
      <c r="E97" s="14">
        <f>計算!W565</f>
        <v/>
      </c>
      <c r="F97" s="14">
        <f>計算!L564</f>
        <v/>
      </c>
    </row>
    <row r="98">
      <c r="A98" s="14" t="n">
        <v>11500000</v>
      </c>
      <c r="B98" s="14">
        <f>計算!V566</f>
        <v/>
      </c>
      <c r="C98" s="14">
        <f>計算!W566</f>
        <v/>
      </c>
      <c r="D98" s="14">
        <f>計算!V567</f>
        <v/>
      </c>
      <c r="E98" s="14">
        <f>計算!W567</f>
        <v/>
      </c>
      <c r="F98" s="14">
        <f>計算!L566</f>
        <v/>
      </c>
    </row>
    <row r="99">
      <c r="A99" s="14" t="n">
        <v>11600000</v>
      </c>
      <c r="B99" s="14">
        <f>計算!V568</f>
        <v/>
      </c>
      <c r="C99" s="14">
        <f>計算!W568</f>
        <v/>
      </c>
      <c r="D99" s="14">
        <f>計算!V569</f>
        <v/>
      </c>
      <c r="E99" s="14">
        <f>計算!W569</f>
        <v/>
      </c>
      <c r="F99" s="14">
        <f>計算!L568</f>
        <v/>
      </c>
    </row>
    <row r="100">
      <c r="A100" s="14" t="n">
        <v>11700000</v>
      </c>
      <c r="B100" s="14">
        <f>計算!V570</f>
        <v/>
      </c>
      <c r="C100" s="14">
        <f>計算!W570</f>
        <v/>
      </c>
      <c r="D100" s="14">
        <f>計算!V571</f>
        <v/>
      </c>
      <c r="E100" s="14">
        <f>計算!W571</f>
        <v/>
      </c>
      <c r="F100" s="14">
        <f>計算!L570</f>
        <v/>
      </c>
    </row>
    <row r="101">
      <c r="A101" s="14" t="n">
        <v>11800000</v>
      </c>
      <c r="B101" s="14">
        <f>計算!V572</f>
        <v/>
      </c>
      <c r="C101" s="14">
        <f>計算!W572</f>
        <v/>
      </c>
      <c r="D101" s="14">
        <f>計算!V573</f>
        <v/>
      </c>
      <c r="E101" s="14">
        <f>計算!W573</f>
        <v/>
      </c>
      <c r="F101" s="14">
        <f>計算!L572</f>
        <v/>
      </c>
    </row>
    <row r="102">
      <c r="A102" s="14" t="n">
        <v>11900000</v>
      </c>
      <c r="B102" s="14">
        <f>計算!V574</f>
        <v/>
      </c>
      <c r="C102" s="14">
        <f>計算!W574</f>
        <v/>
      </c>
      <c r="D102" s="14">
        <f>計算!V575</f>
        <v/>
      </c>
      <c r="E102" s="14">
        <f>計算!W575</f>
        <v/>
      </c>
      <c r="F102" s="14">
        <f>計算!L574</f>
        <v/>
      </c>
    </row>
    <row r="103">
      <c r="A103" s="14" t="n">
        <v>12000000</v>
      </c>
      <c r="B103" s="14">
        <f>計算!V576</f>
        <v/>
      </c>
      <c r="C103" s="14">
        <f>計算!W576</f>
        <v/>
      </c>
      <c r="D103" s="14">
        <f>計算!V577</f>
        <v/>
      </c>
      <c r="E103" s="14">
        <f>計算!W577</f>
        <v/>
      </c>
      <c r="F103" s="14">
        <f>計算!L576</f>
        <v/>
      </c>
    </row>
    <row r="104">
      <c r="A104" s="14" t="n">
        <v>12100000</v>
      </c>
      <c r="B104" s="14">
        <f>計算!V578</f>
        <v/>
      </c>
      <c r="C104" s="14">
        <f>計算!W578</f>
        <v/>
      </c>
      <c r="D104" s="14">
        <f>計算!V579</f>
        <v/>
      </c>
      <c r="E104" s="14">
        <f>計算!W579</f>
        <v/>
      </c>
      <c r="F104" s="14">
        <f>計算!L578</f>
        <v/>
      </c>
    </row>
    <row r="105">
      <c r="A105" s="14" t="n">
        <v>12200000</v>
      </c>
      <c r="B105" s="14">
        <f>計算!V580</f>
        <v/>
      </c>
      <c r="C105" s="14">
        <f>計算!W580</f>
        <v/>
      </c>
      <c r="D105" s="14">
        <f>計算!V581</f>
        <v/>
      </c>
      <c r="E105" s="14">
        <f>計算!W581</f>
        <v/>
      </c>
      <c r="F105" s="14">
        <f>計算!L580</f>
        <v/>
      </c>
    </row>
    <row r="106">
      <c r="A106" s="14" t="n">
        <v>12300000</v>
      </c>
      <c r="B106" s="14">
        <f>計算!V582</f>
        <v/>
      </c>
      <c r="C106" s="14">
        <f>計算!W582</f>
        <v/>
      </c>
      <c r="D106" s="14">
        <f>計算!V583</f>
        <v/>
      </c>
      <c r="E106" s="14">
        <f>計算!W583</f>
        <v/>
      </c>
      <c r="F106" s="14">
        <f>計算!L582</f>
        <v/>
      </c>
    </row>
    <row r="107">
      <c r="A107" s="14" t="n">
        <v>12400000</v>
      </c>
      <c r="B107" s="14">
        <f>計算!V584</f>
        <v/>
      </c>
      <c r="C107" s="14">
        <f>計算!W584</f>
        <v/>
      </c>
      <c r="D107" s="14">
        <f>計算!V585</f>
        <v/>
      </c>
      <c r="E107" s="14">
        <f>計算!W585</f>
        <v/>
      </c>
      <c r="F107" s="14">
        <f>計算!L584</f>
        <v/>
      </c>
    </row>
    <row r="108">
      <c r="A108" s="14" t="n">
        <v>12500000</v>
      </c>
      <c r="B108" s="14">
        <f>計算!V586</f>
        <v/>
      </c>
      <c r="C108" s="14">
        <f>計算!W586</f>
        <v/>
      </c>
      <c r="D108" s="14">
        <f>計算!V587</f>
        <v/>
      </c>
      <c r="E108" s="14">
        <f>計算!W587</f>
        <v/>
      </c>
      <c r="F108" s="14">
        <f>計算!L586</f>
        <v/>
      </c>
    </row>
    <row r="109">
      <c r="A109" s="14" t="n">
        <v>12600000</v>
      </c>
      <c r="B109" s="14">
        <f>計算!V588</f>
        <v/>
      </c>
      <c r="C109" s="14">
        <f>計算!W588</f>
        <v/>
      </c>
      <c r="D109" s="14">
        <f>計算!V589</f>
        <v/>
      </c>
      <c r="E109" s="14">
        <f>計算!W589</f>
        <v/>
      </c>
      <c r="F109" s="14">
        <f>計算!L588</f>
        <v/>
      </c>
    </row>
    <row r="110">
      <c r="A110" s="14" t="n">
        <v>12700000</v>
      </c>
      <c r="B110" s="14">
        <f>計算!V590</f>
        <v/>
      </c>
      <c r="C110" s="14">
        <f>計算!W590</f>
        <v/>
      </c>
      <c r="D110" s="14">
        <f>計算!V591</f>
        <v/>
      </c>
      <c r="E110" s="14">
        <f>計算!W591</f>
        <v/>
      </c>
      <c r="F110" s="14">
        <f>計算!L590</f>
        <v/>
      </c>
    </row>
    <row r="111">
      <c r="A111" s="14" t="n">
        <v>12800000</v>
      </c>
      <c r="B111" s="14">
        <f>計算!V592</f>
        <v/>
      </c>
      <c r="C111" s="14">
        <f>計算!W592</f>
        <v/>
      </c>
      <c r="D111" s="14">
        <f>計算!V593</f>
        <v/>
      </c>
      <c r="E111" s="14">
        <f>計算!W593</f>
        <v/>
      </c>
      <c r="F111" s="14">
        <f>計算!L592</f>
        <v/>
      </c>
    </row>
    <row r="112">
      <c r="A112" s="14" t="n">
        <v>12900000</v>
      </c>
      <c r="B112" s="14">
        <f>計算!V594</f>
        <v/>
      </c>
      <c r="C112" s="14">
        <f>計算!W594</f>
        <v/>
      </c>
      <c r="D112" s="14">
        <f>計算!V595</f>
        <v/>
      </c>
      <c r="E112" s="14">
        <f>計算!W595</f>
        <v/>
      </c>
      <c r="F112" s="14">
        <f>計算!L594</f>
        <v/>
      </c>
    </row>
    <row r="113">
      <c r="A113" s="14" t="n">
        <v>13000000</v>
      </c>
      <c r="B113" s="14">
        <f>計算!V596</f>
        <v/>
      </c>
      <c r="C113" s="14">
        <f>計算!W596</f>
        <v/>
      </c>
      <c r="D113" s="14">
        <f>計算!V597</f>
        <v/>
      </c>
      <c r="E113" s="14">
        <f>計算!W597</f>
        <v/>
      </c>
      <c r="F113" s="14">
        <f>計算!L596</f>
        <v/>
      </c>
    </row>
    <row r="114">
      <c r="A114" s="14" t="n">
        <v>13100000</v>
      </c>
      <c r="B114" s="14">
        <f>計算!V598</f>
        <v/>
      </c>
      <c r="C114" s="14">
        <f>計算!W598</f>
        <v/>
      </c>
      <c r="D114" s="14">
        <f>計算!V599</f>
        <v/>
      </c>
      <c r="E114" s="14">
        <f>計算!W599</f>
        <v/>
      </c>
      <c r="F114" s="14">
        <f>計算!L598</f>
        <v/>
      </c>
    </row>
    <row r="115">
      <c r="A115" s="14" t="n">
        <v>13200000</v>
      </c>
      <c r="B115" s="14">
        <f>計算!V600</f>
        <v/>
      </c>
      <c r="C115" s="14">
        <f>計算!W600</f>
        <v/>
      </c>
      <c r="D115" s="14">
        <f>計算!V601</f>
        <v/>
      </c>
      <c r="E115" s="14">
        <f>計算!W601</f>
        <v/>
      </c>
      <c r="F115" s="14">
        <f>計算!L600</f>
        <v/>
      </c>
    </row>
    <row r="116">
      <c r="A116" s="14" t="n">
        <v>13300000</v>
      </c>
      <c r="B116" s="14">
        <f>計算!V602</f>
        <v/>
      </c>
      <c r="C116" s="14">
        <f>計算!W602</f>
        <v/>
      </c>
      <c r="D116" s="14">
        <f>計算!V603</f>
        <v/>
      </c>
      <c r="E116" s="14">
        <f>計算!W603</f>
        <v/>
      </c>
      <c r="F116" s="14">
        <f>計算!L602</f>
        <v/>
      </c>
    </row>
    <row r="117">
      <c r="A117" s="14" t="n">
        <v>13400000</v>
      </c>
      <c r="B117" s="14">
        <f>計算!V604</f>
        <v/>
      </c>
      <c r="C117" s="14">
        <f>計算!W604</f>
        <v/>
      </c>
      <c r="D117" s="14">
        <f>計算!V605</f>
        <v/>
      </c>
      <c r="E117" s="14">
        <f>計算!W605</f>
        <v/>
      </c>
      <c r="F117" s="14">
        <f>計算!L604</f>
        <v/>
      </c>
    </row>
    <row r="118">
      <c r="A118" s="14" t="n">
        <v>13500000</v>
      </c>
      <c r="B118" s="14">
        <f>計算!V606</f>
        <v/>
      </c>
      <c r="C118" s="14">
        <f>計算!W606</f>
        <v/>
      </c>
      <c r="D118" s="14">
        <f>計算!V607</f>
        <v/>
      </c>
      <c r="E118" s="14">
        <f>計算!W607</f>
        <v/>
      </c>
      <c r="F118" s="14">
        <f>計算!L606</f>
        <v/>
      </c>
    </row>
    <row r="119">
      <c r="A119" s="14" t="n">
        <v>13600000</v>
      </c>
      <c r="B119" s="14">
        <f>計算!V608</f>
        <v/>
      </c>
      <c r="C119" s="14">
        <f>計算!W608</f>
        <v/>
      </c>
      <c r="D119" s="14">
        <f>計算!V609</f>
        <v/>
      </c>
      <c r="E119" s="14">
        <f>計算!W609</f>
        <v/>
      </c>
      <c r="F119" s="14">
        <f>計算!L608</f>
        <v/>
      </c>
    </row>
    <row r="120">
      <c r="A120" s="14" t="n">
        <v>13700000</v>
      </c>
      <c r="B120" s="14">
        <f>計算!V610</f>
        <v/>
      </c>
      <c r="C120" s="14">
        <f>計算!W610</f>
        <v/>
      </c>
      <c r="D120" s="14">
        <f>計算!V611</f>
        <v/>
      </c>
      <c r="E120" s="14">
        <f>計算!W611</f>
        <v/>
      </c>
      <c r="F120" s="14">
        <f>計算!L610</f>
        <v/>
      </c>
    </row>
    <row r="121">
      <c r="A121" s="14" t="n">
        <v>13800000</v>
      </c>
      <c r="B121" s="14">
        <f>計算!V612</f>
        <v/>
      </c>
      <c r="C121" s="14">
        <f>計算!W612</f>
        <v/>
      </c>
      <c r="D121" s="14">
        <f>計算!V613</f>
        <v/>
      </c>
      <c r="E121" s="14">
        <f>計算!W613</f>
        <v/>
      </c>
      <c r="F121" s="14">
        <f>計算!L612</f>
        <v/>
      </c>
    </row>
    <row r="122">
      <c r="A122" s="14" t="n">
        <v>13900000</v>
      </c>
      <c r="B122" s="14">
        <f>計算!V614</f>
        <v/>
      </c>
      <c r="C122" s="14">
        <f>計算!W614</f>
        <v/>
      </c>
      <c r="D122" s="14">
        <f>計算!V615</f>
        <v/>
      </c>
      <c r="E122" s="14">
        <f>計算!W615</f>
        <v/>
      </c>
      <c r="F122" s="14">
        <f>計算!L614</f>
        <v/>
      </c>
    </row>
    <row r="123">
      <c r="A123" s="14" t="n">
        <v>14000000</v>
      </c>
      <c r="B123" s="14">
        <f>計算!V616</f>
        <v/>
      </c>
      <c r="C123" s="14">
        <f>計算!W616</f>
        <v/>
      </c>
      <c r="D123" s="14">
        <f>計算!V617</f>
        <v/>
      </c>
      <c r="E123" s="14">
        <f>計算!W617</f>
        <v/>
      </c>
      <c r="F123" s="14">
        <f>計算!L616</f>
        <v/>
      </c>
    </row>
    <row r="124">
      <c r="A124" s="14" t="n">
        <v>14100000</v>
      </c>
      <c r="B124" s="14">
        <f>計算!V618</f>
        <v/>
      </c>
      <c r="C124" s="14">
        <f>計算!W618</f>
        <v/>
      </c>
      <c r="D124" s="14">
        <f>計算!V619</f>
        <v/>
      </c>
      <c r="E124" s="14">
        <f>計算!W619</f>
        <v/>
      </c>
      <c r="F124" s="14">
        <f>計算!L618</f>
        <v/>
      </c>
    </row>
    <row r="125">
      <c r="A125" s="14" t="n">
        <v>14200000</v>
      </c>
      <c r="B125" s="14">
        <f>計算!V620</f>
        <v/>
      </c>
      <c r="C125" s="14">
        <f>計算!W620</f>
        <v/>
      </c>
      <c r="D125" s="14">
        <f>計算!V621</f>
        <v/>
      </c>
      <c r="E125" s="14">
        <f>計算!W621</f>
        <v/>
      </c>
      <c r="F125" s="14">
        <f>計算!L620</f>
        <v/>
      </c>
    </row>
    <row r="126">
      <c r="A126" s="14" t="n">
        <v>14300000</v>
      </c>
      <c r="B126" s="14">
        <f>計算!V622</f>
        <v/>
      </c>
      <c r="C126" s="14">
        <f>計算!W622</f>
        <v/>
      </c>
      <c r="D126" s="14">
        <f>計算!V623</f>
        <v/>
      </c>
      <c r="E126" s="14">
        <f>計算!W623</f>
        <v/>
      </c>
      <c r="F126" s="14">
        <f>計算!L622</f>
        <v/>
      </c>
    </row>
    <row r="127">
      <c r="A127" s="14" t="n">
        <v>14400000</v>
      </c>
      <c r="B127" s="14">
        <f>計算!V624</f>
        <v/>
      </c>
      <c r="C127" s="14">
        <f>計算!W624</f>
        <v/>
      </c>
      <c r="D127" s="14">
        <f>計算!V625</f>
        <v/>
      </c>
      <c r="E127" s="14">
        <f>計算!W625</f>
        <v/>
      </c>
      <c r="F127" s="14">
        <f>計算!L624</f>
        <v/>
      </c>
    </row>
    <row r="128">
      <c r="A128" s="14" t="n">
        <v>14500000</v>
      </c>
      <c r="B128" s="14">
        <f>計算!V626</f>
        <v/>
      </c>
      <c r="C128" s="14">
        <f>計算!W626</f>
        <v/>
      </c>
      <c r="D128" s="14">
        <f>計算!V627</f>
        <v/>
      </c>
      <c r="E128" s="14">
        <f>計算!W627</f>
        <v/>
      </c>
      <c r="F128" s="14">
        <f>計算!L626</f>
        <v/>
      </c>
    </row>
    <row r="129">
      <c r="A129" s="14" t="n">
        <v>14600000</v>
      </c>
      <c r="B129" s="14">
        <f>計算!V628</f>
        <v/>
      </c>
      <c r="C129" s="14">
        <f>計算!W628</f>
        <v/>
      </c>
      <c r="D129" s="14">
        <f>計算!V629</f>
        <v/>
      </c>
      <c r="E129" s="14">
        <f>計算!W629</f>
        <v/>
      </c>
      <c r="F129" s="14">
        <f>計算!L628</f>
        <v/>
      </c>
    </row>
    <row r="130">
      <c r="A130" s="14" t="n">
        <v>14700000</v>
      </c>
      <c r="B130" s="14">
        <f>計算!V630</f>
        <v/>
      </c>
      <c r="C130" s="14">
        <f>計算!W630</f>
        <v/>
      </c>
      <c r="D130" s="14">
        <f>計算!V631</f>
        <v/>
      </c>
      <c r="E130" s="14">
        <f>計算!W631</f>
        <v/>
      </c>
      <c r="F130" s="14">
        <f>計算!L630</f>
        <v/>
      </c>
    </row>
    <row r="131">
      <c r="A131" s="14" t="n">
        <v>14800000</v>
      </c>
      <c r="B131" s="14">
        <f>計算!V632</f>
        <v/>
      </c>
      <c r="C131" s="14">
        <f>計算!W632</f>
        <v/>
      </c>
      <c r="D131" s="14">
        <f>計算!V633</f>
        <v/>
      </c>
      <c r="E131" s="14">
        <f>計算!W633</f>
        <v/>
      </c>
      <c r="F131" s="14">
        <f>計算!L632</f>
        <v/>
      </c>
    </row>
    <row r="132">
      <c r="A132" s="14" t="n">
        <v>14900000</v>
      </c>
      <c r="B132" s="14">
        <f>計算!V634</f>
        <v/>
      </c>
      <c r="C132" s="14">
        <f>計算!W634</f>
        <v/>
      </c>
      <c r="D132" s="14">
        <f>計算!V635</f>
        <v/>
      </c>
      <c r="E132" s="14">
        <f>計算!W635</f>
        <v/>
      </c>
      <c r="F132" s="14">
        <f>計算!L634</f>
        <v/>
      </c>
    </row>
    <row r="133">
      <c r="A133" s="14" t="n">
        <v>15000000</v>
      </c>
      <c r="B133" s="14">
        <f>計算!V636</f>
        <v/>
      </c>
      <c r="C133" s="14">
        <f>計算!W636</f>
        <v/>
      </c>
      <c r="D133" s="14">
        <f>計算!V637</f>
        <v/>
      </c>
      <c r="E133" s="14">
        <f>計算!W637</f>
        <v/>
      </c>
      <c r="F133" s="14">
        <f>計算!L636</f>
        <v/>
      </c>
    </row>
    <row r="134">
      <c r="A134" s="14" t="n">
        <v>15100000</v>
      </c>
      <c r="B134" s="14">
        <f>計算!V638</f>
        <v/>
      </c>
      <c r="C134" s="14">
        <f>計算!W638</f>
        <v/>
      </c>
      <c r="D134" s="14">
        <f>計算!V639</f>
        <v/>
      </c>
      <c r="E134" s="14">
        <f>計算!W639</f>
        <v/>
      </c>
      <c r="F134" s="14">
        <f>計算!L638</f>
        <v/>
      </c>
    </row>
    <row r="135">
      <c r="A135" s="14" t="n">
        <v>15200000</v>
      </c>
      <c r="B135" s="14">
        <f>計算!V640</f>
        <v/>
      </c>
      <c r="C135" s="14">
        <f>計算!W640</f>
        <v/>
      </c>
      <c r="D135" s="14">
        <f>計算!V641</f>
        <v/>
      </c>
      <c r="E135" s="14">
        <f>計算!W641</f>
        <v/>
      </c>
      <c r="F135" s="14">
        <f>計算!L640</f>
        <v/>
      </c>
    </row>
    <row r="136">
      <c r="A136" s="14" t="n">
        <v>15300000</v>
      </c>
      <c r="B136" s="14">
        <f>計算!V642</f>
        <v/>
      </c>
      <c r="C136" s="14">
        <f>計算!W642</f>
        <v/>
      </c>
      <c r="D136" s="14">
        <f>計算!V643</f>
        <v/>
      </c>
      <c r="E136" s="14">
        <f>計算!W643</f>
        <v/>
      </c>
      <c r="F136" s="14">
        <f>計算!L642</f>
        <v/>
      </c>
    </row>
    <row r="137">
      <c r="A137" s="14" t="n">
        <v>15400000</v>
      </c>
      <c r="B137" s="14">
        <f>計算!V644</f>
        <v/>
      </c>
      <c r="C137" s="14">
        <f>計算!W644</f>
        <v/>
      </c>
      <c r="D137" s="14">
        <f>計算!V645</f>
        <v/>
      </c>
      <c r="E137" s="14">
        <f>計算!W645</f>
        <v/>
      </c>
      <c r="F137" s="14">
        <f>計算!L644</f>
        <v/>
      </c>
    </row>
    <row r="138">
      <c r="A138" s="14" t="n">
        <v>15500000</v>
      </c>
      <c r="B138" s="14">
        <f>計算!V646</f>
        <v/>
      </c>
      <c r="C138" s="14">
        <f>計算!W646</f>
        <v/>
      </c>
      <c r="D138" s="14">
        <f>計算!V647</f>
        <v/>
      </c>
      <c r="E138" s="14">
        <f>計算!W647</f>
        <v/>
      </c>
      <c r="F138" s="14">
        <f>計算!L646</f>
        <v/>
      </c>
    </row>
    <row r="139">
      <c r="A139" s="14" t="n">
        <v>15600000</v>
      </c>
      <c r="B139" s="14">
        <f>計算!V648</f>
        <v/>
      </c>
      <c r="C139" s="14">
        <f>計算!W648</f>
        <v/>
      </c>
      <c r="D139" s="14">
        <f>計算!V649</f>
        <v/>
      </c>
      <c r="E139" s="14">
        <f>計算!W649</f>
        <v/>
      </c>
      <c r="F139" s="14">
        <f>計算!L648</f>
        <v/>
      </c>
    </row>
    <row r="140">
      <c r="A140" s="14" t="n">
        <v>15700000</v>
      </c>
      <c r="B140" s="14">
        <f>計算!V650</f>
        <v/>
      </c>
      <c r="C140" s="14">
        <f>計算!W650</f>
        <v/>
      </c>
      <c r="D140" s="14">
        <f>計算!V651</f>
        <v/>
      </c>
      <c r="E140" s="14">
        <f>計算!W651</f>
        <v/>
      </c>
      <c r="F140" s="14">
        <f>計算!L650</f>
        <v/>
      </c>
    </row>
    <row r="141">
      <c r="A141" s="14" t="n">
        <v>15800000</v>
      </c>
      <c r="B141" s="14">
        <f>計算!V652</f>
        <v/>
      </c>
      <c r="C141" s="14">
        <f>計算!W652</f>
        <v/>
      </c>
      <c r="D141" s="14">
        <f>計算!V653</f>
        <v/>
      </c>
      <c r="E141" s="14">
        <f>計算!W653</f>
        <v/>
      </c>
      <c r="F141" s="14">
        <f>計算!L652</f>
        <v/>
      </c>
    </row>
    <row r="142">
      <c r="A142" s="14" t="n">
        <v>15900000</v>
      </c>
      <c r="B142" s="14">
        <f>計算!V654</f>
        <v/>
      </c>
      <c r="C142" s="14">
        <f>計算!W654</f>
        <v/>
      </c>
      <c r="D142" s="14">
        <f>計算!V655</f>
        <v/>
      </c>
      <c r="E142" s="14">
        <f>計算!W655</f>
        <v/>
      </c>
      <c r="F142" s="14">
        <f>計算!L654</f>
        <v/>
      </c>
    </row>
    <row r="143">
      <c r="A143" s="14" t="n">
        <v>16000000</v>
      </c>
      <c r="B143" s="14">
        <f>計算!V656</f>
        <v/>
      </c>
      <c r="C143" s="14">
        <f>計算!W656</f>
        <v/>
      </c>
      <c r="D143" s="14">
        <f>計算!V657</f>
        <v/>
      </c>
      <c r="E143" s="14">
        <f>計算!W657</f>
        <v/>
      </c>
      <c r="F143" s="14">
        <f>計算!L656</f>
        <v/>
      </c>
    </row>
    <row r="144">
      <c r="A144" s="14" t="n">
        <v>16100000</v>
      </c>
      <c r="B144" s="14">
        <f>計算!V658</f>
        <v/>
      </c>
      <c r="C144" s="14">
        <f>計算!W658</f>
        <v/>
      </c>
      <c r="D144" s="14">
        <f>計算!V659</f>
        <v/>
      </c>
      <c r="E144" s="14">
        <f>計算!W659</f>
        <v/>
      </c>
      <c r="F144" s="14">
        <f>計算!L658</f>
        <v/>
      </c>
    </row>
    <row r="145">
      <c r="A145" s="14" t="n">
        <v>16200000</v>
      </c>
      <c r="B145" s="14">
        <f>計算!V660</f>
        <v/>
      </c>
      <c r="C145" s="14">
        <f>計算!W660</f>
        <v/>
      </c>
      <c r="D145" s="14">
        <f>計算!V661</f>
        <v/>
      </c>
      <c r="E145" s="14">
        <f>計算!W661</f>
        <v/>
      </c>
      <c r="F145" s="14">
        <f>計算!L660</f>
        <v/>
      </c>
    </row>
    <row r="146">
      <c r="A146" s="14" t="n">
        <v>16300000</v>
      </c>
      <c r="B146" s="14">
        <f>計算!V662</f>
        <v/>
      </c>
      <c r="C146" s="14">
        <f>計算!W662</f>
        <v/>
      </c>
      <c r="D146" s="14">
        <f>計算!V663</f>
        <v/>
      </c>
      <c r="E146" s="14">
        <f>計算!W663</f>
        <v/>
      </c>
      <c r="F146" s="14">
        <f>計算!L662</f>
        <v/>
      </c>
    </row>
    <row r="147">
      <c r="A147" s="14" t="n">
        <v>16400000</v>
      </c>
      <c r="B147" s="14">
        <f>計算!V664</f>
        <v/>
      </c>
      <c r="C147" s="14">
        <f>計算!W664</f>
        <v/>
      </c>
      <c r="D147" s="14">
        <f>計算!V665</f>
        <v/>
      </c>
      <c r="E147" s="14">
        <f>計算!W665</f>
        <v/>
      </c>
      <c r="F147" s="14">
        <f>計算!L664</f>
        <v/>
      </c>
    </row>
    <row r="148">
      <c r="A148" s="14" t="n">
        <v>16500000</v>
      </c>
      <c r="B148" s="14">
        <f>計算!V666</f>
        <v/>
      </c>
      <c r="C148" s="14">
        <f>計算!W666</f>
        <v/>
      </c>
      <c r="D148" s="14">
        <f>計算!V667</f>
        <v/>
      </c>
      <c r="E148" s="14">
        <f>計算!W667</f>
        <v/>
      </c>
      <c r="F148" s="14">
        <f>計算!L666</f>
        <v/>
      </c>
    </row>
    <row r="149">
      <c r="A149" s="14" t="n">
        <v>16600000</v>
      </c>
      <c r="B149" s="14">
        <f>計算!V668</f>
        <v/>
      </c>
      <c r="C149" s="14">
        <f>計算!W668</f>
        <v/>
      </c>
      <c r="D149" s="14">
        <f>計算!V669</f>
        <v/>
      </c>
      <c r="E149" s="14">
        <f>計算!W669</f>
        <v/>
      </c>
      <c r="F149" s="14">
        <f>計算!L668</f>
        <v/>
      </c>
    </row>
    <row r="150">
      <c r="A150" s="14" t="n">
        <v>16700000</v>
      </c>
      <c r="B150" s="14">
        <f>計算!V670</f>
        <v/>
      </c>
      <c r="C150" s="14">
        <f>計算!W670</f>
        <v/>
      </c>
      <c r="D150" s="14">
        <f>計算!V671</f>
        <v/>
      </c>
      <c r="E150" s="14">
        <f>計算!W671</f>
        <v/>
      </c>
      <c r="F150" s="14">
        <f>計算!L670</f>
        <v/>
      </c>
    </row>
    <row r="151">
      <c r="A151" s="14" t="n">
        <v>16800000</v>
      </c>
      <c r="B151" s="14">
        <f>計算!V672</f>
        <v/>
      </c>
      <c r="C151" s="14">
        <f>計算!W672</f>
        <v/>
      </c>
      <c r="D151" s="14">
        <f>計算!V673</f>
        <v/>
      </c>
      <c r="E151" s="14">
        <f>計算!W673</f>
        <v/>
      </c>
      <c r="F151" s="14">
        <f>計算!L672</f>
        <v/>
      </c>
    </row>
    <row r="152">
      <c r="A152" s="14" t="n">
        <v>16900000</v>
      </c>
      <c r="B152" s="14">
        <f>計算!V674</f>
        <v/>
      </c>
      <c r="C152" s="14">
        <f>計算!W674</f>
        <v/>
      </c>
      <c r="D152" s="14">
        <f>計算!V675</f>
        <v/>
      </c>
      <c r="E152" s="14">
        <f>計算!W675</f>
        <v/>
      </c>
      <c r="F152" s="14">
        <f>計算!L674</f>
        <v/>
      </c>
    </row>
    <row r="153">
      <c r="A153" s="14" t="n">
        <v>17000000</v>
      </c>
      <c r="B153" s="14">
        <f>計算!V676</f>
        <v/>
      </c>
      <c r="C153" s="14">
        <f>計算!W676</f>
        <v/>
      </c>
      <c r="D153" s="14">
        <f>計算!V677</f>
        <v/>
      </c>
      <c r="E153" s="14">
        <f>計算!W677</f>
        <v/>
      </c>
      <c r="F153" s="14">
        <f>計算!L676</f>
        <v/>
      </c>
    </row>
    <row r="154">
      <c r="A154" s="14" t="n">
        <v>17100000</v>
      </c>
      <c r="B154" s="14">
        <f>計算!V678</f>
        <v/>
      </c>
      <c r="C154" s="14">
        <f>計算!W678</f>
        <v/>
      </c>
      <c r="D154" s="14">
        <f>計算!V679</f>
        <v/>
      </c>
      <c r="E154" s="14">
        <f>計算!W679</f>
        <v/>
      </c>
      <c r="F154" s="14">
        <f>計算!L678</f>
        <v/>
      </c>
    </row>
    <row r="155">
      <c r="A155" s="14" t="n">
        <v>17200000</v>
      </c>
      <c r="B155" s="14">
        <f>計算!V680</f>
        <v/>
      </c>
      <c r="C155" s="14">
        <f>計算!W680</f>
        <v/>
      </c>
      <c r="D155" s="14">
        <f>計算!V681</f>
        <v/>
      </c>
      <c r="E155" s="14">
        <f>計算!W681</f>
        <v/>
      </c>
      <c r="F155" s="14">
        <f>計算!L680</f>
        <v/>
      </c>
    </row>
    <row r="156">
      <c r="A156" s="14" t="n">
        <v>17300000</v>
      </c>
      <c r="B156" s="14">
        <f>計算!V682</f>
        <v/>
      </c>
      <c r="C156" s="14">
        <f>計算!W682</f>
        <v/>
      </c>
      <c r="D156" s="14">
        <f>計算!V683</f>
        <v/>
      </c>
      <c r="E156" s="14">
        <f>計算!W683</f>
        <v/>
      </c>
      <c r="F156" s="14">
        <f>計算!L682</f>
        <v/>
      </c>
    </row>
    <row r="157">
      <c r="A157" s="14" t="n">
        <v>17400000</v>
      </c>
      <c r="B157" s="14">
        <f>計算!V684</f>
        <v/>
      </c>
      <c r="C157" s="14">
        <f>計算!W684</f>
        <v/>
      </c>
      <c r="D157" s="14">
        <f>計算!V685</f>
        <v/>
      </c>
      <c r="E157" s="14">
        <f>計算!W685</f>
        <v/>
      </c>
      <c r="F157" s="14">
        <f>計算!L684</f>
        <v/>
      </c>
    </row>
    <row r="158">
      <c r="A158" s="14" t="n">
        <v>17500000</v>
      </c>
      <c r="B158" s="14">
        <f>計算!V686</f>
        <v/>
      </c>
      <c r="C158" s="14">
        <f>計算!W686</f>
        <v/>
      </c>
      <c r="D158" s="14">
        <f>計算!V687</f>
        <v/>
      </c>
      <c r="E158" s="14">
        <f>計算!W687</f>
        <v/>
      </c>
      <c r="F158" s="14">
        <f>計算!L686</f>
        <v/>
      </c>
    </row>
    <row r="159">
      <c r="A159" s="14" t="n">
        <v>17600000</v>
      </c>
      <c r="B159" s="14">
        <f>計算!V688</f>
        <v/>
      </c>
      <c r="C159" s="14">
        <f>計算!W688</f>
        <v/>
      </c>
      <c r="D159" s="14">
        <f>計算!V689</f>
        <v/>
      </c>
      <c r="E159" s="14">
        <f>計算!W689</f>
        <v/>
      </c>
      <c r="F159" s="14">
        <f>計算!L688</f>
        <v/>
      </c>
    </row>
    <row r="160">
      <c r="A160" s="14" t="n">
        <v>17700000</v>
      </c>
      <c r="B160" s="14">
        <f>計算!V690</f>
        <v/>
      </c>
      <c r="C160" s="14">
        <f>計算!W690</f>
        <v/>
      </c>
      <c r="D160" s="14">
        <f>計算!V691</f>
        <v/>
      </c>
      <c r="E160" s="14">
        <f>計算!W691</f>
        <v/>
      </c>
      <c r="F160" s="14">
        <f>計算!L690</f>
        <v/>
      </c>
    </row>
    <row r="161">
      <c r="A161" s="14" t="n">
        <v>17800000</v>
      </c>
      <c r="B161" s="14">
        <f>計算!V692</f>
        <v/>
      </c>
      <c r="C161" s="14">
        <f>計算!W692</f>
        <v/>
      </c>
      <c r="D161" s="14">
        <f>計算!V693</f>
        <v/>
      </c>
      <c r="E161" s="14">
        <f>計算!W693</f>
        <v/>
      </c>
      <c r="F161" s="14">
        <f>計算!L692</f>
        <v/>
      </c>
    </row>
    <row r="162">
      <c r="A162" s="14" t="n">
        <v>17900000</v>
      </c>
      <c r="B162" s="14">
        <f>計算!V694</f>
        <v/>
      </c>
      <c r="C162" s="14">
        <f>計算!W694</f>
        <v/>
      </c>
      <c r="D162" s="14">
        <f>計算!V695</f>
        <v/>
      </c>
      <c r="E162" s="14">
        <f>計算!W695</f>
        <v/>
      </c>
      <c r="F162" s="14">
        <f>計算!L694</f>
        <v/>
      </c>
    </row>
    <row r="163">
      <c r="A163" s="14" t="n">
        <v>18000000</v>
      </c>
      <c r="B163" s="14">
        <f>計算!V696</f>
        <v/>
      </c>
      <c r="C163" s="14">
        <f>計算!W696</f>
        <v/>
      </c>
      <c r="D163" s="14">
        <f>計算!V697</f>
        <v/>
      </c>
      <c r="E163" s="14">
        <f>計算!W697</f>
        <v/>
      </c>
      <c r="F163" s="14">
        <f>計算!L696</f>
        <v/>
      </c>
    </row>
    <row r="164">
      <c r="A164" s="14" t="n">
        <v>18100000</v>
      </c>
      <c r="B164" s="14">
        <f>計算!V698</f>
        <v/>
      </c>
      <c r="C164" s="14">
        <f>計算!W698</f>
        <v/>
      </c>
      <c r="D164" s="14">
        <f>計算!V699</f>
        <v/>
      </c>
      <c r="E164" s="14">
        <f>計算!W699</f>
        <v/>
      </c>
      <c r="F164" s="14">
        <f>計算!L698</f>
        <v/>
      </c>
    </row>
    <row r="165">
      <c r="A165" s="14" t="n">
        <v>18200000</v>
      </c>
      <c r="B165" s="14">
        <f>計算!V700</f>
        <v/>
      </c>
      <c r="C165" s="14">
        <f>計算!W700</f>
        <v/>
      </c>
      <c r="D165" s="14">
        <f>計算!V701</f>
        <v/>
      </c>
      <c r="E165" s="14">
        <f>計算!W701</f>
        <v/>
      </c>
      <c r="F165" s="14">
        <f>計算!L700</f>
        <v/>
      </c>
    </row>
    <row r="166">
      <c r="A166" s="14" t="n">
        <v>18300000</v>
      </c>
      <c r="B166" s="14">
        <f>計算!V702</f>
        <v/>
      </c>
      <c r="C166" s="14">
        <f>計算!W702</f>
        <v/>
      </c>
      <c r="D166" s="14">
        <f>計算!V703</f>
        <v/>
      </c>
      <c r="E166" s="14">
        <f>計算!W703</f>
        <v/>
      </c>
      <c r="F166" s="14">
        <f>計算!L702</f>
        <v/>
      </c>
    </row>
    <row r="167">
      <c r="A167" s="14" t="n">
        <v>18400000</v>
      </c>
      <c r="B167" s="14">
        <f>計算!V704</f>
        <v/>
      </c>
      <c r="C167" s="14">
        <f>計算!W704</f>
        <v/>
      </c>
      <c r="D167" s="14">
        <f>計算!V705</f>
        <v/>
      </c>
      <c r="E167" s="14">
        <f>計算!W705</f>
        <v/>
      </c>
      <c r="F167" s="14">
        <f>計算!L704</f>
        <v/>
      </c>
    </row>
    <row r="168">
      <c r="A168" s="14" t="n">
        <v>18500000</v>
      </c>
      <c r="B168" s="14">
        <f>計算!V706</f>
        <v/>
      </c>
      <c r="C168" s="14">
        <f>計算!W706</f>
        <v/>
      </c>
      <c r="D168" s="14">
        <f>計算!V707</f>
        <v/>
      </c>
      <c r="E168" s="14">
        <f>計算!W707</f>
        <v/>
      </c>
      <c r="F168" s="14">
        <f>計算!L706</f>
        <v/>
      </c>
    </row>
    <row r="169">
      <c r="A169" s="14" t="n">
        <v>18600000</v>
      </c>
      <c r="B169" s="14">
        <f>計算!V708</f>
        <v/>
      </c>
      <c r="C169" s="14">
        <f>計算!W708</f>
        <v/>
      </c>
      <c r="D169" s="14">
        <f>計算!V709</f>
        <v/>
      </c>
      <c r="E169" s="14">
        <f>計算!W709</f>
        <v/>
      </c>
      <c r="F169" s="14">
        <f>計算!L708</f>
        <v/>
      </c>
    </row>
    <row r="170">
      <c r="A170" s="14" t="n">
        <v>18700000</v>
      </c>
      <c r="B170" s="14">
        <f>計算!V710</f>
        <v/>
      </c>
      <c r="C170" s="14">
        <f>計算!W710</f>
        <v/>
      </c>
      <c r="D170" s="14">
        <f>計算!V711</f>
        <v/>
      </c>
      <c r="E170" s="14">
        <f>計算!W711</f>
        <v/>
      </c>
      <c r="F170" s="14">
        <f>計算!L710</f>
        <v/>
      </c>
    </row>
    <row r="171">
      <c r="A171" s="14" t="n">
        <v>18800000</v>
      </c>
      <c r="B171" s="14">
        <f>計算!V712</f>
        <v/>
      </c>
      <c r="C171" s="14">
        <f>計算!W712</f>
        <v/>
      </c>
      <c r="D171" s="14">
        <f>計算!V713</f>
        <v/>
      </c>
      <c r="E171" s="14">
        <f>計算!W713</f>
        <v/>
      </c>
      <c r="F171" s="14">
        <f>計算!L712</f>
        <v/>
      </c>
    </row>
    <row r="172">
      <c r="A172" s="14" t="n">
        <v>18900000</v>
      </c>
      <c r="B172" s="14">
        <f>計算!V714</f>
        <v/>
      </c>
      <c r="C172" s="14">
        <f>計算!W714</f>
        <v/>
      </c>
      <c r="D172" s="14">
        <f>計算!V715</f>
        <v/>
      </c>
      <c r="E172" s="14">
        <f>計算!W715</f>
        <v/>
      </c>
      <c r="F172" s="14">
        <f>計算!L714</f>
        <v/>
      </c>
    </row>
    <row r="173">
      <c r="A173" s="14" t="n">
        <v>19000000</v>
      </c>
      <c r="B173" s="14">
        <f>計算!V716</f>
        <v/>
      </c>
      <c r="C173" s="14">
        <f>計算!W716</f>
        <v/>
      </c>
      <c r="D173" s="14">
        <f>計算!V717</f>
        <v/>
      </c>
      <c r="E173" s="14">
        <f>計算!W717</f>
        <v/>
      </c>
      <c r="F173" s="14">
        <f>計算!L716</f>
        <v/>
      </c>
    </row>
    <row r="174">
      <c r="A174" s="14" t="n">
        <v>19100000</v>
      </c>
      <c r="B174" s="14">
        <f>計算!V718</f>
        <v/>
      </c>
      <c r="C174" s="14">
        <f>計算!W718</f>
        <v/>
      </c>
      <c r="D174" s="14">
        <f>計算!V719</f>
        <v/>
      </c>
      <c r="E174" s="14">
        <f>計算!W719</f>
        <v/>
      </c>
      <c r="F174" s="14">
        <f>計算!L718</f>
        <v/>
      </c>
    </row>
    <row r="175">
      <c r="A175" s="14" t="n">
        <v>19200000</v>
      </c>
      <c r="B175" s="14">
        <f>計算!V720</f>
        <v/>
      </c>
      <c r="C175" s="14">
        <f>計算!W720</f>
        <v/>
      </c>
      <c r="D175" s="14">
        <f>計算!V721</f>
        <v/>
      </c>
      <c r="E175" s="14">
        <f>計算!W721</f>
        <v/>
      </c>
      <c r="F175" s="14">
        <f>計算!L720</f>
        <v/>
      </c>
    </row>
    <row r="176">
      <c r="A176" s="14" t="n">
        <v>19300000</v>
      </c>
      <c r="B176" s="14">
        <f>計算!V722</f>
        <v/>
      </c>
      <c r="C176" s="14">
        <f>計算!W722</f>
        <v/>
      </c>
      <c r="D176" s="14">
        <f>計算!V723</f>
        <v/>
      </c>
      <c r="E176" s="14">
        <f>計算!W723</f>
        <v/>
      </c>
      <c r="F176" s="14">
        <f>計算!L722</f>
        <v/>
      </c>
    </row>
    <row r="177">
      <c r="A177" s="14" t="n">
        <v>19400000</v>
      </c>
      <c r="B177" s="14">
        <f>計算!V724</f>
        <v/>
      </c>
      <c r="C177" s="14">
        <f>計算!W724</f>
        <v/>
      </c>
      <c r="D177" s="14">
        <f>計算!V725</f>
        <v/>
      </c>
      <c r="E177" s="14">
        <f>計算!W725</f>
        <v/>
      </c>
      <c r="F177" s="14">
        <f>計算!L724</f>
        <v/>
      </c>
    </row>
    <row r="178">
      <c r="A178" s="14" t="n">
        <v>19500000</v>
      </c>
      <c r="B178" s="14">
        <f>計算!V726</f>
        <v/>
      </c>
      <c r="C178" s="14">
        <f>計算!W726</f>
        <v/>
      </c>
      <c r="D178" s="14">
        <f>計算!V727</f>
        <v/>
      </c>
      <c r="E178" s="14">
        <f>計算!W727</f>
        <v/>
      </c>
      <c r="F178" s="14">
        <f>計算!L726</f>
        <v/>
      </c>
    </row>
    <row r="179">
      <c r="A179" s="14" t="n">
        <v>19600000</v>
      </c>
      <c r="B179" s="14">
        <f>計算!V728</f>
        <v/>
      </c>
      <c r="C179" s="14">
        <f>計算!W728</f>
        <v/>
      </c>
      <c r="D179" s="14">
        <f>計算!V729</f>
        <v/>
      </c>
      <c r="E179" s="14">
        <f>計算!W729</f>
        <v/>
      </c>
      <c r="F179" s="14">
        <f>計算!L728</f>
        <v/>
      </c>
    </row>
    <row r="180">
      <c r="A180" s="14" t="n">
        <v>19700000</v>
      </c>
      <c r="B180" s="14">
        <f>計算!V730</f>
        <v/>
      </c>
      <c r="C180" s="14">
        <f>計算!W730</f>
        <v/>
      </c>
      <c r="D180" s="14">
        <f>計算!V731</f>
        <v/>
      </c>
      <c r="E180" s="14">
        <f>計算!W731</f>
        <v/>
      </c>
      <c r="F180" s="14">
        <f>計算!L730</f>
        <v/>
      </c>
    </row>
    <row r="181">
      <c r="A181" s="14" t="n">
        <v>19800000</v>
      </c>
      <c r="B181" s="14">
        <f>計算!V732</f>
        <v/>
      </c>
      <c r="C181" s="14">
        <f>計算!W732</f>
        <v/>
      </c>
      <c r="D181" s="14">
        <f>計算!V733</f>
        <v/>
      </c>
      <c r="E181" s="14">
        <f>計算!W733</f>
        <v/>
      </c>
      <c r="F181" s="14">
        <f>計算!L732</f>
        <v/>
      </c>
    </row>
    <row r="182">
      <c r="A182" s="14" t="n">
        <v>19900000</v>
      </c>
      <c r="B182" s="14">
        <f>計算!V734</f>
        <v/>
      </c>
      <c r="C182" s="14">
        <f>計算!W734</f>
        <v/>
      </c>
      <c r="D182" s="14">
        <f>計算!V735</f>
        <v/>
      </c>
      <c r="E182" s="14">
        <f>計算!W735</f>
        <v/>
      </c>
      <c r="F182" s="14">
        <f>計算!L734</f>
        <v/>
      </c>
    </row>
    <row r="183">
      <c r="A183" s="14" t="n">
        <v>20000000</v>
      </c>
      <c r="B183" s="14">
        <f>計算!V736</f>
        <v/>
      </c>
      <c r="C183" s="14">
        <f>計算!W736</f>
        <v/>
      </c>
      <c r="D183" s="14">
        <f>計算!V737</f>
        <v/>
      </c>
      <c r="E183" s="14">
        <f>計算!W737</f>
        <v/>
      </c>
      <c r="F183" s="14">
        <f>計算!L736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33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使い方</t>
        </is>
      </c>
    </row>
    <row r="3">
      <c r="A3" t="inlineStr">
        <is>
          <t>1_申告するといくら の黄色いセルを埋める。B3に本業の年収、B4とB5に副業の収入と経費、医療費控除を受けたいならB6に医療費を入れる。</t>
        </is>
      </c>
    </row>
    <row r="4">
      <c r="A4" t="inlineStr">
        <is>
          <t>B12とB13に、所得税の確定申告と住民税の申告が要るかが出る。右のA〜Dに、申告のしかたごとの所得税と住民税が並ぶ。</t>
        </is>
      </c>
    </row>
    <row r="5">
      <c r="A5" t="inlineStr">
        <is>
          <t>A: 確定申告をせず、市区町村に住民税の申告をして副業を出す。副業の所得が20万円以下の人の決まりどおりの出し方。</t>
        </is>
      </c>
    </row>
    <row r="6">
      <c r="A6" t="inlineStr">
        <is>
          <t>B: 医療費控除などのために確定申告をする。このときは20万円以下の副業も書く（国税庁 No.1900 の質疑）。</t>
        </is>
      </c>
    </row>
    <row r="7">
      <c r="A7" t="inlineStr">
        <is>
          <t>C: 確定申告をせず、住民税の申告に副業と医療費控除を書く。住民税だけ医療費控除が効く。</t>
        </is>
      </c>
    </row>
    <row r="8">
      <c r="A8" t="inlineStr">
        <is>
          <t>D: どちらも申告しない。副業の分の住民税が抜けた状態で、正しい税額ではない。Aとの差が申告漏れの住民税。</t>
        </is>
      </c>
    </row>
    <row r="9">
      <c r="A9" t="inlineStr"/>
    </row>
    <row r="10">
      <c r="A10" t="inlineStr">
        <is>
          <t>計算のしかた: 2026年分の所得税と令和9年度の住民税。給与所得控除の最低は74万円、所得税の基礎控除は</t>
        </is>
      </c>
    </row>
    <row r="11">
      <c r="A11" t="inlineStr">
        <is>
          <t>合計所得489万円以下104万円、655万円以下67万円、2,350万円以下62万円。住民税の基礎控除は43万円。</t>
        </is>
      </c>
    </row>
    <row r="12">
      <c r="A12" t="inlineStr">
        <is>
          <t>基礎控除はA〜Dのどれも副業を含めた合計所得で決めた。年末調整の基礎控除申告書には給与以外の所得も書くため。</t>
        </is>
      </c>
    </row>
    <row r="13">
      <c r="A13" t="inlineStr">
        <is>
          <t>所得税は（課税所得×税率−控除額）×1.021を100円未満切り捨て。住民税の所得割は市町村民税6%と道府県民税4%から</t>
        </is>
      </c>
    </row>
    <row r="14">
      <c r="A14" t="inlineStr">
        <is>
          <t>調整控除（独身は人的控除差5万円の5%）を引き、それぞれ100円未満を切り捨てる。合計所得45万円以下は所得割0円とした。</t>
        </is>
      </c>
    </row>
    <row r="15">
      <c r="A15" t="inlineStr">
        <is>
          <t>医療費控除は（医療費−10万円と総所得金額等の5%の小さいほう）、上限200万円。総所得金額等には副業の所得も入る。</t>
        </is>
      </c>
    </row>
    <row r="16">
      <c r="A16" t="inlineStr">
        <is>
          <t>社会保険料は協会けんぽ東京支部の令和8年度の料率（健康保険9.85%、子ども・子育て支援金0.23%、介護1.62%）、</t>
        </is>
      </c>
    </row>
    <row r="17">
      <c r="A17" t="inlineStr">
        <is>
          <t>厚生年金18.3%、雇用保険0.5%の本人負担で、賞与なしの12か月として見積もった。</t>
        </is>
      </c>
    </row>
    <row r="18">
      <c r="A18" t="inlineStr"/>
    </row>
    <row r="19">
      <c r="A19" t="inlineStr">
        <is>
          <t>前提: 給与を1か所から受けて年末調整を受けた独身（扶養なし）。副業は雑所得（赤字は0円として扱う）。</t>
        </is>
      </c>
    </row>
    <row r="20">
      <c r="A20" t="inlineStr">
        <is>
          <t>対象外: 2か所目の給与（アルバイト）。この場合は20万円を給与の収入金額で数える（所得税法第121条第1項第2号）。</t>
        </is>
      </c>
    </row>
    <row r="21">
      <c r="A21" t="inlineStr">
        <is>
          <t>対象外: 配偶者控除・扶養控除、住宅ローン控除、ふるさと納税、事業所得の赤字、給与収入2,000万円超。</t>
        </is>
      </c>
    </row>
    <row r="22">
      <c r="A22" t="inlineStr"/>
    </row>
    <row r="23">
      <c r="A23" t="inlineStr">
        <is>
          <t>出典（どれも2026年10月6日に確認）</t>
        </is>
      </c>
    </row>
    <row r="24">
      <c r="A24" t="inlineStr">
        <is>
          <t>所得税法 第121条（e-Gov） https://laws.e-gov.go.jp/law/340AC0000000033</t>
        </is>
      </c>
    </row>
    <row r="25">
      <c r="A25" t="inlineStr">
        <is>
          <t>地方税法 第317条の2、第317条の3、第317条の5（e-Gov） https://laws.e-gov.go.jp/law/325AC0000000226</t>
        </is>
      </c>
    </row>
    <row r="26">
      <c r="A26" t="inlineStr">
        <is>
          <t>国税庁 No.1900 給与所得者で確定申告が必要な人 https://www.nta.go.jp/taxes/shiraberu/taxanswer/shotoku/1900.htm</t>
        </is>
      </c>
    </row>
    <row r="27">
      <c r="A27" t="inlineStr">
        <is>
          <t>国税庁 No.1900 確定申告を要しない場合の意義 https://www.nta.go.jp/taxes/shiraberu/taxanswer/shotoku/1900_qa.htm</t>
        </is>
      </c>
    </row>
    <row r="28">
      <c r="A28" t="inlineStr">
        <is>
          <t>国税庁 No.1906 給与所得者がネットオークション等により副収入を得た場合 https://www.nta.go.jp/taxes/shiraberu/taxanswer/shotoku/1906.htm</t>
        </is>
      </c>
    </row>
    <row r="29">
      <c r="A29" t="inlineStr">
        <is>
          <t>国税庁 No.1120 医療費を支払ったとき（医療費控除） https://www.nta.go.jp/taxes/shiraberu/taxanswer/shotoku/1120.htm</t>
        </is>
      </c>
    </row>
    <row r="30">
      <c r="A30" t="inlineStr">
        <is>
          <t>国税庁 No.2260 所得税の税率 https://www.nta.go.jp/taxes/shiraberu/taxanswer/shotoku/2260.htm</t>
        </is>
      </c>
    </row>
    <row r="31">
      <c r="A31" t="inlineStr">
        <is>
          <t>練馬区 特別区民税・都民税（住民税）の申告 https://www.city.nerima.tokyo.jp/kurashi/zei/zeishinkoku/shinkoku.html</t>
        </is>
      </c>
    </row>
    <row r="32">
      <c r="A32" t="inlineStr"/>
    </row>
    <row r="33">
      <c r="A33" t="inlineStr">
        <is>
          <t>この表は目安を出すもの。所得税は確定申告の結果で、住民税は翌年度の通知書で確かめる。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737"/>
  <sheetViews>
    <sheetView workbookViewId="0">
      <pane xSplit="5" ySplit="2" topLeftCell="F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0" customWidth="1" min="4" max="4"/>
    <col width="11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</cols>
  <sheetData>
    <row r="1">
      <c r="A1" s="12" t="inlineStr">
        <is>
          <t>1行で1人分を計算する。給与1か所で年末調整を受けた独身、40歳未満、社会保険料は協会けんぽ東京支部の料率で年収から見積もり。2_〜4_はここを参照している</t>
        </is>
      </c>
    </row>
    <row r="2">
      <c r="A2" s="2" t="inlineStr">
        <is>
          <t>用途</t>
        </is>
      </c>
      <c r="B2" s="2" t="inlineStr">
        <is>
          <t>給与収入</t>
        </is>
      </c>
      <c r="C2" s="2" t="inlineStr">
        <is>
          <t>副業の所得</t>
        </is>
      </c>
      <c r="D2" s="2" t="inlineStr">
        <is>
          <t>医療費</t>
        </is>
      </c>
      <c r="E2" s="2" t="inlineStr">
        <is>
          <t>社会保険料</t>
        </is>
      </c>
      <c r="F2" s="2" t="inlineStr">
        <is>
          <t>給与所得</t>
        </is>
      </c>
      <c r="G2" s="2" t="inlineStr">
        <is>
          <t>合計所得（給与所得＋副業）</t>
        </is>
      </c>
      <c r="H2" s="2" t="inlineStr">
        <is>
          <t>基礎控除（所得税）</t>
        </is>
      </c>
      <c r="I2" s="2" t="inlineStr">
        <is>
          <t>医療費控除の額</t>
        </is>
      </c>
      <c r="J2" s="2" t="inlineStr">
        <is>
          <t>所得税の課税所得（確定申告しない）</t>
        </is>
      </c>
      <c r="K2" s="2" t="inlineStr">
        <is>
          <t>所得税の課税所得（確定申告する）</t>
        </is>
      </c>
      <c r="L2" s="2" t="inlineStr">
        <is>
          <t>同（医療費控除なし）</t>
        </is>
      </c>
      <c r="M2" s="2" t="inlineStr">
        <is>
          <t>所得税（確定申告しない）</t>
        </is>
      </c>
      <c r="N2" s="2" t="inlineStr">
        <is>
          <t>所得税（確定申告する）</t>
        </is>
      </c>
      <c r="O2" s="2" t="inlineStr">
        <is>
          <t>所得税（確定申告、医療費控除なし）</t>
        </is>
      </c>
      <c r="P2" s="2" t="inlineStr">
        <is>
          <t>住民税の課税所得（副業を出す）</t>
        </is>
      </c>
      <c r="Q2" s="2" t="inlineStr">
        <is>
          <t>同（副業と医療費控除を出す）</t>
        </is>
      </c>
      <c r="R2" s="2" t="inlineStr">
        <is>
          <t>同（副業を出さない）</t>
        </is>
      </c>
      <c r="S2" s="2" t="inlineStr">
        <is>
          <t>住民税所得割（副業を出す）</t>
        </is>
      </c>
      <c r="T2" s="2" t="inlineStr">
        <is>
          <t>住民税所得割（副業と医療費控除）</t>
        </is>
      </c>
      <c r="U2" s="2" t="inlineStr">
        <is>
          <t>住民税所得割（副業を出さない）</t>
        </is>
      </c>
      <c r="V2" s="2" t="inlineStr">
        <is>
          <t>副業で増える住民税</t>
        </is>
      </c>
      <c r="W2" s="2" t="inlineStr">
        <is>
          <t>確定申告すると増える所得税（医療費控除なし）</t>
        </is>
      </c>
      <c r="X2" s="2" t="inlineStr">
        <is>
          <t>B−A 確定申告での増減</t>
        </is>
      </c>
      <c r="Y2" s="2" t="inlineStr">
        <is>
          <t>C−A 住民税の申告で医療費控除</t>
        </is>
      </c>
    </row>
    <row r="3">
      <c r="A3" t="inlineStr">
        <is>
          <t>早見表</t>
        </is>
      </c>
      <c r="B3" s="19" t="n">
        <v>3000000</v>
      </c>
      <c r="C3" s="19" t="n">
        <v>50000</v>
      </c>
      <c r="D3" s="19" t="n">
        <v>0</v>
      </c>
      <c r="E3" s="19">
        <f>ROUND(MIN(B3/12,650000)*12*0.0915+MIN(B3/12,1390000)*12*(0.0504+0)+B3*0.005,0)</f>
        <v/>
      </c>
      <c r="F3" s="19">
        <f>IF(B3&lt;741000,0,IF(B3&lt;2191000,B3-740000,IF(B3&lt;2193000,1451000,IF(B3&lt;2196000,1453000,IF(B3&lt;2200000,1456000,IF(B3&lt;3600000,ROUND(ROUNDDOWN(B3/4,-3)*2.8,0)-80000,IF(B3&lt;6600000,ROUND(ROUNDDOWN(B3/4,-3)*3.2,0)-440000,IF(B3&lt;8500000,ROUNDDOWN(B3*0.9,0)-1100000,B3-1950000))))))))</f>
        <v/>
      </c>
      <c r="G3" s="19">
        <f>F3+C3</f>
        <v/>
      </c>
      <c r="H3" s="19">
        <f>IF(G3&gt;23500000,NA(),IF(G3&lt;=4890000,1040000,IF(G3&lt;=6550000,670000,620000)))</f>
        <v/>
      </c>
      <c r="I3" s="19">
        <f>IF(D3&lt;=0,0,MAX(0,MIN(2000000,D3-MIN(100000,ROUNDDOWN(G3*0.05,0)))))</f>
        <v/>
      </c>
      <c r="J3" s="19">
        <f>MAX(0,ROUNDDOWN(F3-E3-H3,-3))</f>
        <v/>
      </c>
      <c r="K3" s="19">
        <f>MAX(0,ROUNDDOWN(G3-E3-H3-I3,-3))</f>
        <v/>
      </c>
      <c r="L3" s="19">
        <f>MAX(0,ROUNDDOWN(G3-E3-H3,-3))</f>
        <v/>
      </c>
      <c r="M3" s="19">
        <f>IF(J3&lt;=0,0,ROUNDDOWN((J3*LOOKUP(J3,{0,1950001,3300001,6950001,9000001,18000001,40000001},{0.05,0.1,0.2,0.23,0.33,0.4,0.45})-LOOKUP(J3,{0,1950001,3300001,6950001,9000001,18000001,40000001},{0,97500,427500,636000,1536000,2796000,4796000}))*1.021,-2))</f>
        <v/>
      </c>
      <c r="N3" s="19">
        <f>IF(K3&lt;=0,0,ROUNDDOWN((K3*LOOKUP(K3,{0,1950001,3300001,6950001,9000001,18000001,40000001},{0.05,0.1,0.2,0.23,0.33,0.4,0.45})-LOOKUP(K3,{0,1950001,3300001,6950001,9000001,18000001,40000001},{0,97500,427500,636000,1536000,2796000,4796000}))*1.021,-2))</f>
        <v/>
      </c>
      <c r="O3" s="19">
        <f>IF(L3&lt;=0,0,ROUNDDOWN((L3*LOOKUP(L3,{0,1950001,3300001,6950001,9000001,18000001,40000001},{0.05,0.1,0.2,0.23,0.33,0.4,0.45})-LOOKUP(L3,{0,1950001,3300001,6950001,9000001,18000001,40000001},{0,97500,427500,636000,1536000,2796000,4796000}))*1.021,-2))</f>
        <v/>
      </c>
      <c r="P3" s="19">
        <f>MAX(0,ROUNDDOWN(G3-E3-430000,-3))</f>
        <v/>
      </c>
      <c r="Q3" s="19">
        <f>MAX(0,ROUNDDOWN(G3-E3-430000-I3,-3))</f>
        <v/>
      </c>
      <c r="R3" s="19">
        <f>MAX(0,ROUNDDOWN(F3-E3-430000,-3))</f>
        <v/>
      </c>
      <c r="S3" s="19">
        <f>IF(G3&lt;=450000,0,MAX(0,ROUNDDOWN(P3*0.06-MIN(50000,P3)*0.03,-2))+MAX(0,ROUNDDOWN(P3*0.04-MIN(50000,P3)*0.02,-2)))</f>
        <v/>
      </c>
      <c r="T3" s="19">
        <f>IF(G3&lt;=450000,0,MAX(0,ROUNDDOWN(Q3*0.06-MIN(50000,Q3)*0.03,-2))+MAX(0,ROUNDDOWN(Q3*0.04-MIN(50000,Q3)*0.02,-2)))</f>
        <v/>
      </c>
      <c r="U3" s="19">
        <f>IF(F3&lt;=450000,0,MAX(0,ROUNDDOWN(R3*0.06-MIN(50000,R3)*0.03,-2))+MAX(0,ROUNDDOWN(R3*0.04-MIN(50000,R3)*0.02,-2)))</f>
        <v/>
      </c>
      <c r="V3" s="19">
        <f>S3-U3</f>
        <v/>
      </c>
      <c r="W3" s="19">
        <f>O3-M3</f>
        <v/>
      </c>
      <c r="X3" s="19">
        <f>N3+T3-M3-S3</f>
        <v/>
      </c>
      <c r="Y3" s="19">
        <f>T3-S3</f>
        <v/>
      </c>
    </row>
    <row r="4">
      <c r="A4" t="inlineStr">
        <is>
          <t>早見表</t>
        </is>
      </c>
      <c r="B4" s="19" t="n">
        <v>3000000</v>
      </c>
      <c r="C4" s="19" t="n">
        <v>100000</v>
      </c>
      <c r="D4" s="19" t="n">
        <v>0</v>
      </c>
      <c r="E4" s="19">
        <f>ROUND(MIN(B4/12,650000)*12*0.0915+MIN(B4/12,1390000)*12*(0.0504+0)+B4*0.005,0)</f>
        <v/>
      </c>
      <c r="F4" s="19">
        <f>IF(B4&lt;741000,0,IF(B4&lt;2191000,B4-740000,IF(B4&lt;2193000,1451000,IF(B4&lt;2196000,1453000,IF(B4&lt;2200000,1456000,IF(B4&lt;3600000,ROUND(ROUNDDOWN(B4/4,-3)*2.8,0)-80000,IF(B4&lt;6600000,ROUND(ROUNDDOWN(B4/4,-3)*3.2,0)-440000,IF(B4&lt;8500000,ROUNDDOWN(B4*0.9,0)-1100000,B4-1950000))))))))</f>
        <v/>
      </c>
      <c r="G4" s="19">
        <f>F4+C4</f>
        <v/>
      </c>
      <c r="H4" s="19">
        <f>IF(G4&gt;23500000,NA(),IF(G4&lt;=4890000,1040000,IF(G4&lt;=6550000,670000,620000)))</f>
        <v/>
      </c>
      <c r="I4" s="19">
        <f>IF(D4&lt;=0,0,MAX(0,MIN(2000000,D4-MIN(100000,ROUNDDOWN(G4*0.05,0)))))</f>
        <v/>
      </c>
      <c r="J4" s="19">
        <f>MAX(0,ROUNDDOWN(F4-E4-H4,-3))</f>
        <v/>
      </c>
      <c r="K4" s="19">
        <f>MAX(0,ROUNDDOWN(G4-E4-H4-I4,-3))</f>
        <v/>
      </c>
      <c r="L4" s="19">
        <f>MAX(0,ROUNDDOWN(G4-E4-H4,-3))</f>
        <v/>
      </c>
      <c r="M4" s="19">
        <f>IF(J4&lt;=0,0,ROUNDDOWN((J4*LOOKUP(J4,{0,1950001,3300001,6950001,9000001,18000001,40000001},{0.05,0.1,0.2,0.23,0.33,0.4,0.45})-LOOKUP(J4,{0,1950001,3300001,6950001,9000001,18000001,40000001},{0,97500,427500,636000,1536000,2796000,4796000}))*1.021,-2))</f>
        <v/>
      </c>
      <c r="N4" s="19">
        <f>IF(K4&lt;=0,0,ROUNDDOWN((K4*LOOKUP(K4,{0,1950001,3300001,6950001,9000001,18000001,40000001},{0.05,0.1,0.2,0.23,0.33,0.4,0.45})-LOOKUP(K4,{0,1950001,3300001,6950001,9000001,18000001,40000001},{0,97500,427500,636000,1536000,2796000,4796000}))*1.021,-2))</f>
        <v/>
      </c>
      <c r="O4" s="19">
        <f>IF(L4&lt;=0,0,ROUNDDOWN((L4*LOOKUP(L4,{0,1950001,3300001,6950001,9000001,18000001,40000001},{0.05,0.1,0.2,0.23,0.33,0.4,0.45})-LOOKUP(L4,{0,1950001,3300001,6950001,9000001,18000001,40000001},{0,97500,427500,636000,1536000,2796000,4796000}))*1.021,-2))</f>
        <v/>
      </c>
      <c r="P4" s="19">
        <f>MAX(0,ROUNDDOWN(G4-E4-430000,-3))</f>
        <v/>
      </c>
      <c r="Q4" s="19">
        <f>MAX(0,ROUNDDOWN(G4-E4-430000-I4,-3))</f>
        <v/>
      </c>
      <c r="R4" s="19">
        <f>MAX(0,ROUNDDOWN(F4-E4-430000,-3))</f>
        <v/>
      </c>
      <c r="S4" s="19">
        <f>IF(G4&lt;=450000,0,MAX(0,ROUNDDOWN(P4*0.06-MIN(50000,P4)*0.03,-2))+MAX(0,ROUNDDOWN(P4*0.04-MIN(50000,P4)*0.02,-2)))</f>
        <v/>
      </c>
      <c r="T4" s="19">
        <f>IF(G4&lt;=450000,0,MAX(0,ROUNDDOWN(Q4*0.06-MIN(50000,Q4)*0.03,-2))+MAX(0,ROUNDDOWN(Q4*0.04-MIN(50000,Q4)*0.02,-2)))</f>
        <v/>
      </c>
      <c r="U4" s="19">
        <f>IF(F4&lt;=450000,0,MAX(0,ROUNDDOWN(R4*0.06-MIN(50000,R4)*0.03,-2))+MAX(0,ROUNDDOWN(R4*0.04-MIN(50000,R4)*0.02,-2)))</f>
        <v/>
      </c>
      <c r="V4" s="19">
        <f>S4-U4</f>
        <v/>
      </c>
      <c r="W4" s="19">
        <f>O4-M4</f>
        <v/>
      </c>
      <c r="X4" s="19">
        <f>N4+T4-M4-S4</f>
        <v/>
      </c>
      <c r="Y4" s="19">
        <f>T4-S4</f>
        <v/>
      </c>
    </row>
    <row r="5">
      <c r="A5" t="inlineStr">
        <is>
          <t>早見表</t>
        </is>
      </c>
      <c r="B5" s="19" t="n">
        <v>3000000</v>
      </c>
      <c r="C5" s="19" t="n">
        <v>150000</v>
      </c>
      <c r="D5" s="19" t="n">
        <v>0</v>
      </c>
      <c r="E5" s="19">
        <f>ROUND(MIN(B5/12,650000)*12*0.0915+MIN(B5/12,1390000)*12*(0.0504+0)+B5*0.005,0)</f>
        <v/>
      </c>
      <c r="F5" s="19">
        <f>IF(B5&lt;741000,0,IF(B5&lt;2191000,B5-740000,IF(B5&lt;2193000,1451000,IF(B5&lt;2196000,1453000,IF(B5&lt;2200000,1456000,IF(B5&lt;3600000,ROUND(ROUNDDOWN(B5/4,-3)*2.8,0)-80000,IF(B5&lt;6600000,ROUND(ROUNDDOWN(B5/4,-3)*3.2,0)-440000,IF(B5&lt;8500000,ROUNDDOWN(B5*0.9,0)-1100000,B5-1950000))))))))</f>
        <v/>
      </c>
      <c r="G5" s="19">
        <f>F5+C5</f>
        <v/>
      </c>
      <c r="H5" s="19">
        <f>IF(G5&gt;23500000,NA(),IF(G5&lt;=4890000,1040000,IF(G5&lt;=6550000,670000,620000)))</f>
        <v/>
      </c>
      <c r="I5" s="19">
        <f>IF(D5&lt;=0,0,MAX(0,MIN(2000000,D5-MIN(100000,ROUNDDOWN(G5*0.05,0)))))</f>
        <v/>
      </c>
      <c r="J5" s="19">
        <f>MAX(0,ROUNDDOWN(F5-E5-H5,-3))</f>
        <v/>
      </c>
      <c r="K5" s="19">
        <f>MAX(0,ROUNDDOWN(G5-E5-H5-I5,-3))</f>
        <v/>
      </c>
      <c r="L5" s="19">
        <f>MAX(0,ROUNDDOWN(G5-E5-H5,-3))</f>
        <v/>
      </c>
      <c r="M5" s="19">
        <f>IF(J5&lt;=0,0,ROUNDDOWN((J5*LOOKUP(J5,{0,1950001,3300001,6950001,9000001,18000001,40000001},{0.05,0.1,0.2,0.23,0.33,0.4,0.45})-LOOKUP(J5,{0,1950001,3300001,6950001,9000001,18000001,40000001},{0,97500,427500,636000,1536000,2796000,4796000}))*1.021,-2))</f>
        <v/>
      </c>
      <c r="N5" s="19">
        <f>IF(K5&lt;=0,0,ROUNDDOWN((K5*LOOKUP(K5,{0,1950001,3300001,6950001,9000001,18000001,40000001},{0.05,0.1,0.2,0.23,0.33,0.4,0.45})-LOOKUP(K5,{0,1950001,3300001,6950001,9000001,18000001,40000001},{0,97500,427500,636000,1536000,2796000,4796000}))*1.021,-2))</f>
        <v/>
      </c>
      <c r="O5" s="19">
        <f>IF(L5&lt;=0,0,ROUNDDOWN((L5*LOOKUP(L5,{0,1950001,3300001,6950001,9000001,18000001,40000001},{0.05,0.1,0.2,0.23,0.33,0.4,0.45})-LOOKUP(L5,{0,1950001,3300001,6950001,9000001,18000001,40000001},{0,97500,427500,636000,1536000,2796000,4796000}))*1.021,-2))</f>
        <v/>
      </c>
      <c r="P5" s="19">
        <f>MAX(0,ROUNDDOWN(G5-E5-430000,-3))</f>
        <v/>
      </c>
      <c r="Q5" s="19">
        <f>MAX(0,ROUNDDOWN(G5-E5-430000-I5,-3))</f>
        <v/>
      </c>
      <c r="R5" s="19">
        <f>MAX(0,ROUNDDOWN(F5-E5-430000,-3))</f>
        <v/>
      </c>
      <c r="S5" s="19">
        <f>IF(G5&lt;=450000,0,MAX(0,ROUNDDOWN(P5*0.06-MIN(50000,P5)*0.03,-2))+MAX(0,ROUNDDOWN(P5*0.04-MIN(50000,P5)*0.02,-2)))</f>
        <v/>
      </c>
      <c r="T5" s="19">
        <f>IF(G5&lt;=450000,0,MAX(0,ROUNDDOWN(Q5*0.06-MIN(50000,Q5)*0.03,-2))+MAX(0,ROUNDDOWN(Q5*0.04-MIN(50000,Q5)*0.02,-2)))</f>
        <v/>
      </c>
      <c r="U5" s="19">
        <f>IF(F5&lt;=450000,0,MAX(0,ROUNDDOWN(R5*0.06-MIN(50000,R5)*0.03,-2))+MAX(0,ROUNDDOWN(R5*0.04-MIN(50000,R5)*0.02,-2)))</f>
        <v/>
      </c>
      <c r="V5" s="19">
        <f>S5-U5</f>
        <v/>
      </c>
      <c r="W5" s="19">
        <f>O5-M5</f>
        <v/>
      </c>
      <c r="X5" s="19">
        <f>N5+T5-M5-S5</f>
        <v/>
      </c>
      <c r="Y5" s="19">
        <f>T5-S5</f>
        <v/>
      </c>
    </row>
    <row r="6">
      <c r="A6" t="inlineStr">
        <is>
          <t>早見表</t>
        </is>
      </c>
      <c r="B6" s="19" t="n">
        <v>3000000</v>
      </c>
      <c r="C6" s="19" t="n">
        <v>190000</v>
      </c>
      <c r="D6" s="19" t="n">
        <v>0</v>
      </c>
      <c r="E6" s="19">
        <f>ROUND(MIN(B6/12,650000)*12*0.0915+MIN(B6/12,1390000)*12*(0.0504+0)+B6*0.005,0)</f>
        <v/>
      </c>
      <c r="F6" s="19">
        <f>IF(B6&lt;741000,0,IF(B6&lt;2191000,B6-740000,IF(B6&lt;2193000,1451000,IF(B6&lt;2196000,1453000,IF(B6&lt;2200000,1456000,IF(B6&lt;3600000,ROUND(ROUNDDOWN(B6/4,-3)*2.8,0)-80000,IF(B6&lt;6600000,ROUND(ROUNDDOWN(B6/4,-3)*3.2,0)-440000,IF(B6&lt;8500000,ROUNDDOWN(B6*0.9,0)-1100000,B6-1950000))))))))</f>
        <v/>
      </c>
      <c r="G6" s="19">
        <f>F6+C6</f>
        <v/>
      </c>
      <c r="H6" s="19">
        <f>IF(G6&gt;23500000,NA(),IF(G6&lt;=4890000,1040000,IF(G6&lt;=6550000,670000,620000)))</f>
        <v/>
      </c>
      <c r="I6" s="19">
        <f>IF(D6&lt;=0,0,MAX(0,MIN(2000000,D6-MIN(100000,ROUNDDOWN(G6*0.05,0)))))</f>
        <v/>
      </c>
      <c r="J6" s="19">
        <f>MAX(0,ROUNDDOWN(F6-E6-H6,-3))</f>
        <v/>
      </c>
      <c r="K6" s="19">
        <f>MAX(0,ROUNDDOWN(G6-E6-H6-I6,-3))</f>
        <v/>
      </c>
      <c r="L6" s="19">
        <f>MAX(0,ROUNDDOWN(G6-E6-H6,-3))</f>
        <v/>
      </c>
      <c r="M6" s="19">
        <f>IF(J6&lt;=0,0,ROUNDDOWN((J6*LOOKUP(J6,{0,1950001,3300001,6950001,9000001,18000001,40000001},{0.05,0.1,0.2,0.23,0.33,0.4,0.45})-LOOKUP(J6,{0,1950001,3300001,6950001,9000001,18000001,40000001},{0,97500,427500,636000,1536000,2796000,4796000}))*1.021,-2))</f>
        <v/>
      </c>
      <c r="N6" s="19">
        <f>IF(K6&lt;=0,0,ROUNDDOWN((K6*LOOKUP(K6,{0,1950001,3300001,6950001,9000001,18000001,40000001},{0.05,0.1,0.2,0.23,0.33,0.4,0.45})-LOOKUP(K6,{0,1950001,3300001,6950001,9000001,18000001,40000001},{0,97500,427500,636000,1536000,2796000,4796000}))*1.021,-2))</f>
        <v/>
      </c>
      <c r="O6" s="19">
        <f>IF(L6&lt;=0,0,ROUNDDOWN((L6*LOOKUP(L6,{0,1950001,3300001,6950001,9000001,18000001,40000001},{0.05,0.1,0.2,0.23,0.33,0.4,0.45})-LOOKUP(L6,{0,1950001,3300001,6950001,9000001,18000001,40000001},{0,97500,427500,636000,1536000,2796000,4796000}))*1.021,-2))</f>
        <v/>
      </c>
      <c r="P6" s="19">
        <f>MAX(0,ROUNDDOWN(G6-E6-430000,-3))</f>
        <v/>
      </c>
      <c r="Q6" s="19">
        <f>MAX(0,ROUNDDOWN(G6-E6-430000-I6,-3))</f>
        <v/>
      </c>
      <c r="R6" s="19">
        <f>MAX(0,ROUNDDOWN(F6-E6-430000,-3))</f>
        <v/>
      </c>
      <c r="S6" s="19">
        <f>IF(G6&lt;=450000,0,MAX(0,ROUNDDOWN(P6*0.06-MIN(50000,P6)*0.03,-2))+MAX(0,ROUNDDOWN(P6*0.04-MIN(50000,P6)*0.02,-2)))</f>
        <v/>
      </c>
      <c r="T6" s="19">
        <f>IF(G6&lt;=450000,0,MAX(0,ROUNDDOWN(Q6*0.06-MIN(50000,Q6)*0.03,-2))+MAX(0,ROUNDDOWN(Q6*0.04-MIN(50000,Q6)*0.02,-2)))</f>
        <v/>
      </c>
      <c r="U6" s="19">
        <f>IF(F6&lt;=450000,0,MAX(0,ROUNDDOWN(R6*0.06-MIN(50000,R6)*0.03,-2))+MAX(0,ROUNDDOWN(R6*0.04-MIN(50000,R6)*0.02,-2)))</f>
        <v/>
      </c>
      <c r="V6" s="19">
        <f>S6-U6</f>
        <v/>
      </c>
      <c r="W6" s="19">
        <f>O6-M6</f>
        <v/>
      </c>
      <c r="X6" s="19">
        <f>N6+T6-M6-S6</f>
        <v/>
      </c>
      <c r="Y6" s="19">
        <f>T6-S6</f>
        <v/>
      </c>
    </row>
    <row r="7">
      <c r="A7" t="inlineStr">
        <is>
          <t>早見表</t>
        </is>
      </c>
      <c r="B7" s="19" t="n">
        <v>3000000</v>
      </c>
      <c r="C7" s="19" t="n">
        <v>200000</v>
      </c>
      <c r="D7" s="19" t="n">
        <v>0</v>
      </c>
      <c r="E7" s="19">
        <f>ROUND(MIN(B7/12,650000)*12*0.0915+MIN(B7/12,1390000)*12*(0.0504+0)+B7*0.005,0)</f>
        <v/>
      </c>
      <c r="F7" s="19">
        <f>IF(B7&lt;741000,0,IF(B7&lt;2191000,B7-740000,IF(B7&lt;2193000,1451000,IF(B7&lt;2196000,1453000,IF(B7&lt;2200000,1456000,IF(B7&lt;3600000,ROUND(ROUNDDOWN(B7/4,-3)*2.8,0)-80000,IF(B7&lt;6600000,ROUND(ROUNDDOWN(B7/4,-3)*3.2,0)-440000,IF(B7&lt;8500000,ROUNDDOWN(B7*0.9,0)-1100000,B7-1950000))))))))</f>
        <v/>
      </c>
      <c r="G7" s="19">
        <f>F7+C7</f>
        <v/>
      </c>
      <c r="H7" s="19">
        <f>IF(G7&gt;23500000,NA(),IF(G7&lt;=4890000,1040000,IF(G7&lt;=6550000,670000,620000)))</f>
        <v/>
      </c>
      <c r="I7" s="19">
        <f>IF(D7&lt;=0,0,MAX(0,MIN(2000000,D7-MIN(100000,ROUNDDOWN(G7*0.05,0)))))</f>
        <v/>
      </c>
      <c r="J7" s="19">
        <f>MAX(0,ROUNDDOWN(F7-E7-H7,-3))</f>
        <v/>
      </c>
      <c r="K7" s="19">
        <f>MAX(0,ROUNDDOWN(G7-E7-H7-I7,-3))</f>
        <v/>
      </c>
      <c r="L7" s="19">
        <f>MAX(0,ROUNDDOWN(G7-E7-H7,-3))</f>
        <v/>
      </c>
      <c r="M7" s="19">
        <f>IF(J7&lt;=0,0,ROUNDDOWN((J7*LOOKUP(J7,{0,1950001,3300001,6950001,9000001,18000001,40000001},{0.05,0.1,0.2,0.23,0.33,0.4,0.45})-LOOKUP(J7,{0,1950001,3300001,6950001,9000001,18000001,40000001},{0,97500,427500,636000,1536000,2796000,4796000}))*1.021,-2))</f>
        <v/>
      </c>
      <c r="N7" s="19">
        <f>IF(K7&lt;=0,0,ROUNDDOWN((K7*LOOKUP(K7,{0,1950001,3300001,6950001,9000001,18000001,40000001},{0.05,0.1,0.2,0.23,0.33,0.4,0.45})-LOOKUP(K7,{0,1950001,3300001,6950001,9000001,18000001,40000001},{0,97500,427500,636000,1536000,2796000,4796000}))*1.021,-2))</f>
        <v/>
      </c>
      <c r="O7" s="19">
        <f>IF(L7&lt;=0,0,ROUNDDOWN((L7*LOOKUP(L7,{0,1950001,3300001,6950001,9000001,18000001,40000001},{0.05,0.1,0.2,0.23,0.33,0.4,0.45})-LOOKUP(L7,{0,1950001,3300001,6950001,9000001,18000001,40000001},{0,97500,427500,636000,1536000,2796000,4796000}))*1.021,-2))</f>
        <v/>
      </c>
      <c r="P7" s="19">
        <f>MAX(0,ROUNDDOWN(G7-E7-430000,-3))</f>
        <v/>
      </c>
      <c r="Q7" s="19">
        <f>MAX(0,ROUNDDOWN(G7-E7-430000-I7,-3))</f>
        <v/>
      </c>
      <c r="R7" s="19">
        <f>MAX(0,ROUNDDOWN(F7-E7-430000,-3))</f>
        <v/>
      </c>
      <c r="S7" s="19">
        <f>IF(G7&lt;=450000,0,MAX(0,ROUNDDOWN(P7*0.06-MIN(50000,P7)*0.03,-2))+MAX(0,ROUNDDOWN(P7*0.04-MIN(50000,P7)*0.02,-2)))</f>
        <v/>
      </c>
      <c r="T7" s="19">
        <f>IF(G7&lt;=450000,0,MAX(0,ROUNDDOWN(Q7*0.06-MIN(50000,Q7)*0.03,-2))+MAX(0,ROUNDDOWN(Q7*0.04-MIN(50000,Q7)*0.02,-2)))</f>
        <v/>
      </c>
      <c r="U7" s="19">
        <f>IF(F7&lt;=450000,0,MAX(0,ROUNDDOWN(R7*0.06-MIN(50000,R7)*0.03,-2))+MAX(0,ROUNDDOWN(R7*0.04-MIN(50000,R7)*0.02,-2)))</f>
        <v/>
      </c>
      <c r="V7" s="19">
        <f>S7-U7</f>
        <v/>
      </c>
      <c r="W7" s="19">
        <f>O7-M7</f>
        <v/>
      </c>
      <c r="X7" s="19">
        <f>N7+T7-M7-S7</f>
        <v/>
      </c>
      <c r="Y7" s="19">
        <f>T7-S7</f>
        <v/>
      </c>
    </row>
    <row r="8">
      <c r="A8" t="inlineStr">
        <is>
          <t>早見表</t>
        </is>
      </c>
      <c r="B8" s="19" t="n">
        <v>3000000</v>
      </c>
      <c r="C8" s="19" t="n">
        <v>200001</v>
      </c>
      <c r="D8" s="19" t="n">
        <v>0</v>
      </c>
      <c r="E8" s="19">
        <f>ROUND(MIN(B8/12,650000)*12*0.0915+MIN(B8/12,1390000)*12*(0.0504+0)+B8*0.005,0)</f>
        <v/>
      </c>
      <c r="F8" s="19">
        <f>IF(B8&lt;741000,0,IF(B8&lt;2191000,B8-740000,IF(B8&lt;2193000,1451000,IF(B8&lt;2196000,1453000,IF(B8&lt;2200000,1456000,IF(B8&lt;3600000,ROUND(ROUNDDOWN(B8/4,-3)*2.8,0)-80000,IF(B8&lt;6600000,ROUND(ROUNDDOWN(B8/4,-3)*3.2,0)-440000,IF(B8&lt;8500000,ROUNDDOWN(B8*0.9,0)-1100000,B8-1950000))))))))</f>
        <v/>
      </c>
      <c r="G8" s="19">
        <f>F8+C8</f>
        <v/>
      </c>
      <c r="H8" s="19">
        <f>IF(G8&gt;23500000,NA(),IF(G8&lt;=4890000,1040000,IF(G8&lt;=6550000,670000,620000)))</f>
        <v/>
      </c>
      <c r="I8" s="19">
        <f>IF(D8&lt;=0,0,MAX(0,MIN(2000000,D8-MIN(100000,ROUNDDOWN(G8*0.05,0)))))</f>
        <v/>
      </c>
      <c r="J8" s="19">
        <f>MAX(0,ROUNDDOWN(F8-E8-H8,-3))</f>
        <v/>
      </c>
      <c r="K8" s="19">
        <f>MAX(0,ROUNDDOWN(G8-E8-H8-I8,-3))</f>
        <v/>
      </c>
      <c r="L8" s="19">
        <f>MAX(0,ROUNDDOWN(G8-E8-H8,-3))</f>
        <v/>
      </c>
      <c r="M8" s="19">
        <f>IF(J8&lt;=0,0,ROUNDDOWN((J8*LOOKUP(J8,{0,1950001,3300001,6950001,9000001,18000001,40000001},{0.05,0.1,0.2,0.23,0.33,0.4,0.45})-LOOKUP(J8,{0,1950001,3300001,6950001,9000001,18000001,40000001},{0,97500,427500,636000,1536000,2796000,4796000}))*1.021,-2))</f>
        <v/>
      </c>
      <c r="N8" s="19">
        <f>IF(K8&lt;=0,0,ROUNDDOWN((K8*LOOKUP(K8,{0,1950001,3300001,6950001,9000001,18000001,40000001},{0.05,0.1,0.2,0.23,0.33,0.4,0.45})-LOOKUP(K8,{0,1950001,3300001,6950001,9000001,18000001,40000001},{0,97500,427500,636000,1536000,2796000,4796000}))*1.021,-2))</f>
        <v/>
      </c>
      <c r="O8" s="19">
        <f>IF(L8&lt;=0,0,ROUNDDOWN((L8*LOOKUP(L8,{0,1950001,3300001,6950001,9000001,18000001,40000001},{0.05,0.1,0.2,0.23,0.33,0.4,0.45})-LOOKUP(L8,{0,1950001,3300001,6950001,9000001,18000001,40000001},{0,97500,427500,636000,1536000,2796000,4796000}))*1.021,-2))</f>
        <v/>
      </c>
      <c r="P8" s="19">
        <f>MAX(0,ROUNDDOWN(G8-E8-430000,-3))</f>
        <v/>
      </c>
      <c r="Q8" s="19">
        <f>MAX(0,ROUNDDOWN(G8-E8-430000-I8,-3))</f>
        <v/>
      </c>
      <c r="R8" s="19">
        <f>MAX(0,ROUNDDOWN(F8-E8-430000,-3))</f>
        <v/>
      </c>
      <c r="S8" s="19">
        <f>IF(G8&lt;=450000,0,MAX(0,ROUNDDOWN(P8*0.06-MIN(50000,P8)*0.03,-2))+MAX(0,ROUNDDOWN(P8*0.04-MIN(50000,P8)*0.02,-2)))</f>
        <v/>
      </c>
      <c r="T8" s="19">
        <f>IF(G8&lt;=450000,0,MAX(0,ROUNDDOWN(Q8*0.06-MIN(50000,Q8)*0.03,-2))+MAX(0,ROUNDDOWN(Q8*0.04-MIN(50000,Q8)*0.02,-2)))</f>
        <v/>
      </c>
      <c r="U8" s="19">
        <f>IF(F8&lt;=450000,0,MAX(0,ROUNDDOWN(R8*0.06-MIN(50000,R8)*0.03,-2))+MAX(0,ROUNDDOWN(R8*0.04-MIN(50000,R8)*0.02,-2)))</f>
        <v/>
      </c>
      <c r="V8" s="19">
        <f>S8-U8</f>
        <v/>
      </c>
      <c r="W8" s="19">
        <f>O8-M8</f>
        <v/>
      </c>
      <c r="X8" s="19">
        <f>N8+T8-M8-S8</f>
        <v/>
      </c>
      <c r="Y8" s="19">
        <f>T8-S8</f>
        <v/>
      </c>
    </row>
    <row r="9">
      <c r="A9" t="inlineStr">
        <is>
          <t>早見表</t>
        </is>
      </c>
      <c r="B9" s="19" t="n">
        <v>3000000</v>
      </c>
      <c r="C9" s="19" t="n">
        <v>250000</v>
      </c>
      <c r="D9" s="19" t="n">
        <v>0</v>
      </c>
      <c r="E9" s="19">
        <f>ROUND(MIN(B9/12,650000)*12*0.0915+MIN(B9/12,1390000)*12*(0.0504+0)+B9*0.005,0)</f>
        <v/>
      </c>
      <c r="F9" s="19">
        <f>IF(B9&lt;741000,0,IF(B9&lt;2191000,B9-740000,IF(B9&lt;2193000,1451000,IF(B9&lt;2196000,1453000,IF(B9&lt;2200000,1456000,IF(B9&lt;3600000,ROUND(ROUNDDOWN(B9/4,-3)*2.8,0)-80000,IF(B9&lt;6600000,ROUND(ROUNDDOWN(B9/4,-3)*3.2,0)-440000,IF(B9&lt;8500000,ROUNDDOWN(B9*0.9,0)-1100000,B9-1950000))))))))</f>
        <v/>
      </c>
      <c r="G9" s="19">
        <f>F9+C9</f>
        <v/>
      </c>
      <c r="H9" s="19">
        <f>IF(G9&gt;23500000,NA(),IF(G9&lt;=4890000,1040000,IF(G9&lt;=6550000,670000,620000)))</f>
        <v/>
      </c>
      <c r="I9" s="19">
        <f>IF(D9&lt;=0,0,MAX(0,MIN(2000000,D9-MIN(100000,ROUNDDOWN(G9*0.05,0)))))</f>
        <v/>
      </c>
      <c r="J9" s="19">
        <f>MAX(0,ROUNDDOWN(F9-E9-H9,-3))</f>
        <v/>
      </c>
      <c r="K9" s="19">
        <f>MAX(0,ROUNDDOWN(G9-E9-H9-I9,-3))</f>
        <v/>
      </c>
      <c r="L9" s="19">
        <f>MAX(0,ROUNDDOWN(G9-E9-H9,-3))</f>
        <v/>
      </c>
      <c r="M9" s="19">
        <f>IF(J9&lt;=0,0,ROUNDDOWN((J9*LOOKUP(J9,{0,1950001,3300001,6950001,9000001,18000001,40000001},{0.05,0.1,0.2,0.23,0.33,0.4,0.45})-LOOKUP(J9,{0,1950001,3300001,6950001,9000001,18000001,40000001},{0,97500,427500,636000,1536000,2796000,4796000}))*1.021,-2))</f>
        <v/>
      </c>
      <c r="N9" s="19">
        <f>IF(K9&lt;=0,0,ROUNDDOWN((K9*LOOKUP(K9,{0,1950001,3300001,6950001,9000001,18000001,40000001},{0.05,0.1,0.2,0.23,0.33,0.4,0.45})-LOOKUP(K9,{0,1950001,3300001,6950001,9000001,18000001,40000001},{0,97500,427500,636000,1536000,2796000,4796000}))*1.021,-2))</f>
        <v/>
      </c>
      <c r="O9" s="19">
        <f>IF(L9&lt;=0,0,ROUNDDOWN((L9*LOOKUP(L9,{0,1950001,3300001,6950001,9000001,18000001,40000001},{0.05,0.1,0.2,0.23,0.33,0.4,0.45})-LOOKUP(L9,{0,1950001,3300001,6950001,9000001,18000001,40000001},{0,97500,427500,636000,1536000,2796000,4796000}))*1.021,-2))</f>
        <v/>
      </c>
      <c r="P9" s="19">
        <f>MAX(0,ROUNDDOWN(G9-E9-430000,-3))</f>
        <v/>
      </c>
      <c r="Q9" s="19">
        <f>MAX(0,ROUNDDOWN(G9-E9-430000-I9,-3))</f>
        <v/>
      </c>
      <c r="R9" s="19">
        <f>MAX(0,ROUNDDOWN(F9-E9-430000,-3))</f>
        <v/>
      </c>
      <c r="S9" s="19">
        <f>IF(G9&lt;=450000,0,MAX(0,ROUNDDOWN(P9*0.06-MIN(50000,P9)*0.03,-2))+MAX(0,ROUNDDOWN(P9*0.04-MIN(50000,P9)*0.02,-2)))</f>
        <v/>
      </c>
      <c r="T9" s="19">
        <f>IF(G9&lt;=450000,0,MAX(0,ROUNDDOWN(Q9*0.06-MIN(50000,Q9)*0.03,-2))+MAX(0,ROUNDDOWN(Q9*0.04-MIN(50000,Q9)*0.02,-2)))</f>
        <v/>
      </c>
      <c r="U9" s="19">
        <f>IF(F9&lt;=450000,0,MAX(0,ROUNDDOWN(R9*0.06-MIN(50000,R9)*0.03,-2))+MAX(0,ROUNDDOWN(R9*0.04-MIN(50000,R9)*0.02,-2)))</f>
        <v/>
      </c>
      <c r="V9" s="19">
        <f>S9-U9</f>
        <v/>
      </c>
      <c r="W9" s="19">
        <f>O9-M9</f>
        <v/>
      </c>
      <c r="X9" s="19">
        <f>N9+T9-M9-S9</f>
        <v/>
      </c>
      <c r="Y9" s="19">
        <f>T9-S9</f>
        <v/>
      </c>
    </row>
    <row r="10">
      <c r="A10" t="inlineStr">
        <is>
          <t>早見表</t>
        </is>
      </c>
      <c r="B10" s="19" t="n">
        <v>3000000</v>
      </c>
      <c r="C10" s="19" t="n">
        <v>300000</v>
      </c>
      <c r="D10" s="19" t="n">
        <v>0</v>
      </c>
      <c r="E10" s="19">
        <f>ROUND(MIN(B10/12,650000)*12*0.0915+MIN(B10/12,1390000)*12*(0.0504+0)+B10*0.005,0)</f>
        <v/>
      </c>
      <c r="F10" s="19">
        <f>IF(B10&lt;741000,0,IF(B10&lt;2191000,B10-740000,IF(B10&lt;2193000,1451000,IF(B10&lt;2196000,1453000,IF(B10&lt;2200000,1456000,IF(B10&lt;3600000,ROUND(ROUNDDOWN(B10/4,-3)*2.8,0)-80000,IF(B10&lt;6600000,ROUND(ROUNDDOWN(B10/4,-3)*3.2,0)-440000,IF(B10&lt;8500000,ROUNDDOWN(B10*0.9,0)-1100000,B10-1950000))))))))</f>
        <v/>
      </c>
      <c r="G10" s="19">
        <f>F10+C10</f>
        <v/>
      </c>
      <c r="H10" s="19">
        <f>IF(G10&gt;23500000,NA(),IF(G10&lt;=4890000,1040000,IF(G10&lt;=6550000,670000,620000)))</f>
        <v/>
      </c>
      <c r="I10" s="19">
        <f>IF(D10&lt;=0,0,MAX(0,MIN(2000000,D10-MIN(100000,ROUNDDOWN(G10*0.05,0)))))</f>
        <v/>
      </c>
      <c r="J10" s="19">
        <f>MAX(0,ROUNDDOWN(F10-E10-H10,-3))</f>
        <v/>
      </c>
      <c r="K10" s="19">
        <f>MAX(0,ROUNDDOWN(G10-E10-H10-I10,-3))</f>
        <v/>
      </c>
      <c r="L10" s="19">
        <f>MAX(0,ROUNDDOWN(G10-E10-H10,-3))</f>
        <v/>
      </c>
      <c r="M10" s="19">
        <f>IF(J10&lt;=0,0,ROUNDDOWN((J10*LOOKUP(J10,{0,1950001,3300001,6950001,9000001,18000001,40000001},{0.05,0.1,0.2,0.23,0.33,0.4,0.45})-LOOKUP(J10,{0,1950001,3300001,6950001,9000001,18000001,40000001},{0,97500,427500,636000,1536000,2796000,4796000}))*1.021,-2))</f>
        <v/>
      </c>
      <c r="N10" s="19">
        <f>IF(K10&lt;=0,0,ROUNDDOWN((K10*LOOKUP(K10,{0,1950001,3300001,6950001,9000001,18000001,40000001},{0.05,0.1,0.2,0.23,0.33,0.4,0.45})-LOOKUP(K10,{0,1950001,3300001,6950001,9000001,18000001,40000001},{0,97500,427500,636000,1536000,2796000,4796000}))*1.021,-2))</f>
        <v/>
      </c>
      <c r="O10" s="19">
        <f>IF(L10&lt;=0,0,ROUNDDOWN((L10*LOOKUP(L10,{0,1950001,3300001,6950001,9000001,18000001,40000001},{0.05,0.1,0.2,0.23,0.33,0.4,0.45})-LOOKUP(L10,{0,1950001,3300001,6950001,9000001,18000001,40000001},{0,97500,427500,636000,1536000,2796000,4796000}))*1.021,-2))</f>
        <v/>
      </c>
      <c r="P10" s="19">
        <f>MAX(0,ROUNDDOWN(G10-E10-430000,-3))</f>
        <v/>
      </c>
      <c r="Q10" s="19">
        <f>MAX(0,ROUNDDOWN(G10-E10-430000-I10,-3))</f>
        <v/>
      </c>
      <c r="R10" s="19">
        <f>MAX(0,ROUNDDOWN(F10-E10-430000,-3))</f>
        <v/>
      </c>
      <c r="S10" s="19">
        <f>IF(G10&lt;=450000,0,MAX(0,ROUNDDOWN(P10*0.06-MIN(50000,P10)*0.03,-2))+MAX(0,ROUNDDOWN(P10*0.04-MIN(50000,P10)*0.02,-2)))</f>
        <v/>
      </c>
      <c r="T10" s="19">
        <f>IF(G10&lt;=450000,0,MAX(0,ROUNDDOWN(Q10*0.06-MIN(50000,Q10)*0.03,-2))+MAX(0,ROUNDDOWN(Q10*0.04-MIN(50000,Q10)*0.02,-2)))</f>
        <v/>
      </c>
      <c r="U10" s="19">
        <f>IF(F10&lt;=450000,0,MAX(0,ROUNDDOWN(R10*0.06-MIN(50000,R10)*0.03,-2))+MAX(0,ROUNDDOWN(R10*0.04-MIN(50000,R10)*0.02,-2)))</f>
        <v/>
      </c>
      <c r="V10" s="19">
        <f>S10-U10</f>
        <v/>
      </c>
      <c r="W10" s="19">
        <f>O10-M10</f>
        <v/>
      </c>
      <c r="X10" s="19">
        <f>N10+T10-M10-S10</f>
        <v/>
      </c>
      <c r="Y10" s="19">
        <f>T10-S10</f>
        <v/>
      </c>
    </row>
    <row r="11">
      <c r="A11" t="inlineStr">
        <is>
          <t>早見表</t>
        </is>
      </c>
      <c r="B11" s="19" t="n">
        <v>4000000</v>
      </c>
      <c r="C11" s="19" t="n">
        <v>50000</v>
      </c>
      <c r="D11" s="19" t="n">
        <v>0</v>
      </c>
      <c r="E11" s="19">
        <f>ROUND(MIN(B11/12,650000)*12*0.0915+MIN(B11/12,1390000)*12*(0.0504+0)+B11*0.005,0)</f>
        <v/>
      </c>
      <c r="F11" s="19">
        <f>IF(B11&lt;741000,0,IF(B11&lt;2191000,B11-740000,IF(B11&lt;2193000,1451000,IF(B11&lt;2196000,1453000,IF(B11&lt;2200000,1456000,IF(B11&lt;3600000,ROUND(ROUNDDOWN(B11/4,-3)*2.8,0)-80000,IF(B11&lt;6600000,ROUND(ROUNDDOWN(B11/4,-3)*3.2,0)-440000,IF(B11&lt;8500000,ROUNDDOWN(B11*0.9,0)-1100000,B11-1950000))))))))</f>
        <v/>
      </c>
      <c r="G11" s="19">
        <f>F11+C11</f>
        <v/>
      </c>
      <c r="H11" s="19">
        <f>IF(G11&gt;23500000,NA(),IF(G11&lt;=4890000,1040000,IF(G11&lt;=6550000,670000,620000)))</f>
        <v/>
      </c>
      <c r="I11" s="19">
        <f>IF(D11&lt;=0,0,MAX(0,MIN(2000000,D11-MIN(100000,ROUNDDOWN(G11*0.05,0)))))</f>
        <v/>
      </c>
      <c r="J11" s="19">
        <f>MAX(0,ROUNDDOWN(F11-E11-H11,-3))</f>
        <v/>
      </c>
      <c r="K11" s="19">
        <f>MAX(0,ROUNDDOWN(G11-E11-H11-I11,-3))</f>
        <v/>
      </c>
      <c r="L11" s="19">
        <f>MAX(0,ROUNDDOWN(G11-E11-H11,-3))</f>
        <v/>
      </c>
      <c r="M11" s="19">
        <f>IF(J11&lt;=0,0,ROUNDDOWN((J11*LOOKUP(J11,{0,1950001,3300001,6950001,9000001,18000001,40000001},{0.05,0.1,0.2,0.23,0.33,0.4,0.45})-LOOKUP(J11,{0,1950001,3300001,6950001,9000001,18000001,40000001},{0,97500,427500,636000,1536000,2796000,4796000}))*1.021,-2))</f>
        <v/>
      </c>
      <c r="N11" s="19">
        <f>IF(K11&lt;=0,0,ROUNDDOWN((K11*LOOKUP(K11,{0,1950001,3300001,6950001,9000001,18000001,40000001},{0.05,0.1,0.2,0.23,0.33,0.4,0.45})-LOOKUP(K11,{0,1950001,3300001,6950001,9000001,18000001,40000001},{0,97500,427500,636000,1536000,2796000,4796000}))*1.021,-2))</f>
        <v/>
      </c>
      <c r="O11" s="19">
        <f>IF(L11&lt;=0,0,ROUNDDOWN((L11*LOOKUP(L11,{0,1950001,3300001,6950001,9000001,18000001,40000001},{0.05,0.1,0.2,0.23,0.33,0.4,0.45})-LOOKUP(L11,{0,1950001,3300001,6950001,9000001,18000001,40000001},{0,97500,427500,636000,1536000,2796000,4796000}))*1.021,-2))</f>
        <v/>
      </c>
      <c r="P11" s="19">
        <f>MAX(0,ROUNDDOWN(G11-E11-430000,-3))</f>
        <v/>
      </c>
      <c r="Q11" s="19">
        <f>MAX(0,ROUNDDOWN(G11-E11-430000-I11,-3))</f>
        <v/>
      </c>
      <c r="R11" s="19">
        <f>MAX(0,ROUNDDOWN(F11-E11-430000,-3))</f>
        <v/>
      </c>
      <c r="S11" s="19">
        <f>IF(G11&lt;=450000,0,MAX(0,ROUNDDOWN(P11*0.06-MIN(50000,P11)*0.03,-2))+MAX(0,ROUNDDOWN(P11*0.04-MIN(50000,P11)*0.02,-2)))</f>
        <v/>
      </c>
      <c r="T11" s="19">
        <f>IF(G11&lt;=450000,0,MAX(0,ROUNDDOWN(Q11*0.06-MIN(50000,Q11)*0.03,-2))+MAX(0,ROUNDDOWN(Q11*0.04-MIN(50000,Q11)*0.02,-2)))</f>
        <v/>
      </c>
      <c r="U11" s="19">
        <f>IF(F11&lt;=450000,0,MAX(0,ROUNDDOWN(R11*0.06-MIN(50000,R11)*0.03,-2))+MAX(0,ROUNDDOWN(R11*0.04-MIN(50000,R11)*0.02,-2)))</f>
        <v/>
      </c>
      <c r="V11" s="19">
        <f>S11-U11</f>
        <v/>
      </c>
      <c r="W11" s="19">
        <f>O11-M11</f>
        <v/>
      </c>
      <c r="X11" s="19">
        <f>N11+T11-M11-S11</f>
        <v/>
      </c>
      <c r="Y11" s="19">
        <f>T11-S11</f>
        <v/>
      </c>
    </row>
    <row r="12">
      <c r="A12" t="inlineStr">
        <is>
          <t>早見表</t>
        </is>
      </c>
      <c r="B12" s="19" t="n">
        <v>4000000</v>
      </c>
      <c r="C12" s="19" t="n">
        <v>100000</v>
      </c>
      <c r="D12" s="19" t="n">
        <v>0</v>
      </c>
      <c r="E12" s="19">
        <f>ROUND(MIN(B12/12,650000)*12*0.0915+MIN(B12/12,1390000)*12*(0.0504+0)+B12*0.005,0)</f>
        <v/>
      </c>
      <c r="F12" s="19">
        <f>IF(B12&lt;741000,0,IF(B12&lt;2191000,B12-740000,IF(B12&lt;2193000,1451000,IF(B12&lt;2196000,1453000,IF(B12&lt;2200000,1456000,IF(B12&lt;3600000,ROUND(ROUNDDOWN(B12/4,-3)*2.8,0)-80000,IF(B12&lt;6600000,ROUND(ROUNDDOWN(B12/4,-3)*3.2,0)-440000,IF(B12&lt;8500000,ROUNDDOWN(B12*0.9,0)-1100000,B12-1950000))))))))</f>
        <v/>
      </c>
      <c r="G12" s="19">
        <f>F12+C12</f>
        <v/>
      </c>
      <c r="H12" s="19">
        <f>IF(G12&gt;23500000,NA(),IF(G12&lt;=4890000,1040000,IF(G12&lt;=6550000,670000,620000)))</f>
        <v/>
      </c>
      <c r="I12" s="19">
        <f>IF(D12&lt;=0,0,MAX(0,MIN(2000000,D12-MIN(100000,ROUNDDOWN(G12*0.05,0)))))</f>
        <v/>
      </c>
      <c r="J12" s="19">
        <f>MAX(0,ROUNDDOWN(F12-E12-H12,-3))</f>
        <v/>
      </c>
      <c r="K12" s="19">
        <f>MAX(0,ROUNDDOWN(G12-E12-H12-I12,-3))</f>
        <v/>
      </c>
      <c r="L12" s="19">
        <f>MAX(0,ROUNDDOWN(G12-E12-H12,-3))</f>
        <v/>
      </c>
      <c r="M12" s="19">
        <f>IF(J12&lt;=0,0,ROUNDDOWN((J12*LOOKUP(J12,{0,1950001,3300001,6950001,9000001,18000001,40000001},{0.05,0.1,0.2,0.23,0.33,0.4,0.45})-LOOKUP(J12,{0,1950001,3300001,6950001,9000001,18000001,40000001},{0,97500,427500,636000,1536000,2796000,4796000}))*1.021,-2))</f>
        <v/>
      </c>
      <c r="N12" s="19">
        <f>IF(K12&lt;=0,0,ROUNDDOWN((K12*LOOKUP(K12,{0,1950001,3300001,6950001,9000001,18000001,40000001},{0.05,0.1,0.2,0.23,0.33,0.4,0.45})-LOOKUP(K12,{0,1950001,3300001,6950001,9000001,18000001,40000001},{0,97500,427500,636000,1536000,2796000,4796000}))*1.021,-2))</f>
        <v/>
      </c>
      <c r="O12" s="19">
        <f>IF(L12&lt;=0,0,ROUNDDOWN((L12*LOOKUP(L12,{0,1950001,3300001,6950001,9000001,18000001,40000001},{0.05,0.1,0.2,0.23,0.33,0.4,0.45})-LOOKUP(L12,{0,1950001,3300001,6950001,9000001,18000001,40000001},{0,97500,427500,636000,1536000,2796000,4796000}))*1.021,-2))</f>
        <v/>
      </c>
      <c r="P12" s="19">
        <f>MAX(0,ROUNDDOWN(G12-E12-430000,-3))</f>
        <v/>
      </c>
      <c r="Q12" s="19">
        <f>MAX(0,ROUNDDOWN(G12-E12-430000-I12,-3))</f>
        <v/>
      </c>
      <c r="R12" s="19">
        <f>MAX(0,ROUNDDOWN(F12-E12-430000,-3))</f>
        <v/>
      </c>
      <c r="S12" s="19">
        <f>IF(G12&lt;=450000,0,MAX(0,ROUNDDOWN(P12*0.06-MIN(50000,P12)*0.03,-2))+MAX(0,ROUNDDOWN(P12*0.04-MIN(50000,P12)*0.02,-2)))</f>
        <v/>
      </c>
      <c r="T12" s="19">
        <f>IF(G12&lt;=450000,0,MAX(0,ROUNDDOWN(Q12*0.06-MIN(50000,Q12)*0.03,-2))+MAX(0,ROUNDDOWN(Q12*0.04-MIN(50000,Q12)*0.02,-2)))</f>
        <v/>
      </c>
      <c r="U12" s="19">
        <f>IF(F12&lt;=450000,0,MAX(0,ROUNDDOWN(R12*0.06-MIN(50000,R12)*0.03,-2))+MAX(0,ROUNDDOWN(R12*0.04-MIN(50000,R12)*0.02,-2)))</f>
        <v/>
      </c>
      <c r="V12" s="19">
        <f>S12-U12</f>
        <v/>
      </c>
      <c r="W12" s="19">
        <f>O12-M12</f>
        <v/>
      </c>
      <c r="X12" s="19">
        <f>N12+T12-M12-S12</f>
        <v/>
      </c>
      <c r="Y12" s="19">
        <f>T12-S12</f>
        <v/>
      </c>
    </row>
    <row r="13">
      <c r="A13" t="inlineStr">
        <is>
          <t>早見表</t>
        </is>
      </c>
      <c r="B13" s="19" t="n">
        <v>4000000</v>
      </c>
      <c r="C13" s="19" t="n">
        <v>150000</v>
      </c>
      <c r="D13" s="19" t="n">
        <v>0</v>
      </c>
      <c r="E13" s="19">
        <f>ROUND(MIN(B13/12,650000)*12*0.0915+MIN(B13/12,1390000)*12*(0.0504+0)+B13*0.005,0)</f>
        <v/>
      </c>
      <c r="F13" s="19">
        <f>IF(B13&lt;741000,0,IF(B13&lt;2191000,B13-740000,IF(B13&lt;2193000,1451000,IF(B13&lt;2196000,1453000,IF(B13&lt;2200000,1456000,IF(B13&lt;3600000,ROUND(ROUNDDOWN(B13/4,-3)*2.8,0)-80000,IF(B13&lt;6600000,ROUND(ROUNDDOWN(B13/4,-3)*3.2,0)-440000,IF(B13&lt;8500000,ROUNDDOWN(B13*0.9,0)-1100000,B13-1950000))))))))</f>
        <v/>
      </c>
      <c r="G13" s="19">
        <f>F13+C13</f>
        <v/>
      </c>
      <c r="H13" s="19">
        <f>IF(G13&gt;23500000,NA(),IF(G13&lt;=4890000,1040000,IF(G13&lt;=6550000,670000,620000)))</f>
        <v/>
      </c>
      <c r="I13" s="19">
        <f>IF(D13&lt;=0,0,MAX(0,MIN(2000000,D13-MIN(100000,ROUNDDOWN(G13*0.05,0)))))</f>
        <v/>
      </c>
      <c r="J13" s="19">
        <f>MAX(0,ROUNDDOWN(F13-E13-H13,-3))</f>
        <v/>
      </c>
      <c r="K13" s="19">
        <f>MAX(0,ROUNDDOWN(G13-E13-H13-I13,-3))</f>
        <v/>
      </c>
      <c r="L13" s="19">
        <f>MAX(0,ROUNDDOWN(G13-E13-H13,-3))</f>
        <v/>
      </c>
      <c r="M13" s="19">
        <f>IF(J13&lt;=0,0,ROUNDDOWN((J13*LOOKUP(J13,{0,1950001,3300001,6950001,9000001,18000001,40000001},{0.05,0.1,0.2,0.23,0.33,0.4,0.45})-LOOKUP(J13,{0,1950001,3300001,6950001,9000001,18000001,40000001},{0,97500,427500,636000,1536000,2796000,4796000}))*1.021,-2))</f>
        <v/>
      </c>
      <c r="N13" s="19">
        <f>IF(K13&lt;=0,0,ROUNDDOWN((K13*LOOKUP(K13,{0,1950001,3300001,6950001,9000001,18000001,40000001},{0.05,0.1,0.2,0.23,0.33,0.4,0.45})-LOOKUP(K13,{0,1950001,3300001,6950001,9000001,18000001,40000001},{0,97500,427500,636000,1536000,2796000,4796000}))*1.021,-2))</f>
        <v/>
      </c>
      <c r="O13" s="19">
        <f>IF(L13&lt;=0,0,ROUNDDOWN((L13*LOOKUP(L13,{0,1950001,3300001,6950001,9000001,18000001,40000001},{0.05,0.1,0.2,0.23,0.33,0.4,0.45})-LOOKUP(L13,{0,1950001,3300001,6950001,9000001,18000001,40000001},{0,97500,427500,636000,1536000,2796000,4796000}))*1.021,-2))</f>
        <v/>
      </c>
      <c r="P13" s="19">
        <f>MAX(0,ROUNDDOWN(G13-E13-430000,-3))</f>
        <v/>
      </c>
      <c r="Q13" s="19">
        <f>MAX(0,ROUNDDOWN(G13-E13-430000-I13,-3))</f>
        <v/>
      </c>
      <c r="R13" s="19">
        <f>MAX(0,ROUNDDOWN(F13-E13-430000,-3))</f>
        <v/>
      </c>
      <c r="S13" s="19">
        <f>IF(G13&lt;=450000,0,MAX(0,ROUNDDOWN(P13*0.06-MIN(50000,P13)*0.03,-2))+MAX(0,ROUNDDOWN(P13*0.04-MIN(50000,P13)*0.02,-2)))</f>
        <v/>
      </c>
      <c r="T13" s="19">
        <f>IF(G13&lt;=450000,0,MAX(0,ROUNDDOWN(Q13*0.06-MIN(50000,Q13)*0.03,-2))+MAX(0,ROUNDDOWN(Q13*0.04-MIN(50000,Q13)*0.02,-2)))</f>
        <v/>
      </c>
      <c r="U13" s="19">
        <f>IF(F13&lt;=450000,0,MAX(0,ROUNDDOWN(R13*0.06-MIN(50000,R13)*0.03,-2))+MAX(0,ROUNDDOWN(R13*0.04-MIN(50000,R13)*0.02,-2)))</f>
        <v/>
      </c>
      <c r="V13" s="19">
        <f>S13-U13</f>
        <v/>
      </c>
      <c r="W13" s="19">
        <f>O13-M13</f>
        <v/>
      </c>
      <c r="X13" s="19">
        <f>N13+T13-M13-S13</f>
        <v/>
      </c>
      <c r="Y13" s="19">
        <f>T13-S13</f>
        <v/>
      </c>
    </row>
    <row r="14">
      <c r="A14" t="inlineStr">
        <is>
          <t>早見表</t>
        </is>
      </c>
      <c r="B14" s="19" t="n">
        <v>4000000</v>
      </c>
      <c r="C14" s="19" t="n">
        <v>190000</v>
      </c>
      <c r="D14" s="19" t="n">
        <v>0</v>
      </c>
      <c r="E14" s="19">
        <f>ROUND(MIN(B14/12,650000)*12*0.0915+MIN(B14/12,1390000)*12*(0.0504+0)+B14*0.005,0)</f>
        <v/>
      </c>
      <c r="F14" s="19">
        <f>IF(B14&lt;741000,0,IF(B14&lt;2191000,B14-740000,IF(B14&lt;2193000,1451000,IF(B14&lt;2196000,1453000,IF(B14&lt;2200000,1456000,IF(B14&lt;3600000,ROUND(ROUNDDOWN(B14/4,-3)*2.8,0)-80000,IF(B14&lt;6600000,ROUND(ROUNDDOWN(B14/4,-3)*3.2,0)-440000,IF(B14&lt;8500000,ROUNDDOWN(B14*0.9,0)-1100000,B14-1950000))))))))</f>
        <v/>
      </c>
      <c r="G14" s="19">
        <f>F14+C14</f>
        <v/>
      </c>
      <c r="H14" s="19">
        <f>IF(G14&gt;23500000,NA(),IF(G14&lt;=4890000,1040000,IF(G14&lt;=6550000,670000,620000)))</f>
        <v/>
      </c>
      <c r="I14" s="19">
        <f>IF(D14&lt;=0,0,MAX(0,MIN(2000000,D14-MIN(100000,ROUNDDOWN(G14*0.05,0)))))</f>
        <v/>
      </c>
      <c r="J14" s="19">
        <f>MAX(0,ROUNDDOWN(F14-E14-H14,-3))</f>
        <v/>
      </c>
      <c r="K14" s="19">
        <f>MAX(0,ROUNDDOWN(G14-E14-H14-I14,-3))</f>
        <v/>
      </c>
      <c r="L14" s="19">
        <f>MAX(0,ROUNDDOWN(G14-E14-H14,-3))</f>
        <v/>
      </c>
      <c r="M14" s="19">
        <f>IF(J14&lt;=0,0,ROUNDDOWN((J14*LOOKUP(J14,{0,1950001,3300001,6950001,9000001,18000001,40000001},{0.05,0.1,0.2,0.23,0.33,0.4,0.45})-LOOKUP(J14,{0,1950001,3300001,6950001,9000001,18000001,40000001},{0,97500,427500,636000,1536000,2796000,4796000}))*1.021,-2))</f>
        <v/>
      </c>
      <c r="N14" s="19">
        <f>IF(K14&lt;=0,0,ROUNDDOWN((K14*LOOKUP(K14,{0,1950001,3300001,6950001,9000001,18000001,40000001},{0.05,0.1,0.2,0.23,0.33,0.4,0.45})-LOOKUP(K14,{0,1950001,3300001,6950001,9000001,18000001,40000001},{0,97500,427500,636000,1536000,2796000,4796000}))*1.021,-2))</f>
        <v/>
      </c>
      <c r="O14" s="19">
        <f>IF(L14&lt;=0,0,ROUNDDOWN((L14*LOOKUP(L14,{0,1950001,3300001,6950001,9000001,18000001,40000001},{0.05,0.1,0.2,0.23,0.33,0.4,0.45})-LOOKUP(L14,{0,1950001,3300001,6950001,9000001,18000001,40000001},{0,97500,427500,636000,1536000,2796000,4796000}))*1.021,-2))</f>
        <v/>
      </c>
      <c r="P14" s="19">
        <f>MAX(0,ROUNDDOWN(G14-E14-430000,-3))</f>
        <v/>
      </c>
      <c r="Q14" s="19">
        <f>MAX(0,ROUNDDOWN(G14-E14-430000-I14,-3))</f>
        <v/>
      </c>
      <c r="R14" s="19">
        <f>MAX(0,ROUNDDOWN(F14-E14-430000,-3))</f>
        <v/>
      </c>
      <c r="S14" s="19">
        <f>IF(G14&lt;=450000,0,MAX(0,ROUNDDOWN(P14*0.06-MIN(50000,P14)*0.03,-2))+MAX(0,ROUNDDOWN(P14*0.04-MIN(50000,P14)*0.02,-2)))</f>
        <v/>
      </c>
      <c r="T14" s="19">
        <f>IF(G14&lt;=450000,0,MAX(0,ROUNDDOWN(Q14*0.06-MIN(50000,Q14)*0.03,-2))+MAX(0,ROUNDDOWN(Q14*0.04-MIN(50000,Q14)*0.02,-2)))</f>
        <v/>
      </c>
      <c r="U14" s="19">
        <f>IF(F14&lt;=450000,0,MAX(0,ROUNDDOWN(R14*0.06-MIN(50000,R14)*0.03,-2))+MAX(0,ROUNDDOWN(R14*0.04-MIN(50000,R14)*0.02,-2)))</f>
        <v/>
      </c>
      <c r="V14" s="19">
        <f>S14-U14</f>
        <v/>
      </c>
      <c r="W14" s="19">
        <f>O14-M14</f>
        <v/>
      </c>
      <c r="X14" s="19">
        <f>N14+T14-M14-S14</f>
        <v/>
      </c>
      <c r="Y14" s="19">
        <f>T14-S14</f>
        <v/>
      </c>
    </row>
    <row r="15">
      <c r="A15" t="inlineStr">
        <is>
          <t>早見表</t>
        </is>
      </c>
      <c r="B15" s="19" t="n">
        <v>4000000</v>
      </c>
      <c r="C15" s="19" t="n">
        <v>200000</v>
      </c>
      <c r="D15" s="19" t="n">
        <v>0</v>
      </c>
      <c r="E15" s="19">
        <f>ROUND(MIN(B15/12,650000)*12*0.0915+MIN(B15/12,1390000)*12*(0.0504+0)+B15*0.005,0)</f>
        <v/>
      </c>
      <c r="F15" s="19">
        <f>IF(B15&lt;741000,0,IF(B15&lt;2191000,B15-740000,IF(B15&lt;2193000,1451000,IF(B15&lt;2196000,1453000,IF(B15&lt;2200000,1456000,IF(B15&lt;3600000,ROUND(ROUNDDOWN(B15/4,-3)*2.8,0)-80000,IF(B15&lt;6600000,ROUND(ROUNDDOWN(B15/4,-3)*3.2,0)-440000,IF(B15&lt;8500000,ROUNDDOWN(B15*0.9,0)-1100000,B15-1950000))))))))</f>
        <v/>
      </c>
      <c r="G15" s="19">
        <f>F15+C15</f>
        <v/>
      </c>
      <c r="H15" s="19">
        <f>IF(G15&gt;23500000,NA(),IF(G15&lt;=4890000,1040000,IF(G15&lt;=6550000,670000,620000)))</f>
        <v/>
      </c>
      <c r="I15" s="19">
        <f>IF(D15&lt;=0,0,MAX(0,MIN(2000000,D15-MIN(100000,ROUNDDOWN(G15*0.05,0)))))</f>
        <v/>
      </c>
      <c r="J15" s="19">
        <f>MAX(0,ROUNDDOWN(F15-E15-H15,-3))</f>
        <v/>
      </c>
      <c r="K15" s="19">
        <f>MAX(0,ROUNDDOWN(G15-E15-H15-I15,-3))</f>
        <v/>
      </c>
      <c r="L15" s="19">
        <f>MAX(0,ROUNDDOWN(G15-E15-H15,-3))</f>
        <v/>
      </c>
      <c r="M15" s="19">
        <f>IF(J15&lt;=0,0,ROUNDDOWN((J15*LOOKUP(J15,{0,1950001,3300001,6950001,9000001,18000001,40000001},{0.05,0.1,0.2,0.23,0.33,0.4,0.45})-LOOKUP(J15,{0,1950001,3300001,6950001,9000001,18000001,40000001},{0,97500,427500,636000,1536000,2796000,4796000}))*1.021,-2))</f>
        <v/>
      </c>
      <c r="N15" s="19">
        <f>IF(K15&lt;=0,0,ROUNDDOWN((K15*LOOKUP(K15,{0,1950001,3300001,6950001,9000001,18000001,40000001},{0.05,0.1,0.2,0.23,0.33,0.4,0.45})-LOOKUP(K15,{0,1950001,3300001,6950001,9000001,18000001,40000001},{0,97500,427500,636000,1536000,2796000,4796000}))*1.021,-2))</f>
        <v/>
      </c>
      <c r="O15" s="19">
        <f>IF(L15&lt;=0,0,ROUNDDOWN((L15*LOOKUP(L15,{0,1950001,3300001,6950001,9000001,18000001,40000001},{0.05,0.1,0.2,0.23,0.33,0.4,0.45})-LOOKUP(L15,{0,1950001,3300001,6950001,9000001,18000001,40000001},{0,97500,427500,636000,1536000,2796000,4796000}))*1.021,-2))</f>
        <v/>
      </c>
      <c r="P15" s="19">
        <f>MAX(0,ROUNDDOWN(G15-E15-430000,-3))</f>
        <v/>
      </c>
      <c r="Q15" s="19">
        <f>MAX(0,ROUNDDOWN(G15-E15-430000-I15,-3))</f>
        <v/>
      </c>
      <c r="R15" s="19">
        <f>MAX(0,ROUNDDOWN(F15-E15-430000,-3))</f>
        <v/>
      </c>
      <c r="S15" s="19">
        <f>IF(G15&lt;=450000,0,MAX(0,ROUNDDOWN(P15*0.06-MIN(50000,P15)*0.03,-2))+MAX(0,ROUNDDOWN(P15*0.04-MIN(50000,P15)*0.02,-2)))</f>
        <v/>
      </c>
      <c r="T15" s="19">
        <f>IF(G15&lt;=450000,0,MAX(0,ROUNDDOWN(Q15*0.06-MIN(50000,Q15)*0.03,-2))+MAX(0,ROUNDDOWN(Q15*0.04-MIN(50000,Q15)*0.02,-2)))</f>
        <v/>
      </c>
      <c r="U15" s="19">
        <f>IF(F15&lt;=450000,0,MAX(0,ROUNDDOWN(R15*0.06-MIN(50000,R15)*0.03,-2))+MAX(0,ROUNDDOWN(R15*0.04-MIN(50000,R15)*0.02,-2)))</f>
        <v/>
      </c>
      <c r="V15" s="19">
        <f>S15-U15</f>
        <v/>
      </c>
      <c r="W15" s="19">
        <f>O15-M15</f>
        <v/>
      </c>
      <c r="X15" s="19">
        <f>N15+T15-M15-S15</f>
        <v/>
      </c>
      <c r="Y15" s="19">
        <f>T15-S15</f>
        <v/>
      </c>
    </row>
    <row r="16">
      <c r="A16" t="inlineStr">
        <is>
          <t>早見表</t>
        </is>
      </c>
      <c r="B16" s="19" t="n">
        <v>4000000</v>
      </c>
      <c r="C16" s="19" t="n">
        <v>200001</v>
      </c>
      <c r="D16" s="19" t="n">
        <v>0</v>
      </c>
      <c r="E16" s="19">
        <f>ROUND(MIN(B16/12,650000)*12*0.0915+MIN(B16/12,1390000)*12*(0.0504+0)+B16*0.005,0)</f>
        <v/>
      </c>
      <c r="F16" s="19">
        <f>IF(B16&lt;741000,0,IF(B16&lt;2191000,B16-740000,IF(B16&lt;2193000,1451000,IF(B16&lt;2196000,1453000,IF(B16&lt;2200000,1456000,IF(B16&lt;3600000,ROUND(ROUNDDOWN(B16/4,-3)*2.8,0)-80000,IF(B16&lt;6600000,ROUND(ROUNDDOWN(B16/4,-3)*3.2,0)-440000,IF(B16&lt;8500000,ROUNDDOWN(B16*0.9,0)-1100000,B16-1950000))))))))</f>
        <v/>
      </c>
      <c r="G16" s="19">
        <f>F16+C16</f>
        <v/>
      </c>
      <c r="H16" s="19">
        <f>IF(G16&gt;23500000,NA(),IF(G16&lt;=4890000,1040000,IF(G16&lt;=6550000,670000,620000)))</f>
        <v/>
      </c>
      <c r="I16" s="19">
        <f>IF(D16&lt;=0,0,MAX(0,MIN(2000000,D16-MIN(100000,ROUNDDOWN(G16*0.05,0)))))</f>
        <v/>
      </c>
      <c r="J16" s="19">
        <f>MAX(0,ROUNDDOWN(F16-E16-H16,-3))</f>
        <v/>
      </c>
      <c r="K16" s="19">
        <f>MAX(0,ROUNDDOWN(G16-E16-H16-I16,-3))</f>
        <v/>
      </c>
      <c r="L16" s="19">
        <f>MAX(0,ROUNDDOWN(G16-E16-H16,-3))</f>
        <v/>
      </c>
      <c r="M16" s="19">
        <f>IF(J16&lt;=0,0,ROUNDDOWN((J16*LOOKUP(J16,{0,1950001,3300001,6950001,9000001,18000001,40000001},{0.05,0.1,0.2,0.23,0.33,0.4,0.45})-LOOKUP(J16,{0,1950001,3300001,6950001,9000001,18000001,40000001},{0,97500,427500,636000,1536000,2796000,4796000}))*1.021,-2))</f>
        <v/>
      </c>
      <c r="N16" s="19">
        <f>IF(K16&lt;=0,0,ROUNDDOWN((K16*LOOKUP(K16,{0,1950001,3300001,6950001,9000001,18000001,40000001},{0.05,0.1,0.2,0.23,0.33,0.4,0.45})-LOOKUP(K16,{0,1950001,3300001,6950001,9000001,18000001,40000001},{0,97500,427500,636000,1536000,2796000,4796000}))*1.021,-2))</f>
        <v/>
      </c>
      <c r="O16" s="19">
        <f>IF(L16&lt;=0,0,ROUNDDOWN((L16*LOOKUP(L16,{0,1950001,3300001,6950001,9000001,18000001,40000001},{0.05,0.1,0.2,0.23,0.33,0.4,0.45})-LOOKUP(L16,{0,1950001,3300001,6950001,9000001,18000001,40000001},{0,97500,427500,636000,1536000,2796000,4796000}))*1.021,-2))</f>
        <v/>
      </c>
      <c r="P16" s="19">
        <f>MAX(0,ROUNDDOWN(G16-E16-430000,-3))</f>
        <v/>
      </c>
      <c r="Q16" s="19">
        <f>MAX(0,ROUNDDOWN(G16-E16-430000-I16,-3))</f>
        <v/>
      </c>
      <c r="R16" s="19">
        <f>MAX(0,ROUNDDOWN(F16-E16-430000,-3))</f>
        <v/>
      </c>
      <c r="S16" s="19">
        <f>IF(G16&lt;=450000,0,MAX(0,ROUNDDOWN(P16*0.06-MIN(50000,P16)*0.03,-2))+MAX(0,ROUNDDOWN(P16*0.04-MIN(50000,P16)*0.02,-2)))</f>
        <v/>
      </c>
      <c r="T16" s="19">
        <f>IF(G16&lt;=450000,0,MAX(0,ROUNDDOWN(Q16*0.06-MIN(50000,Q16)*0.03,-2))+MAX(0,ROUNDDOWN(Q16*0.04-MIN(50000,Q16)*0.02,-2)))</f>
        <v/>
      </c>
      <c r="U16" s="19">
        <f>IF(F16&lt;=450000,0,MAX(0,ROUNDDOWN(R16*0.06-MIN(50000,R16)*0.03,-2))+MAX(0,ROUNDDOWN(R16*0.04-MIN(50000,R16)*0.02,-2)))</f>
        <v/>
      </c>
      <c r="V16" s="19">
        <f>S16-U16</f>
        <v/>
      </c>
      <c r="W16" s="19">
        <f>O16-M16</f>
        <v/>
      </c>
      <c r="X16" s="19">
        <f>N16+T16-M16-S16</f>
        <v/>
      </c>
      <c r="Y16" s="19">
        <f>T16-S16</f>
        <v/>
      </c>
    </row>
    <row r="17">
      <c r="A17" t="inlineStr">
        <is>
          <t>早見表</t>
        </is>
      </c>
      <c r="B17" s="19" t="n">
        <v>4000000</v>
      </c>
      <c r="C17" s="19" t="n">
        <v>250000</v>
      </c>
      <c r="D17" s="19" t="n">
        <v>0</v>
      </c>
      <c r="E17" s="19">
        <f>ROUND(MIN(B17/12,650000)*12*0.0915+MIN(B17/12,1390000)*12*(0.0504+0)+B17*0.005,0)</f>
        <v/>
      </c>
      <c r="F17" s="19">
        <f>IF(B17&lt;741000,0,IF(B17&lt;2191000,B17-740000,IF(B17&lt;2193000,1451000,IF(B17&lt;2196000,1453000,IF(B17&lt;2200000,1456000,IF(B17&lt;3600000,ROUND(ROUNDDOWN(B17/4,-3)*2.8,0)-80000,IF(B17&lt;6600000,ROUND(ROUNDDOWN(B17/4,-3)*3.2,0)-440000,IF(B17&lt;8500000,ROUNDDOWN(B17*0.9,0)-1100000,B17-1950000))))))))</f>
        <v/>
      </c>
      <c r="G17" s="19">
        <f>F17+C17</f>
        <v/>
      </c>
      <c r="H17" s="19">
        <f>IF(G17&gt;23500000,NA(),IF(G17&lt;=4890000,1040000,IF(G17&lt;=6550000,670000,620000)))</f>
        <v/>
      </c>
      <c r="I17" s="19">
        <f>IF(D17&lt;=0,0,MAX(0,MIN(2000000,D17-MIN(100000,ROUNDDOWN(G17*0.05,0)))))</f>
        <v/>
      </c>
      <c r="J17" s="19">
        <f>MAX(0,ROUNDDOWN(F17-E17-H17,-3))</f>
        <v/>
      </c>
      <c r="K17" s="19">
        <f>MAX(0,ROUNDDOWN(G17-E17-H17-I17,-3))</f>
        <v/>
      </c>
      <c r="L17" s="19">
        <f>MAX(0,ROUNDDOWN(G17-E17-H17,-3))</f>
        <v/>
      </c>
      <c r="M17" s="19">
        <f>IF(J17&lt;=0,0,ROUNDDOWN((J17*LOOKUP(J17,{0,1950001,3300001,6950001,9000001,18000001,40000001},{0.05,0.1,0.2,0.23,0.33,0.4,0.45})-LOOKUP(J17,{0,1950001,3300001,6950001,9000001,18000001,40000001},{0,97500,427500,636000,1536000,2796000,4796000}))*1.021,-2))</f>
        <v/>
      </c>
      <c r="N17" s="19">
        <f>IF(K17&lt;=0,0,ROUNDDOWN((K17*LOOKUP(K17,{0,1950001,3300001,6950001,9000001,18000001,40000001},{0.05,0.1,0.2,0.23,0.33,0.4,0.45})-LOOKUP(K17,{0,1950001,3300001,6950001,9000001,18000001,40000001},{0,97500,427500,636000,1536000,2796000,4796000}))*1.021,-2))</f>
        <v/>
      </c>
      <c r="O17" s="19">
        <f>IF(L17&lt;=0,0,ROUNDDOWN((L17*LOOKUP(L17,{0,1950001,3300001,6950001,9000001,18000001,40000001},{0.05,0.1,0.2,0.23,0.33,0.4,0.45})-LOOKUP(L17,{0,1950001,3300001,6950001,9000001,18000001,40000001},{0,97500,427500,636000,1536000,2796000,4796000}))*1.021,-2))</f>
        <v/>
      </c>
      <c r="P17" s="19">
        <f>MAX(0,ROUNDDOWN(G17-E17-430000,-3))</f>
        <v/>
      </c>
      <c r="Q17" s="19">
        <f>MAX(0,ROUNDDOWN(G17-E17-430000-I17,-3))</f>
        <v/>
      </c>
      <c r="R17" s="19">
        <f>MAX(0,ROUNDDOWN(F17-E17-430000,-3))</f>
        <v/>
      </c>
      <c r="S17" s="19">
        <f>IF(G17&lt;=450000,0,MAX(0,ROUNDDOWN(P17*0.06-MIN(50000,P17)*0.03,-2))+MAX(0,ROUNDDOWN(P17*0.04-MIN(50000,P17)*0.02,-2)))</f>
        <v/>
      </c>
      <c r="T17" s="19">
        <f>IF(G17&lt;=450000,0,MAX(0,ROUNDDOWN(Q17*0.06-MIN(50000,Q17)*0.03,-2))+MAX(0,ROUNDDOWN(Q17*0.04-MIN(50000,Q17)*0.02,-2)))</f>
        <v/>
      </c>
      <c r="U17" s="19">
        <f>IF(F17&lt;=450000,0,MAX(0,ROUNDDOWN(R17*0.06-MIN(50000,R17)*0.03,-2))+MAX(0,ROUNDDOWN(R17*0.04-MIN(50000,R17)*0.02,-2)))</f>
        <v/>
      </c>
      <c r="V17" s="19">
        <f>S17-U17</f>
        <v/>
      </c>
      <c r="W17" s="19">
        <f>O17-M17</f>
        <v/>
      </c>
      <c r="X17" s="19">
        <f>N17+T17-M17-S17</f>
        <v/>
      </c>
      <c r="Y17" s="19">
        <f>T17-S17</f>
        <v/>
      </c>
    </row>
    <row r="18">
      <c r="A18" t="inlineStr">
        <is>
          <t>早見表</t>
        </is>
      </c>
      <c r="B18" s="19" t="n">
        <v>4000000</v>
      </c>
      <c r="C18" s="19" t="n">
        <v>300000</v>
      </c>
      <c r="D18" s="19" t="n">
        <v>0</v>
      </c>
      <c r="E18" s="19">
        <f>ROUND(MIN(B18/12,650000)*12*0.0915+MIN(B18/12,1390000)*12*(0.0504+0)+B18*0.005,0)</f>
        <v/>
      </c>
      <c r="F18" s="19">
        <f>IF(B18&lt;741000,0,IF(B18&lt;2191000,B18-740000,IF(B18&lt;2193000,1451000,IF(B18&lt;2196000,1453000,IF(B18&lt;2200000,1456000,IF(B18&lt;3600000,ROUND(ROUNDDOWN(B18/4,-3)*2.8,0)-80000,IF(B18&lt;6600000,ROUND(ROUNDDOWN(B18/4,-3)*3.2,0)-440000,IF(B18&lt;8500000,ROUNDDOWN(B18*0.9,0)-1100000,B18-1950000))))))))</f>
        <v/>
      </c>
      <c r="G18" s="19">
        <f>F18+C18</f>
        <v/>
      </c>
      <c r="H18" s="19">
        <f>IF(G18&gt;23500000,NA(),IF(G18&lt;=4890000,1040000,IF(G18&lt;=6550000,670000,620000)))</f>
        <v/>
      </c>
      <c r="I18" s="19">
        <f>IF(D18&lt;=0,0,MAX(0,MIN(2000000,D18-MIN(100000,ROUNDDOWN(G18*0.05,0)))))</f>
        <v/>
      </c>
      <c r="J18" s="19">
        <f>MAX(0,ROUNDDOWN(F18-E18-H18,-3))</f>
        <v/>
      </c>
      <c r="K18" s="19">
        <f>MAX(0,ROUNDDOWN(G18-E18-H18-I18,-3))</f>
        <v/>
      </c>
      <c r="L18" s="19">
        <f>MAX(0,ROUNDDOWN(G18-E18-H18,-3))</f>
        <v/>
      </c>
      <c r="M18" s="19">
        <f>IF(J18&lt;=0,0,ROUNDDOWN((J18*LOOKUP(J18,{0,1950001,3300001,6950001,9000001,18000001,40000001},{0.05,0.1,0.2,0.23,0.33,0.4,0.45})-LOOKUP(J18,{0,1950001,3300001,6950001,9000001,18000001,40000001},{0,97500,427500,636000,1536000,2796000,4796000}))*1.021,-2))</f>
        <v/>
      </c>
      <c r="N18" s="19">
        <f>IF(K18&lt;=0,0,ROUNDDOWN((K18*LOOKUP(K18,{0,1950001,3300001,6950001,9000001,18000001,40000001},{0.05,0.1,0.2,0.23,0.33,0.4,0.45})-LOOKUP(K18,{0,1950001,3300001,6950001,9000001,18000001,40000001},{0,97500,427500,636000,1536000,2796000,4796000}))*1.021,-2))</f>
        <v/>
      </c>
      <c r="O18" s="19">
        <f>IF(L18&lt;=0,0,ROUNDDOWN((L18*LOOKUP(L18,{0,1950001,3300001,6950001,9000001,18000001,40000001},{0.05,0.1,0.2,0.23,0.33,0.4,0.45})-LOOKUP(L18,{0,1950001,3300001,6950001,9000001,18000001,40000001},{0,97500,427500,636000,1536000,2796000,4796000}))*1.021,-2))</f>
        <v/>
      </c>
      <c r="P18" s="19">
        <f>MAX(0,ROUNDDOWN(G18-E18-430000,-3))</f>
        <v/>
      </c>
      <c r="Q18" s="19">
        <f>MAX(0,ROUNDDOWN(G18-E18-430000-I18,-3))</f>
        <v/>
      </c>
      <c r="R18" s="19">
        <f>MAX(0,ROUNDDOWN(F18-E18-430000,-3))</f>
        <v/>
      </c>
      <c r="S18" s="19">
        <f>IF(G18&lt;=450000,0,MAX(0,ROUNDDOWN(P18*0.06-MIN(50000,P18)*0.03,-2))+MAX(0,ROUNDDOWN(P18*0.04-MIN(50000,P18)*0.02,-2)))</f>
        <v/>
      </c>
      <c r="T18" s="19">
        <f>IF(G18&lt;=450000,0,MAX(0,ROUNDDOWN(Q18*0.06-MIN(50000,Q18)*0.03,-2))+MAX(0,ROUNDDOWN(Q18*0.04-MIN(50000,Q18)*0.02,-2)))</f>
        <v/>
      </c>
      <c r="U18" s="19">
        <f>IF(F18&lt;=450000,0,MAX(0,ROUNDDOWN(R18*0.06-MIN(50000,R18)*0.03,-2))+MAX(0,ROUNDDOWN(R18*0.04-MIN(50000,R18)*0.02,-2)))</f>
        <v/>
      </c>
      <c r="V18" s="19">
        <f>S18-U18</f>
        <v/>
      </c>
      <c r="W18" s="19">
        <f>O18-M18</f>
        <v/>
      </c>
      <c r="X18" s="19">
        <f>N18+T18-M18-S18</f>
        <v/>
      </c>
      <c r="Y18" s="19">
        <f>T18-S18</f>
        <v/>
      </c>
    </row>
    <row r="19">
      <c r="A19" t="inlineStr">
        <is>
          <t>早見表</t>
        </is>
      </c>
      <c r="B19" s="19" t="n">
        <v>5000000</v>
      </c>
      <c r="C19" s="19" t="n">
        <v>50000</v>
      </c>
      <c r="D19" s="19" t="n">
        <v>0</v>
      </c>
      <c r="E19" s="19">
        <f>ROUND(MIN(B19/12,650000)*12*0.0915+MIN(B19/12,1390000)*12*(0.0504+0)+B19*0.005,0)</f>
        <v/>
      </c>
      <c r="F19" s="19">
        <f>IF(B19&lt;741000,0,IF(B19&lt;2191000,B19-740000,IF(B19&lt;2193000,1451000,IF(B19&lt;2196000,1453000,IF(B19&lt;2200000,1456000,IF(B19&lt;3600000,ROUND(ROUNDDOWN(B19/4,-3)*2.8,0)-80000,IF(B19&lt;6600000,ROUND(ROUNDDOWN(B19/4,-3)*3.2,0)-440000,IF(B19&lt;8500000,ROUNDDOWN(B19*0.9,0)-1100000,B19-1950000))))))))</f>
        <v/>
      </c>
      <c r="G19" s="19">
        <f>F19+C19</f>
        <v/>
      </c>
      <c r="H19" s="19">
        <f>IF(G19&gt;23500000,NA(),IF(G19&lt;=4890000,1040000,IF(G19&lt;=6550000,670000,620000)))</f>
        <v/>
      </c>
      <c r="I19" s="19">
        <f>IF(D19&lt;=0,0,MAX(0,MIN(2000000,D19-MIN(100000,ROUNDDOWN(G19*0.05,0)))))</f>
        <v/>
      </c>
      <c r="J19" s="19">
        <f>MAX(0,ROUNDDOWN(F19-E19-H19,-3))</f>
        <v/>
      </c>
      <c r="K19" s="19">
        <f>MAX(0,ROUNDDOWN(G19-E19-H19-I19,-3))</f>
        <v/>
      </c>
      <c r="L19" s="19">
        <f>MAX(0,ROUNDDOWN(G19-E19-H19,-3))</f>
        <v/>
      </c>
      <c r="M19" s="19">
        <f>IF(J19&lt;=0,0,ROUNDDOWN((J19*LOOKUP(J19,{0,1950001,3300001,6950001,9000001,18000001,40000001},{0.05,0.1,0.2,0.23,0.33,0.4,0.45})-LOOKUP(J19,{0,1950001,3300001,6950001,9000001,18000001,40000001},{0,97500,427500,636000,1536000,2796000,4796000}))*1.021,-2))</f>
        <v/>
      </c>
      <c r="N19" s="19">
        <f>IF(K19&lt;=0,0,ROUNDDOWN((K19*LOOKUP(K19,{0,1950001,3300001,6950001,9000001,18000001,40000001},{0.05,0.1,0.2,0.23,0.33,0.4,0.45})-LOOKUP(K19,{0,1950001,3300001,6950001,9000001,18000001,40000001},{0,97500,427500,636000,1536000,2796000,4796000}))*1.021,-2))</f>
        <v/>
      </c>
      <c r="O19" s="19">
        <f>IF(L19&lt;=0,0,ROUNDDOWN((L19*LOOKUP(L19,{0,1950001,3300001,6950001,9000001,18000001,40000001},{0.05,0.1,0.2,0.23,0.33,0.4,0.45})-LOOKUP(L19,{0,1950001,3300001,6950001,9000001,18000001,40000001},{0,97500,427500,636000,1536000,2796000,4796000}))*1.021,-2))</f>
        <v/>
      </c>
      <c r="P19" s="19">
        <f>MAX(0,ROUNDDOWN(G19-E19-430000,-3))</f>
        <v/>
      </c>
      <c r="Q19" s="19">
        <f>MAX(0,ROUNDDOWN(G19-E19-430000-I19,-3))</f>
        <v/>
      </c>
      <c r="R19" s="19">
        <f>MAX(0,ROUNDDOWN(F19-E19-430000,-3))</f>
        <v/>
      </c>
      <c r="S19" s="19">
        <f>IF(G19&lt;=450000,0,MAX(0,ROUNDDOWN(P19*0.06-MIN(50000,P19)*0.03,-2))+MAX(0,ROUNDDOWN(P19*0.04-MIN(50000,P19)*0.02,-2)))</f>
        <v/>
      </c>
      <c r="T19" s="19">
        <f>IF(G19&lt;=450000,0,MAX(0,ROUNDDOWN(Q19*0.06-MIN(50000,Q19)*0.03,-2))+MAX(0,ROUNDDOWN(Q19*0.04-MIN(50000,Q19)*0.02,-2)))</f>
        <v/>
      </c>
      <c r="U19" s="19">
        <f>IF(F19&lt;=450000,0,MAX(0,ROUNDDOWN(R19*0.06-MIN(50000,R19)*0.03,-2))+MAX(0,ROUNDDOWN(R19*0.04-MIN(50000,R19)*0.02,-2)))</f>
        <v/>
      </c>
      <c r="V19" s="19">
        <f>S19-U19</f>
        <v/>
      </c>
      <c r="W19" s="19">
        <f>O19-M19</f>
        <v/>
      </c>
      <c r="X19" s="19">
        <f>N19+T19-M19-S19</f>
        <v/>
      </c>
      <c r="Y19" s="19">
        <f>T19-S19</f>
        <v/>
      </c>
    </row>
    <row r="20">
      <c r="A20" t="inlineStr">
        <is>
          <t>早見表</t>
        </is>
      </c>
      <c r="B20" s="19" t="n">
        <v>5000000</v>
      </c>
      <c r="C20" s="19" t="n">
        <v>100000</v>
      </c>
      <c r="D20" s="19" t="n">
        <v>0</v>
      </c>
      <c r="E20" s="19">
        <f>ROUND(MIN(B20/12,650000)*12*0.0915+MIN(B20/12,1390000)*12*(0.0504+0)+B20*0.005,0)</f>
        <v/>
      </c>
      <c r="F20" s="19">
        <f>IF(B20&lt;741000,0,IF(B20&lt;2191000,B20-740000,IF(B20&lt;2193000,1451000,IF(B20&lt;2196000,1453000,IF(B20&lt;2200000,1456000,IF(B20&lt;3600000,ROUND(ROUNDDOWN(B20/4,-3)*2.8,0)-80000,IF(B20&lt;6600000,ROUND(ROUNDDOWN(B20/4,-3)*3.2,0)-440000,IF(B20&lt;8500000,ROUNDDOWN(B20*0.9,0)-1100000,B20-1950000))))))))</f>
        <v/>
      </c>
      <c r="G20" s="19">
        <f>F20+C20</f>
        <v/>
      </c>
      <c r="H20" s="19">
        <f>IF(G20&gt;23500000,NA(),IF(G20&lt;=4890000,1040000,IF(G20&lt;=6550000,670000,620000)))</f>
        <v/>
      </c>
      <c r="I20" s="19">
        <f>IF(D20&lt;=0,0,MAX(0,MIN(2000000,D20-MIN(100000,ROUNDDOWN(G20*0.05,0)))))</f>
        <v/>
      </c>
      <c r="J20" s="19">
        <f>MAX(0,ROUNDDOWN(F20-E20-H20,-3))</f>
        <v/>
      </c>
      <c r="K20" s="19">
        <f>MAX(0,ROUNDDOWN(G20-E20-H20-I20,-3))</f>
        <v/>
      </c>
      <c r="L20" s="19">
        <f>MAX(0,ROUNDDOWN(G20-E20-H20,-3))</f>
        <v/>
      </c>
      <c r="M20" s="19">
        <f>IF(J20&lt;=0,0,ROUNDDOWN((J20*LOOKUP(J20,{0,1950001,3300001,6950001,9000001,18000001,40000001},{0.05,0.1,0.2,0.23,0.33,0.4,0.45})-LOOKUP(J20,{0,1950001,3300001,6950001,9000001,18000001,40000001},{0,97500,427500,636000,1536000,2796000,4796000}))*1.021,-2))</f>
        <v/>
      </c>
      <c r="N20" s="19">
        <f>IF(K20&lt;=0,0,ROUNDDOWN((K20*LOOKUP(K20,{0,1950001,3300001,6950001,9000001,18000001,40000001},{0.05,0.1,0.2,0.23,0.33,0.4,0.45})-LOOKUP(K20,{0,1950001,3300001,6950001,9000001,18000001,40000001},{0,97500,427500,636000,1536000,2796000,4796000}))*1.021,-2))</f>
        <v/>
      </c>
      <c r="O20" s="19">
        <f>IF(L20&lt;=0,0,ROUNDDOWN((L20*LOOKUP(L20,{0,1950001,3300001,6950001,9000001,18000001,40000001},{0.05,0.1,0.2,0.23,0.33,0.4,0.45})-LOOKUP(L20,{0,1950001,3300001,6950001,9000001,18000001,40000001},{0,97500,427500,636000,1536000,2796000,4796000}))*1.021,-2))</f>
        <v/>
      </c>
      <c r="P20" s="19">
        <f>MAX(0,ROUNDDOWN(G20-E20-430000,-3))</f>
        <v/>
      </c>
      <c r="Q20" s="19">
        <f>MAX(0,ROUNDDOWN(G20-E20-430000-I20,-3))</f>
        <v/>
      </c>
      <c r="R20" s="19">
        <f>MAX(0,ROUNDDOWN(F20-E20-430000,-3))</f>
        <v/>
      </c>
      <c r="S20" s="19">
        <f>IF(G20&lt;=450000,0,MAX(0,ROUNDDOWN(P20*0.06-MIN(50000,P20)*0.03,-2))+MAX(0,ROUNDDOWN(P20*0.04-MIN(50000,P20)*0.02,-2)))</f>
        <v/>
      </c>
      <c r="T20" s="19">
        <f>IF(G20&lt;=450000,0,MAX(0,ROUNDDOWN(Q20*0.06-MIN(50000,Q20)*0.03,-2))+MAX(0,ROUNDDOWN(Q20*0.04-MIN(50000,Q20)*0.02,-2)))</f>
        <v/>
      </c>
      <c r="U20" s="19">
        <f>IF(F20&lt;=450000,0,MAX(0,ROUNDDOWN(R20*0.06-MIN(50000,R20)*0.03,-2))+MAX(0,ROUNDDOWN(R20*0.04-MIN(50000,R20)*0.02,-2)))</f>
        <v/>
      </c>
      <c r="V20" s="19">
        <f>S20-U20</f>
        <v/>
      </c>
      <c r="W20" s="19">
        <f>O20-M20</f>
        <v/>
      </c>
      <c r="X20" s="19">
        <f>N20+T20-M20-S20</f>
        <v/>
      </c>
      <c r="Y20" s="19">
        <f>T20-S20</f>
        <v/>
      </c>
    </row>
    <row r="21">
      <c r="A21" t="inlineStr">
        <is>
          <t>早見表</t>
        </is>
      </c>
      <c r="B21" s="19" t="n">
        <v>5000000</v>
      </c>
      <c r="C21" s="19" t="n">
        <v>150000</v>
      </c>
      <c r="D21" s="19" t="n">
        <v>0</v>
      </c>
      <c r="E21" s="19">
        <f>ROUND(MIN(B21/12,650000)*12*0.0915+MIN(B21/12,1390000)*12*(0.0504+0)+B21*0.005,0)</f>
        <v/>
      </c>
      <c r="F21" s="19">
        <f>IF(B21&lt;741000,0,IF(B21&lt;2191000,B21-740000,IF(B21&lt;2193000,1451000,IF(B21&lt;2196000,1453000,IF(B21&lt;2200000,1456000,IF(B21&lt;3600000,ROUND(ROUNDDOWN(B21/4,-3)*2.8,0)-80000,IF(B21&lt;6600000,ROUND(ROUNDDOWN(B21/4,-3)*3.2,0)-440000,IF(B21&lt;8500000,ROUNDDOWN(B21*0.9,0)-1100000,B21-1950000))))))))</f>
        <v/>
      </c>
      <c r="G21" s="19">
        <f>F21+C21</f>
        <v/>
      </c>
      <c r="H21" s="19">
        <f>IF(G21&gt;23500000,NA(),IF(G21&lt;=4890000,1040000,IF(G21&lt;=6550000,670000,620000)))</f>
        <v/>
      </c>
      <c r="I21" s="19">
        <f>IF(D21&lt;=0,0,MAX(0,MIN(2000000,D21-MIN(100000,ROUNDDOWN(G21*0.05,0)))))</f>
        <v/>
      </c>
      <c r="J21" s="19">
        <f>MAX(0,ROUNDDOWN(F21-E21-H21,-3))</f>
        <v/>
      </c>
      <c r="K21" s="19">
        <f>MAX(0,ROUNDDOWN(G21-E21-H21-I21,-3))</f>
        <v/>
      </c>
      <c r="L21" s="19">
        <f>MAX(0,ROUNDDOWN(G21-E21-H21,-3))</f>
        <v/>
      </c>
      <c r="M21" s="19">
        <f>IF(J21&lt;=0,0,ROUNDDOWN((J21*LOOKUP(J21,{0,1950001,3300001,6950001,9000001,18000001,40000001},{0.05,0.1,0.2,0.23,0.33,0.4,0.45})-LOOKUP(J21,{0,1950001,3300001,6950001,9000001,18000001,40000001},{0,97500,427500,636000,1536000,2796000,4796000}))*1.021,-2))</f>
        <v/>
      </c>
      <c r="N21" s="19">
        <f>IF(K21&lt;=0,0,ROUNDDOWN((K21*LOOKUP(K21,{0,1950001,3300001,6950001,9000001,18000001,40000001},{0.05,0.1,0.2,0.23,0.33,0.4,0.45})-LOOKUP(K21,{0,1950001,3300001,6950001,9000001,18000001,40000001},{0,97500,427500,636000,1536000,2796000,4796000}))*1.021,-2))</f>
        <v/>
      </c>
      <c r="O21" s="19">
        <f>IF(L21&lt;=0,0,ROUNDDOWN((L21*LOOKUP(L21,{0,1950001,3300001,6950001,9000001,18000001,40000001},{0.05,0.1,0.2,0.23,0.33,0.4,0.45})-LOOKUP(L21,{0,1950001,3300001,6950001,9000001,18000001,40000001},{0,97500,427500,636000,1536000,2796000,4796000}))*1.021,-2))</f>
        <v/>
      </c>
      <c r="P21" s="19">
        <f>MAX(0,ROUNDDOWN(G21-E21-430000,-3))</f>
        <v/>
      </c>
      <c r="Q21" s="19">
        <f>MAX(0,ROUNDDOWN(G21-E21-430000-I21,-3))</f>
        <v/>
      </c>
      <c r="R21" s="19">
        <f>MAX(0,ROUNDDOWN(F21-E21-430000,-3))</f>
        <v/>
      </c>
      <c r="S21" s="19">
        <f>IF(G21&lt;=450000,0,MAX(0,ROUNDDOWN(P21*0.06-MIN(50000,P21)*0.03,-2))+MAX(0,ROUNDDOWN(P21*0.04-MIN(50000,P21)*0.02,-2)))</f>
        <v/>
      </c>
      <c r="T21" s="19">
        <f>IF(G21&lt;=450000,0,MAX(0,ROUNDDOWN(Q21*0.06-MIN(50000,Q21)*0.03,-2))+MAX(0,ROUNDDOWN(Q21*0.04-MIN(50000,Q21)*0.02,-2)))</f>
        <v/>
      </c>
      <c r="U21" s="19">
        <f>IF(F21&lt;=450000,0,MAX(0,ROUNDDOWN(R21*0.06-MIN(50000,R21)*0.03,-2))+MAX(0,ROUNDDOWN(R21*0.04-MIN(50000,R21)*0.02,-2)))</f>
        <v/>
      </c>
      <c r="V21" s="19">
        <f>S21-U21</f>
        <v/>
      </c>
      <c r="W21" s="19">
        <f>O21-M21</f>
        <v/>
      </c>
      <c r="X21" s="19">
        <f>N21+T21-M21-S21</f>
        <v/>
      </c>
      <c r="Y21" s="19">
        <f>T21-S21</f>
        <v/>
      </c>
    </row>
    <row r="22">
      <c r="A22" t="inlineStr">
        <is>
          <t>早見表</t>
        </is>
      </c>
      <c r="B22" s="19" t="n">
        <v>5000000</v>
      </c>
      <c r="C22" s="19" t="n">
        <v>190000</v>
      </c>
      <c r="D22" s="19" t="n">
        <v>0</v>
      </c>
      <c r="E22" s="19">
        <f>ROUND(MIN(B22/12,650000)*12*0.0915+MIN(B22/12,1390000)*12*(0.0504+0)+B22*0.005,0)</f>
        <v/>
      </c>
      <c r="F22" s="19">
        <f>IF(B22&lt;741000,0,IF(B22&lt;2191000,B22-740000,IF(B22&lt;2193000,1451000,IF(B22&lt;2196000,1453000,IF(B22&lt;2200000,1456000,IF(B22&lt;3600000,ROUND(ROUNDDOWN(B22/4,-3)*2.8,0)-80000,IF(B22&lt;6600000,ROUND(ROUNDDOWN(B22/4,-3)*3.2,0)-440000,IF(B22&lt;8500000,ROUNDDOWN(B22*0.9,0)-1100000,B22-1950000))))))))</f>
        <v/>
      </c>
      <c r="G22" s="19">
        <f>F22+C22</f>
        <v/>
      </c>
      <c r="H22" s="19">
        <f>IF(G22&gt;23500000,NA(),IF(G22&lt;=4890000,1040000,IF(G22&lt;=6550000,670000,620000)))</f>
        <v/>
      </c>
      <c r="I22" s="19">
        <f>IF(D22&lt;=0,0,MAX(0,MIN(2000000,D22-MIN(100000,ROUNDDOWN(G22*0.05,0)))))</f>
        <v/>
      </c>
      <c r="J22" s="19">
        <f>MAX(0,ROUNDDOWN(F22-E22-H22,-3))</f>
        <v/>
      </c>
      <c r="K22" s="19">
        <f>MAX(0,ROUNDDOWN(G22-E22-H22-I22,-3))</f>
        <v/>
      </c>
      <c r="L22" s="19">
        <f>MAX(0,ROUNDDOWN(G22-E22-H22,-3))</f>
        <v/>
      </c>
      <c r="M22" s="19">
        <f>IF(J22&lt;=0,0,ROUNDDOWN((J22*LOOKUP(J22,{0,1950001,3300001,6950001,9000001,18000001,40000001},{0.05,0.1,0.2,0.23,0.33,0.4,0.45})-LOOKUP(J22,{0,1950001,3300001,6950001,9000001,18000001,40000001},{0,97500,427500,636000,1536000,2796000,4796000}))*1.021,-2))</f>
        <v/>
      </c>
      <c r="N22" s="19">
        <f>IF(K22&lt;=0,0,ROUNDDOWN((K22*LOOKUP(K22,{0,1950001,3300001,6950001,9000001,18000001,40000001},{0.05,0.1,0.2,0.23,0.33,0.4,0.45})-LOOKUP(K22,{0,1950001,3300001,6950001,9000001,18000001,40000001},{0,97500,427500,636000,1536000,2796000,4796000}))*1.021,-2))</f>
        <v/>
      </c>
      <c r="O22" s="19">
        <f>IF(L22&lt;=0,0,ROUNDDOWN((L22*LOOKUP(L22,{0,1950001,3300001,6950001,9000001,18000001,40000001},{0.05,0.1,0.2,0.23,0.33,0.4,0.45})-LOOKUP(L22,{0,1950001,3300001,6950001,9000001,18000001,40000001},{0,97500,427500,636000,1536000,2796000,4796000}))*1.021,-2))</f>
        <v/>
      </c>
      <c r="P22" s="19">
        <f>MAX(0,ROUNDDOWN(G22-E22-430000,-3))</f>
        <v/>
      </c>
      <c r="Q22" s="19">
        <f>MAX(0,ROUNDDOWN(G22-E22-430000-I22,-3))</f>
        <v/>
      </c>
      <c r="R22" s="19">
        <f>MAX(0,ROUNDDOWN(F22-E22-430000,-3))</f>
        <v/>
      </c>
      <c r="S22" s="19">
        <f>IF(G22&lt;=450000,0,MAX(0,ROUNDDOWN(P22*0.06-MIN(50000,P22)*0.03,-2))+MAX(0,ROUNDDOWN(P22*0.04-MIN(50000,P22)*0.02,-2)))</f>
        <v/>
      </c>
      <c r="T22" s="19">
        <f>IF(G22&lt;=450000,0,MAX(0,ROUNDDOWN(Q22*0.06-MIN(50000,Q22)*0.03,-2))+MAX(0,ROUNDDOWN(Q22*0.04-MIN(50000,Q22)*0.02,-2)))</f>
        <v/>
      </c>
      <c r="U22" s="19">
        <f>IF(F22&lt;=450000,0,MAX(0,ROUNDDOWN(R22*0.06-MIN(50000,R22)*0.03,-2))+MAX(0,ROUNDDOWN(R22*0.04-MIN(50000,R22)*0.02,-2)))</f>
        <v/>
      </c>
      <c r="V22" s="19">
        <f>S22-U22</f>
        <v/>
      </c>
      <c r="W22" s="19">
        <f>O22-M22</f>
        <v/>
      </c>
      <c r="X22" s="19">
        <f>N22+T22-M22-S22</f>
        <v/>
      </c>
      <c r="Y22" s="19">
        <f>T22-S22</f>
        <v/>
      </c>
    </row>
    <row r="23">
      <c r="A23" t="inlineStr">
        <is>
          <t>早見表</t>
        </is>
      </c>
      <c r="B23" s="19" t="n">
        <v>5000000</v>
      </c>
      <c r="C23" s="19" t="n">
        <v>200000</v>
      </c>
      <c r="D23" s="19" t="n">
        <v>0</v>
      </c>
      <c r="E23" s="19">
        <f>ROUND(MIN(B23/12,650000)*12*0.0915+MIN(B23/12,1390000)*12*(0.0504+0)+B23*0.005,0)</f>
        <v/>
      </c>
      <c r="F23" s="19">
        <f>IF(B23&lt;741000,0,IF(B23&lt;2191000,B23-740000,IF(B23&lt;2193000,1451000,IF(B23&lt;2196000,1453000,IF(B23&lt;2200000,1456000,IF(B23&lt;3600000,ROUND(ROUNDDOWN(B23/4,-3)*2.8,0)-80000,IF(B23&lt;6600000,ROUND(ROUNDDOWN(B23/4,-3)*3.2,0)-440000,IF(B23&lt;8500000,ROUNDDOWN(B23*0.9,0)-1100000,B23-1950000))))))))</f>
        <v/>
      </c>
      <c r="G23" s="19">
        <f>F23+C23</f>
        <v/>
      </c>
      <c r="H23" s="19">
        <f>IF(G23&gt;23500000,NA(),IF(G23&lt;=4890000,1040000,IF(G23&lt;=6550000,670000,620000)))</f>
        <v/>
      </c>
      <c r="I23" s="19">
        <f>IF(D23&lt;=0,0,MAX(0,MIN(2000000,D23-MIN(100000,ROUNDDOWN(G23*0.05,0)))))</f>
        <v/>
      </c>
      <c r="J23" s="19">
        <f>MAX(0,ROUNDDOWN(F23-E23-H23,-3))</f>
        <v/>
      </c>
      <c r="K23" s="19">
        <f>MAX(0,ROUNDDOWN(G23-E23-H23-I23,-3))</f>
        <v/>
      </c>
      <c r="L23" s="19">
        <f>MAX(0,ROUNDDOWN(G23-E23-H23,-3))</f>
        <v/>
      </c>
      <c r="M23" s="19">
        <f>IF(J23&lt;=0,0,ROUNDDOWN((J23*LOOKUP(J23,{0,1950001,3300001,6950001,9000001,18000001,40000001},{0.05,0.1,0.2,0.23,0.33,0.4,0.45})-LOOKUP(J23,{0,1950001,3300001,6950001,9000001,18000001,40000001},{0,97500,427500,636000,1536000,2796000,4796000}))*1.021,-2))</f>
        <v/>
      </c>
      <c r="N23" s="19">
        <f>IF(K23&lt;=0,0,ROUNDDOWN((K23*LOOKUP(K23,{0,1950001,3300001,6950001,9000001,18000001,40000001},{0.05,0.1,0.2,0.23,0.33,0.4,0.45})-LOOKUP(K23,{0,1950001,3300001,6950001,9000001,18000001,40000001},{0,97500,427500,636000,1536000,2796000,4796000}))*1.021,-2))</f>
        <v/>
      </c>
      <c r="O23" s="19">
        <f>IF(L23&lt;=0,0,ROUNDDOWN((L23*LOOKUP(L23,{0,1950001,3300001,6950001,9000001,18000001,40000001},{0.05,0.1,0.2,0.23,0.33,0.4,0.45})-LOOKUP(L23,{0,1950001,3300001,6950001,9000001,18000001,40000001},{0,97500,427500,636000,1536000,2796000,4796000}))*1.021,-2))</f>
        <v/>
      </c>
      <c r="P23" s="19">
        <f>MAX(0,ROUNDDOWN(G23-E23-430000,-3))</f>
        <v/>
      </c>
      <c r="Q23" s="19">
        <f>MAX(0,ROUNDDOWN(G23-E23-430000-I23,-3))</f>
        <v/>
      </c>
      <c r="R23" s="19">
        <f>MAX(0,ROUNDDOWN(F23-E23-430000,-3))</f>
        <v/>
      </c>
      <c r="S23" s="19">
        <f>IF(G23&lt;=450000,0,MAX(0,ROUNDDOWN(P23*0.06-MIN(50000,P23)*0.03,-2))+MAX(0,ROUNDDOWN(P23*0.04-MIN(50000,P23)*0.02,-2)))</f>
        <v/>
      </c>
      <c r="T23" s="19">
        <f>IF(G23&lt;=450000,0,MAX(0,ROUNDDOWN(Q23*0.06-MIN(50000,Q23)*0.03,-2))+MAX(0,ROUNDDOWN(Q23*0.04-MIN(50000,Q23)*0.02,-2)))</f>
        <v/>
      </c>
      <c r="U23" s="19">
        <f>IF(F23&lt;=450000,0,MAX(0,ROUNDDOWN(R23*0.06-MIN(50000,R23)*0.03,-2))+MAX(0,ROUNDDOWN(R23*0.04-MIN(50000,R23)*0.02,-2)))</f>
        <v/>
      </c>
      <c r="V23" s="19">
        <f>S23-U23</f>
        <v/>
      </c>
      <c r="W23" s="19">
        <f>O23-M23</f>
        <v/>
      </c>
      <c r="X23" s="19">
        <f>N23+T23-M23-S23</f>
        <v/>
      </c>
      <c r="Y23" s="19">
        <f>T23-S23</f>
        <v/>
      </c>
    </row>
    <row r="24">
      <c r="A24" t="inlineStr">
        <is>
          <t>早見表</t>
        </is>
      </c>
      <c r="B24" s="19" t="n">
        <v>5000000</v>
      </c>
      <c r="C24" s="19" t="n">
        <v>200001</v>
      </c>
      <c r="D24" s="19" t="n">
        <v>0</v>
      </c>
      <c r="E24" s="19">
        <f>ROUND(MIN(B24/12,650000)*12*0.0915+MIN(B24/12,1390000)*12*(0.0504+0)+B24*0.005,0)</f>
        <v/>
      </c>
      <c r="F24" s="19">
        <f>IF(B24&lt;741000,0,IF(B24&lt;2191000,B24-740000,IF(B24&lt;2193000,1451000,IF(B24&lt;2196000,1453000,IF(B24&lt;2200000,1456000,IF(B24&lt;3600000,ROUND(ROUNDDOWN(B24/4,-3)*2.8,0)-80000,IF(B24&lt;6600000,ROUND(ROUNDDOWN(B24/4,-3)*3.2,0)-440000,IF(B24&lt;8500000,ROUNDDOWN(B24*0.9,0)-1100000,B24-1950000))))))))</f>
        <v/>
      </c>
      <c r="G24" s="19">
        <f>F24+C24</f>
        <v/>
      </c>
      <c r="H24" s="19">
        <f>IF(G24&gt;23500000,NA(),IF(G24&lt;=4890000,1040000,IF(G24&lt;=6550000,670000,620000)))</f>
        <v/>
      </c>
      <c r="I24" s="19">
        <f>IF(D24&lt;=0,0,MAX(0,MIN(2000000,D24-MIN(100000,ROUNDDOWN(G24*0.05,0)))))</f>
        <v/>
      </c>
      <c r="J24" s="19">
        <f>MAX(0,ROUNDDOWN(F24-E24-H24,-3))</f>
        <v/>
      </c>
      <c r="K24" s="19">
        <f>MAX(0,ROUNDDOWN(G24-E24-H24-I24,-3))</f>
        <v/>
      </c>
      <c r="L24" s="19">
        <f>MAX(0,ROUNDDOWN(G24-E24-H24,-3))</f>
        <v/>
      </c>
      <c r="M24" s="19">
        <f>IF(J24&lt;=0,0,ROUNDDOWN((J24*LOOKUP(J24,{0,1950001,3300001,6950001,9000001,18000001,40000001},{0.05,0.1,0.2,0.23,0.33,0.4,0.45})-LOOKUP(J24,{0,1950001,3300001,6950001,9000001,18000001,40000001},{0,97500,427500,636000,1536000,2796000,4796000}))*1.021,-2))</f>
        <v/>
      </c>
      <c r="N24" s="19">
        <f>IF(K24&lt;=0,0,ROUNDDOWN((K24*LOOKUP(K24,{0,1950001,3300001,6950001,9000001,18000001,40000001},{0.05,0.1,0.2,0.23,0.33,0.4,0.45})-LOOKUP(K24,{0,1950001,3300001,6950001,9000001,18000001,40000001},{0,97500,427500,636000,1536000,2796000,4796000}))*1.021,-2))</f>
        <v/>
      </c>
      <c r="O24" s="19">
        <f>IF(L24&lt;=0,0,ROUNDDOWN((L24*LOOKUP(L24,{0,1950001,3300001,6950001,9000001,18000001,40000001},{0.05,0.1,0.2,0.23,0.33,0.4,0.45})-LOOKUP(L24,{0,1950001,3300001,6950001,9000001,18000001,40000001},{0,97500,427500,636000,1536000,2796000,4796000}))*1.021,-2))</f>
        <v/>
      </c>
      <c r="P24" s="19">
        <f>MAX(0,ROUNDDOWN(G24-E24-430000,-3))</f>
        <v/>
      </c>
      <c r="Q24" s="19">
        <f>MAX(0,ROUNDDOWN(G24-E24-430000-I24,-3))</f>
        <v/>
      </c>
      <c r="R24" s="19">
        <f>MAX(0,ROUNDDOWN(F24-E24-430000,-3))</f>
        <v/>
      </c>
      <c r="S24" s="19">
        <f>IF(G24&lt;=450000,0,MAX(0,ROUNDDOWN(P24*0.06-MIN(50000,P24)*0.03,-2))+MAX(0,ROUNDDOWN(P24*0.04-MIN(50000,P24)*0.02,-2)))</f>
        <v/>
      </c>
      <c r="T24" s="19">
        <f>IF(G24&lt;=450000,0,MAX(0,ROUNDDOWN(Q24*0.06-MIN(50000,Q24)*0.03,-2))+MAX(0,ROUNDDOWN(Q24*0.04-MIN(50000,Q24)*0.02,-2)))</f>
        <v/>
      </c>
      <c r="U24" s="19">
        <f>IF(F24&lt;=450000,0,MAX(0,ROUNDDOWN(R24*0.06-MIN(50000,R24)*0.03,-2))+MAX(0,ROUNDDOWN(R24*0.04-MIN(50000,R24)*0.02,-2)))</f>
        <v/>
      </c>
      <c r="V24" s="19">
        <f>S24-U24</f>
        <v/>
      </c>
      <c r="W24" s="19">
        <f>O24-M24</f>
        <v/>
      </c>
      <c r="X24" s="19">
        <f>N24+T24-M24-S24</f>
        <v/>
      </c>
      <c r="Y24" s="19">
        <f>T24-S24</f>
        <v/>
      </c>
    </row>
    <row r="25">
      <c r="A25" t="inlineStr">
        <is>
          <t>早見表</t>
        </is>
      </c>
      <c r="B25" s="19" t="n">
        <v>5000000</v>
      </c>
      <c r="C25" s="19" t="n">
        <v>250000</v>
      </c>
      <c r="D25" s="19" t="n">
        <v>0</v>
      </c>
      <c r="E25" s="19">
        <f>ROUND(MIN(B25/12,650000)*12*0.0915+MIN(B25/12,1390000)*12*(0.0504+0)+B25*0.005,0)</f>
        <v/>
      </c>
      <c r="F25" s="19">
        <f>IF(B25&lt;741000,0,IF(B25&lt;2191000,B25-740000,IF(B25&lt;2193000,1451000,IF(B25&lt;2196000,1453000,IF(B25&lt;2200000,1456000,IF(B25&lt;3600000,ROUND(ROUNDDOWN(B25/4,-3)*2.8,0)-80000,IF(B25&lt;6600000,ROUND(ROUNDDOWN(B25/4,-3)*3.2,0)-440000,IF(B25&lt;8500000,ROUNDDOWN(B25*0.9,0)-1100000,B25-1950000))))))))</f>
        <v/>
      </c>
      <c r="G25" s="19">
        <f>F25+C25</f>
        <v/>
      </c>
      <c r="H25" s="19">
        <f>IF(G25&gt;23500000,NA(),IF(G25&lt;=4890000,1040000,IF(G25&lt;=6550000,670000,620000)))</f>
        <v/>
      </c>
      <c r="I25" s="19">
        <f>IF(D25&lt;=0,0,MAX(0,MIN(2000000,D25-MIN(100000,ROUNDDOWN(G25*0.05,0)))))</f>
        <v/>
      </c>
      <c r="J25" s="19">
        <f>MAX(0,ROUNDDOWN(F25-E25-H25,-3))</f>
        <v/>
      </c>
      <c r="K25" s="19">
        <f>MAX(0,ROUNDDOWN(G25-E25-H25-I25,-3))</f>
        <v/>
      </c>
      <c r="L25" s="19">
        <f>MAX(0,ROUNDDOWN(G25-E25-H25,-3))</f>
        <v/>
      </c>
      <c r="M25" s="19">
        <f>IF(J25&lt;=0,0,ROUNDDOWN((J25*LOOKUP(J25,{0,1950001,3300001,6950001,9000001,18000001,40000001},{0.05,0.1,0.2,0.23,0.33,0.4,0.45})-LOOKUP(J25,{0,1950001,3300001,6950001,9000001,18000001,40000001},{0,97500,427500,636000,1536000,2796000,4796000}))*1.021,-2))</f>
        <v/>
      </c>
      <c r="N25" s="19">
        <f>IF(K25&lt;=0,0,ROUNDDOWN((K25*LOOKUP(K25,{0,1950001,3300001,6950001,9000001,18000001,40000001},{0.05,0.1,0.2,0.23,0.33,0.4,0.45})-LOOKUP(K25,{0,1950001,3300001,6950001,9000001,18000001,40000001},{0,97500,427500,636000,1536000,2796000,4796000}))*1.021,-2))</f>
        <v/>
      </c>
      <c r="O25" s="19">
        <f>IF(L25&lt;=0,0,ROUNDDOWN((L25*LOOKUP(L25,{0,1950001,3300001,6950001,9000001,18000001,40000001},{0.05,0.1,0.2,0.23,0.33,0.4,0.45})-LOOKUP(L25,{0,1950001,3300001,6950001,9000001,18000001,40000001},{0,97500,427500,636000,1536000,2796000,4796000}))*1.021,-2))</f>
        <v/>
      </c>
      <c r="P25" s="19">
        <f>MAX(0,ROUNDDOWN(G25-E25-430000,-3))</f>
        <v/>
      </c>
      <c r="Q25" s="19">
        <f>MAX(0,ROUNDDOWN(G25-E25-430000-I25,-3))</f>
        <v/>
      </c>
      <c r="R25" s="19">
        <f>MAX(0,ROUNDDOWN(F25-E25-430000,-3))</f>
        <v/>
      </c>
      <c r="S25" s="19">
        <f>IF(G25&lt;=450000,0,MAX(0,ROUNDDOWN(P25*0.06-MIN(50000,P25)*0.03,-2))+MAX(0,ROUNDDOWN(P25*0.04-MIN(50000,P25)*0.02,-2)))</f>
        <v/>
      </c>
      <c r="T25" s="19">
        <f>IF(G25&lt;=450000,0,MAX(0,ROUNDDOWN(Q25*0.06-MIN(50000,Q25)*0.03,-2))+MAX(0,ROUNDDOWN(Q25*0.04-MIN(50000,Q25)*0.02,-2)))</f>
        <v/>
      </c>
      <c r="U25" s="19">
        <f>IF(F25&lt;=450000,0,MAX(0,ROUNDDOWN(R25*0.06-MIN(50000,R25)*0.03,-2))+MAX(0,ROUNDDOWN(R25*0.04-MIN(50000,R25)*0.02,-2)))</f>
        <v/>
      </c>
      <c r="V25" s="19">
        <f>S25-U25</f>
        <v/>
      </c>
      <c r="W25" s="19">
        <f>O25-M25</f>
        <v/>
      </c>
      <c r="X25" s="19">
        <f>N25+T25-M25-S25</f>
        <v/>
      </c>
      <c r="Y25" s="19">
        <f>T25-S25</f>
        <v/>
      </c>
    </row>
    <row r="26">
      <c r="A26" t="inlineStr">
        <is>
          <t>早見表</t>
        </is>
      </c>
      <c r="B26" s="19" t="n">
        <v>5000000</v>
      </c>
      <c r="C26" s="19" t="n">
        <v>300000</v>
      </c>
      <c r="D26" s="19" t="n">
        <v>0</v>
      </c>
      <c r="E26" s="19">
        <f>ROUND(MIN(B26/12,650000)*12*0.0915+MIN(B26/12,1390000)*12*(0.0504+0)+B26*0.005,0)</f>
        <v/>
      </c>
      <c r="F26" s="19">
        <f>IF(B26&lt;741000,0,IF(B26&lt;2191000,B26-740000,IF(B26&lt;2193000,1451000,IF(B26&lt;2196000,1453000,IF(B26&lt;2200000,1456000,IF(B26&lt;3600000,ROUND(ROUNDDOWN(B26/4,-3)*2.8,0)-80000,IF(B26&lt;6600000,ROUND(ROUNDDOWN(B26/4,-3)*3.2,0)-440000,IF(B26&lt;8500000,ROUNDDOWN(B26*0.9,0)-1100000,B26-1950000))))))))</f>
        <v/>
      </c>
      <c r="G26" s="19">
        <f>F26+C26</f>
        <v/>
      </c>
      <c r="H26" s="19">
        <f>IF(G26&gt;23500000,NA(),IF(G26&lt;=4890000,1040000,IF(G26&lt;=6550000,670000,620000)))</f>
        <v/>
      </c>
      <c r="I26" s="19">
        <f>IF(D26&lt;=0,0,MAX(0,MIN(2000000,D26-MIN(100000,ROUNDDOWN(G26*0.05,0)))))</f>
        <v/>
      </c>
      <c r="J26" s="19">
        <f>MAX(0,ROUNDDOWN(F26-E26-H26,-3))</f>
        <v/>
      </c>
      <c r="K26" s="19">
        <f>MAX(0,ROUNDDOWN(G26-E26-H26-I26,-3))</f>
        <v/>
      </c>
      <c r="L26" s="19">
        <f>MAX(0,ROUNDDOWN(G26-E26-H26,-3))</f>
        <v/>
      </c>
      <c r="M26" s="19">
        <f>IF(J26&lt;=0,0,ROUNDDOWN((J26*LOOKUP(J26,{0,1950001,3300001,6950001,9000001,18000001,40000001},{0.05,0.1,0.2,0.23,0.33,0.4,0.45})-LOOKUP(J26,{0,1950001,3300001,6950001,9000001,18000001,40000001},{0,97500,427500,636000,1536000,2796000,4796000}))*1.021,-2))</f>
        <v/>
      </c>
      <c r="N26" s="19">
        <f>IF(K26&lt;=0,0,ROUNDDOWN((K26*LOOKUP(K26,{0,1950001,3300001,6950001,9000001,18000001,40000001},{0.05,0.1,0.2,0.23,0.33,0.4,0.45})-LOOKUP(K26,{0,1950001,3300001,6950001,9000001,18000001,40000001},{0,97500,427500,636000,1536000,2796000,4796000}))*1.021,-2))</f>
        <v/>
      </c>
      <c r="O26" s="19">
        <f>IF(L26&lt;=0,0,ROUNDDOWN((L26*LOOKUP(L26,{0,1950001,3300001,6950001,9000001,18000001,40000001},{0.05,0.1,0.2,0.23,0.33,0.4,0.45})-LOOKUP(L26,{0,1950001,3300001,6950001,9000001,18000001,40000001},{0,97500,427500,636000,1536000,2796000,4796000}))*1.021,-2))</f>
        <v/>
      </c>
      <c r="P26" s="19">
        <f>MAX(0,ROUNDDOWN(G26-E26-430000,-3))</f>
        <v/>
      </c>
      <c r="Q26" s="19">
        <f>MAX(0,ROUNDDOWN(G26-E26-430000-I26,-3))</f>
        <v/>
      </c>
      <c r="R26" s="19">
        <f>MAX(0,ROUNDDOWN(F26-E26-430000,-3))</f>
        <v/>
      </c>
      <c r="S26" s="19">
        <f>IF(G26&lt;=450000,0,MAX(0,ROUNDDOWN(P26*0.06-MIN(50000,P26)*0.03,-2))+MAX(0,ROUNDDOWN(P26*0.04-MIN(50000,P26)*0.02,-2)))</f>
        <v/>
      </c>
      <c r="T26" s="19">
        <f>IF(G26&lt;=450000,0,MAX(0,ROUNDDOWN(Q26*0.06-MIN(50000,Q26)*0.03,-2))+MAX(0,ROUNDDOWN(Q26*0.04-MIN(50000,Q26)*0.02,-2)))</f>
        <v/>
      </c>
      <c r="U26" s="19">
        <f>IF(F26&lt;=450000,0,MAX(0,ROUNDDOWN(R26*0.06-MIN(50000,R26)*0.03,-2))+MAX(0,ROUNDDOWN(R26*0.04-MIN(50000,R26)*0.02,-2)))</f>
        <v/>
      </c>
      <c r="V26" s="19">
        <f>S26-U26</f>
        <v/>
      </c>
      <c r="W26" s="19">
        <f>O26-M26</f>
        <v/>
      </c>
      <c r="X26" s="19">
        <f>N26+T26-M26-S26</f>
        <v/>
      </c>
      <c r="Y26" s="19">
        <f>T26-S26</f>
        <v/>
      </c>
    </row>
    <row r="27">
      <c r="A27" t="inlineStr">
        <is>
          <t>早見表</t>
        </is>
      </c>
      <c r="B27" s="19" t="n">
        <v>6000000</v>
      </c>
      <c r="C27" s="19" t="n">
        <v>50000</v>
      </c>
      <c r="D27" s="19" t="n">
        <v>0</v>
      </c>
      <c r="E27" s="19">
        <f>ROUND(MIN(B27/12,650000)*12*0.0915+MIN(B27/12,1390000)*12*(0.0504+0)+B27*0.005,0)</f>
        <v/>
      </c>
      <c r="F27" s="19">
        <f>IF(B27&lt;741000,0,IF(B27&lt;2191000,B27-740000,IF(B27&lt;2193000,1451000,IF(B27&lt;2196000,1453000,IF(B27&lt;2200000,1456000,IF(B27&lt;3600000,ROUND(ROUNDDOWN(B27/4,-3)*2.8,0)-80000,IF(B27&lt;6600000,ROUND(ROUNDDOWN(B27/4,-3)*3.2,0)-440000,IF(B27&lt;8500000,ROUNDDOWN(B27*0.9,0)-1100000,B27-1950000))))))))</f>
        <v/>
      </c>
      <c r="G27" s="19">
        <f>F27+C27</f>
        <v/>
      </c>
      <c r="H27" s="19">
        <f>IF(G27&gt;23500000,NA(),IF(G27&lt;=4890000,1040000,IF(G27&lt;=6550000,670000,620000)))</f>
        <v/>
      </c>
      <c r="I27" s="19">
        <f>IF(D27&lt;=0,0,MAX(0,MIN(2000000,D27-MIN(100000,ROUNDDOWN(G27*0.05,0)))))</f>
        <v/>
      </c>
      <c r="J27" s="19">
        <f>MAX(0,ROUNDDOWN(F27-E27-H27,-3))</f>
        <v/>
      </c>
      <c r="K27" s="19">
        <f>MAX(0,ROUNDDOWN(G27-E27-H27-I27,-3))</f>
        <v/>
      </c>
      <c r="L27" s="19">
        <f>MAX(0,ROUNDDOWN(G27-E27-H27,-3))</f>
        <v/>
      </c>
      <c r="M27" s="19">
        <f>IF(J27&lt;=0,0,ROUNDDOWN((J27*LOOKUP(J27,{0,1950001,3300001,6950001,9000001,18000001,40000001},{0.05,0.1,0.2,0.23,0.33,0.4,0.45})-LOOKUP(J27,{0,1950001,3300001,6950001,9000001,18000001,40000001},{0,97500,427500,636000,1536000,2796000,4796000}))*1.021,-2))</f>
        <v/>
      </c>
      <c r="N27" s="19">
        <f>IF(K27&lt;=0,0,ROUNDDOWN((K27*LOOKUP(K27,{0,1950001,3300001,6950001,9000001,18000001,40000001},{0.05,0.1,0.2,0.23,0.33,0.4,0.45})-LOOKUP(K27,{0,1950001,3300001,6950001,9000001,18000001,40000001},{0,97500,427500,636000,1536000,2796000,4796000}))*1.021,-2))</f>
        <v/>
      </c>
      <c r="O27" s="19">
        <f>IF(L27&lt;=0,0,ROUNDDOWN((L27*LOOKUP(L27,{0,1950001,3300001,6950001,9000001,18000001,40000001},{0.05,0.1,0.2,0.23,0.33,0.4,0.45})-LOOKUP(L27,{0,1950001,3300001,6950001,9000001,18000001,40000001},{0,97500,427500,636000,1536000,2796000,4796000}))*1.021,-2))</f>
        <v/>
      </c>
      <c r="P27" s="19">
        <f>MAX(0,ROUNDDOWN(G27-E27-430000,-3))</f>
        <v/>
      </c>
      <c r="Q27" s="19">
        <f>MAX(0,ROUNDDOWN(G27-E27-430000-I27,-3))</f>
        <v/>
      </c>
      <c r="R27" s="19">
        <f>MAX(0,ROUNDDOWN(F27-E27-430000,-3))</f>
        <v/>
      </c>
      <c r="S27" s="19">
        <f>IF(G27&lt;=450000,0,MAX(0,ROUNDDOWN(P27*0.06-MIN(50000,P27)*0.03,-2))+MAX(0,ROUNDDOWN(P27*0.04-MIN(50000,P27)*0.02,-2)))</f>
        <v/>
      </c>
      <c r="T27" s="19">
        <f>IF(G27&lt;=450000,0,MAX(0,ROUNDDOWN(Q27*0.06-MIN(50000,Q27)*0.03,-2))+MAX(0,ROUNDDOWN(Q27*0.04-MIN(50000,Q27)*0.02,-2)))</f>
        <v/>
      </c>
      <c r="U27" s="19">
        <f>IF(F27&lt;=450000,0,MAX(0,ROUNDDOWN(R27*0.06-MIN(50000,R27)*0.03,-2))+MAX(0,ROUNDDOWN(R27*0.04-MIN(50000,R27)*0.02,-2)))</f>
        <v/>
      </c>
      <c r="V27" s="19">
        <f>S27-U27</f>
        <v/>
      </c>
      <c r="W27" s="19">
        <f>O27-M27</f>
        <v/>
      </c>
      <c r="X27" s="19">
        <f>N27+T27-M27-S27</f>
        <v/>
      </c>
      <c r="Y27" s="19">
        <f>T27-S27</f>
        <v/>
      </c>
    </row>
    <row r="28">
      <c r="A28" t="inlineStr">
        <is>
          <t>早見表</t>
        </is>
      </c>
      <c r="B28" s="19" t="n">
        <v>6000000</v>
      </c>
      <c r="C28" s="19" t="n">
        <v>100000</v>
      </c>
      <c r="D28" s="19" t="n">
        <v>0</v>
      </c>
      <c r="E28" s="19">
        <f>ROUND(MIN(B28/12,650000)*12*0.0915+MIN(B28/12,1390000)*12*(0.0504+0)+B28*0.005,0)</f>
        <v/>
      </c>
      <c r="F28" s="19">
        <f>IF(B28&lt;741000,0,IF(B28&lt;2191000,B28-740000,IF(B28&lt;2193000,1451000,IF(B28&lt;2196000,1453000,IF(B28&lt;2200000,1456000,IF(B28&lt;3600000,ROUND(ROUNDDOWN(B28/4,-3)*2.8,0)-80000,IF(B28&lt;6600000,ROUND(ROUNDDOWN(B28/4,-3)*3.2,0)-440000,IF(B28&lt;8500000,ROUNDDOWN(B28*0.9,0)-1100000,B28-1950000))))))))</f>
        <v/>
      </c>
      <c r="G28" s="19">
        <f>F28+C28</f>
        <v/>
      </c>
      <c r="H28" s="19">
        <f>IF(G28&gt;23500000,NA(),IF(G28&lt;=4890000,1040000,IF(G28&lt;=6550000,670000,620000)))</f>
        <v/>
      </c>
      <c r="I28" s="19">
        <f>IF(D28&lt;=0,0,MAX(0,MIN(2000000,D28-MIN(100000,ROUNDDOWN(G28*0.05,0)))))</f>
        <v/>
      </c>
      <c r="J28" s="19">
        <f>MAX(0,ROUNDDOWN(F28-E28-H28,-3))</f>
        <v/>
      </c>
      <c r="K28" s="19">
        <f>MAX(0,ROUNDDOWN(G28-E28-H28-I28,-3))</f>
        <v/>
      </c>
      <c r="L28" s="19">
        <f>MAX(0,ROUNDDOWN(G28-E28-H28,-3))</f>
        <v/>
      </c>
      <c r="M28" s="19">
        <f>IF(J28&lt;=0,0,ROUNDDOWN((J28*LOOKUP(J28,{0,1950001,3300001,6950001,9000001,18000001,40000001},{0.05,0.1,0.2,0.23,0.33,0.4,0.45})-LOOKUP(J28,{0,1950001,3300001,6950001,9000001,18000001,40000001},{0,97500,427500,636000,1536000,2796000,4796000}))*1.021,-2))</f>
        <v/>
      </c>
      <c r="N28" s="19">
        <f>IF(K28&lt;=0,0,ROUNDDOWN((K28*LOOKUP(K28,{0,1950001,3300001,6950001,9000001,18000001,40000001},{0.05,0.1,0.2,0.23,0.33,0.4,0.45})-LOOKUP(K28,{0,1950001,3300001,6950001,9000001,18000001,40000001},{0,97500,427500,636000,1536000,2796000,4796000}))*1.021,-2))</f>
        <v/>
      </c>
      <c r="O28" s="19">
        <f>IF(L28&lt;=0,0,ROUNDDOWN((L28*LOOKUP(L28,{0,1950001,3300001,6950001,9000001,18000001,40000001},{0.05,0.1,0.2,0.23,0.33,0.4,0.45})-LOOKUP(L28,{0,1950001,3300001,6950001,9000001,18000001,40000001},{0,97500,427500,636000,1536000,2796000,4796000}))*1.021,-2))</f>
        <v/>
      </c>
      <c r="P28" s="19">
        <f>MAX(0,ROUNDDOWN(G28-E28-430000,-3))</f>
        <v/>
      </c>
      <c r="Q28" s="19">
        <f>MAX(0,ROUNDDOWN(G28-E28-430000-I28,-3))</f>
        <v/>
      </c>
      <c r="R28" s="19">
        <f>MAX(0,ROUNDDOWN(F28-E28-430000,-3))</f>
        <v/>
      </c>
      <c r="S28" s="19">
        <f>IF(G28&lt;=450000,0,MAX(0,ROUNDDOWN(P28*0.06-MIN(50000,P28)*0.03,-2))+MAX(0,ROUNDDOWN(P28*0.04-MIN(50000,P28)*0.02,-2)))</f>
        <v/>
      </c>
      <c r="T28" s="19">
        <f>IF(G28&lt;=450000,0,MAX(0,ROUNDDOWN(Q28*0.06-MIN(50000,Q28)*0.03,-2))+MAX(0,ROUNDDOWN(Q28*0.04-MIN(50000,Q28)*0.02,-2)))</f>
        <v/>
      </c>
      <c r="U28" s="19">
        <f>IF(F28&lt;=450000,0,MAX(0,ROUNDDOWN(R28*0.06-MIN(50000,R28)*0.03,-2))+MAX(0,ROUNDDOWN(R28*0.04-MIN(50000,R28)*0.02,-2)))</f>
        <v/>
      </c>
      <c r="V28" s="19">
        <f>S28-U28</f>
        <v/>
      </c>
      <c r="W28" s="19">
        <f>O28-M28</f>
        <v/>
      </c>
      <c r="X28" s="19">
        <f>N28+T28-M28-S28</f>
        <v/>
      </c>
      <c r="Y28" s="19">
        <f>T28-S28</f>
        <v/>
      </c>
    </row>
    <row r="29">
      <c r="A29" t="inlineStr">
        <is>
          <t>早見表</t>
        </is>
      </c>
      <c r="B29" s="19" t="n">
        <v>6000000</v>
      </c>
      <c r="C29" s="19" t="n">
        <v>150000</v>
      </c>
      <c r="D29" s="19" t="n">
        <v>0</v>
      </c>
      <c r="E29" s="19">
        <f>ROUND(MIN(B29/12,650000)*12*0.0915+MIN(B29/12,1390000)*12*(0.0504+0)+B29*0.005,0)</f>
        <v/>
      </c>
      <c r="F29" s="19">
        <f>IF(B29&lt;741000,0,IF(B29&lt;2191000,B29-740000,IF(B29&lt;2193000,1451000,IF(B29&lt;2196000,1453000,IF(B29&lt;2200000,1456000,IF(B29&lt;3600000,ROUND(ROUNDDOWN(B29/4,-3)*2.8,0)-80000,IF(B29&lt;6600000,ROUND(ROUNDDOWN(B29/4,-3)*3.2,0)-440000,IF(B29&lt;8500000,ROUNDDOWN(B29*0.9,0)-1100000,B29-1950000))))))))</f>
        <v/>
      </c>
      <c r="G29" s="19">
        <f>F29+C29</f>
        <v/>
      </c>
      <c r="H29" s="19">
        <f>IF(G29&gt;23500000,NA(),IF(G29&lt;=4890000,1040000,IF(G29&lt;=6550000,670000,620000)))</f>
        <v/>
      </c>
      <c r="I29" s="19">
        <f>IF(D29&lt;=0,0,MAX(0,MIN(2000000,D29-MIN(100000,ROUNDDOWN(G29*0.05,0)))))</f>
        <v/>
      </c>
      <c r="J29" s="19">
        <f>MAX(0,ROUNDDOWN(F29-E29-H29,-3))</f>
        <v/>
      </c>
      <c r="K29" s="19">
        <f>MAX(0,ROUNDDOWN(G29-E29-H29-I29,-3))</f>
        <v/>
      </c>
      <c r="L29" s="19">
        <f>MAX(0,ROUNDDOWN(G29-E29-H29,-3))</f>
        <v/>
      </c>
      <c r="M29" s="19">
        <f>IF(J29&lt;=0,0,ROUNDDOWN((J29*LOOKUP(J29,{0,1950001,3300001,6950001,9000001,18000001,40000001},{0.05,0.1,0.2,0.23,0.33,0.4,0.45})-LOOKUP(J29,{0,1950001,3300001,6950001,9000001,18000001,40000001},{0,97500,427500,636000,1536000,2796000,4796000}))*1.021,-2))</f>
        <v/>
      </c>
      <c r="N29" s="19">
        <f>IF(K29&lt;=0,0,ROUNDDOWN((K29*LOOKUP(K29,{0,1950001,3300001,6950001,9000001,18000001,40000001},{0.05,0.1,0.2,0.23,0.33,0.4,0.45})-LOOKUP(K29,{0,1950001,3300001,6950001,9000001,18000001,40000001},{0,97500,427500,636000,1536000,2796000,4796000}))*1.021,-2))</f>
        <v/>
      </c>
      <c r="O29" s="19">
        <f>IF(L29&lt;=0,0,ROUNDDOWN((L29*LOOKUP(L29,{0,1950001,3300001,6950001,9000001,18000001,40000001},{0.05,0.1,0.2,0.23,0.33,0.4,0.45})-LOOKUP(L29,{0,1950001,3300001,6950001,9000001,18000001,40000001},{0,97500,427500,636000,1536000,2796000,4796000}))*1.021,-2))</f>
        <v/>
      </c>
      <c r="P29" s="19">
        <f>MAX(0,ROUNDDOWN(G29-E29-430000,-3))</f>
        <v/>
      </c>
      <c r="Q29" s="19">
        <f>MAX(0,ROUNDDOWN(G29-E29-430000-I29,-3))</f>
        <v/>
      </c>
      <c r="R29" s="19">
        <f>MAX(0,ROUNDDOWN(F29-E29-430000,-3))</f>
        <v/>
      </c>
      <c r="S29" s="19">
        <f>IF(G29&lt;=450000,0,MAX(0,ROUNDDOWN(P29*0.06-MIN(50000,P29)*0.03,-2))+MAX(0,ROUNDDOWN(P29*0.04-MIN(50000,P29)*0.02,-2)))</f>
        <v/>
      </c>
      <c r="T29" s="19">
        <f>IF(G29&lt;=450000,0,MAX(0,ROUNDDOWN(Q29*0.06-MIN(50000,Q29)*0.03,-2))+MAX(0,ROUNDDOWN(Q29*0.04-MIN(50000,Q29)*0.02,-2)))</f>
        <v/>
      </c>
      <c r="U29" s="19">
        <f>IF(F29&lt;=450000,0,MAX(0,ROUNDDOWN(R29*0.06-MIN(50000,R29)*0.03,-2))+MAX(0,ROUNDDOWN(R29*0.04-MIN(50000,R29)*0.02,-2)))</f>
        <v/>
      </c>
      <c r="V29" s="19">
        <f>S29-U29</f>
        <v/>
      </c>
      <c r="W29" s="19">
        <f>O29-M29</f>
        <v/>
      </c>
      <c r="X29" s="19">
        <f>N29+T29-M29-S29</f>
        <v/>
      </c>
      <c r="Y29" s="19">
        <f>T29-S29</f>
        <v/>
      </c>
    </row>
    <row r="30">
      <c r="A30" t="inlineStr">
        <is>
          <t>早見表</t>
        </is>
      </c>
      <c r="B30" s="19" t="n">
        <v>6000000</v>
      </c>
      <c r="C30" s="19" t="n">
        <v>190000</v>
      </c>
      <c r="D30" s="19" t="n">
        <v>0</v>
      </c>
      <c r="E30" s="19">
        <f>ROUND(MIN(B30/12,650000)*12*0.0915+MIN(B30/12,1390000)*12*(0.0504+0)+B30*0.005,0)</f>
        <v/>
      </c>
      <c r="F30" s="19">
        <f>IF(B30&lt;741000,0,IF(B30&lt;2191000,B30-740000,IF(B30&lt;2193000,1451000,IF(B30&lt;2196000,1453000,IF(B30&lt;2200000,1456000,IF(B30&lt;3600000,ROUND(ROUNDDOWN(B30/4,-3)*2.8,0)-80000,IF(B30&lt;6600000,ROUND(ROUNDDOWN(B30/4,-3)*3.2,0)-440000,IF(B30&lt;8500000,ROUNDDOWN(B30*0.9,0)-1100000,B30-1950000))))))))</f>
        <v/>
      </c>
      <c r="G30" s="19">
        <f>F30+C30</f>
        <v/>
      </c>
      <c r="H30" s="19">
        <f>IF(G30&gt;23500000,NA(),IF(G30&lt;=4890000,1040000,IF(G30&lt;=6550000,670000,620000)))</f>
        <v/>
      </c>
      <c r="I30" s="19">
        <f>IF(D30&lt;=0,0,MAX(0,MIN(2000000,D30-MIN(100000,ROUNDDOWN(G30*0.05,0)))))</f>
        <v/>
      </c>
      <c r="J30" s="19">
        <f>MAX(0,ROUNDDOWN(F30-E30-H30,-3))</f>
        <v/>
      </c>
      <c r="K30" s="19">
        <f>MAX(0,ROUNDDOWN(G30-E30-H30-I30,-3))</f>
        <v/>
      </c>
      <c r="L30" s="19">
        <f>MAX(0,ROUNDDOWN(G30-E30-H30,-3))</f>
        <v/>
      </c>
      <c r="M30" s="19">
        <f>IF(J30&lt;=0,0,ROUNDDOWN((J30*LOOKUP(J30,{0,1950001,3300001,6950001,9000001,18000001,40000001},{0.05,0.1,0.2,0.23,0.33,0.4,0.45})-LOOKUP(J30,{0,1950001,3300001,6950001,9000001,18000001,40000001},{0,97500,427500,636000,1536000,2796000,4796000}))*1.021,-2))</f>
        <v/>
      </c>
      <c r="N30" s="19">
        <f>IF(K30&lt;=0,0,ROUNDDOWN((K30*LOOKUP(K30,{0,1950001,3300001,6950001,9000001,18000001,40000001},{0.05,0.1,0.2,0.23,0.33,0.4,0.45})-LOOKUP(K30,{0,1950001,3300001,6950001,9000001,18000001,40000001},{0,97500,427500,636000,1536000,2796000,4796000}))*1.021,-2))</f>
        <v/>
      </c>
      <c r="O30" s="19">
        <f>IF(L30&lt;=0,0,ROUNDDOWN((L30*LOOKUP(L30,{0,1950001,3300001,6950001,9000001,18000001,40000001},{0.05,0.1,0.2,0.23,0.33,0.4,0.45})-LOOKUP(L30,{0,1950001,3300001,6950001,9000001,18000001,40000001},{0,97500,427500,636000,1536000,2796000,4796000}))*1.021,-2))</f>
        <v/>
      </c>
      <c r="P30" s="19">
        <f>MAX(0,ROUNDDOWN(G30-E30-430000,-3))</f>
        <v/>
      </c>
      <c r="Q30" s="19">
        <f>MAX(0,ROUNDDOWN(G30-E30-430000-I30,-3))</f>
        <v/>
      </c>
      <c r="R30" s="19">
        <f>MAX(0,ROUNDDOWN(F30-E30-430000,-3))</f>
        <v/>
      </c>
      <c r="S30" s="19">
        <f>IF(G30&lt;=450000,0,MAX(0,ROUNDDOWN(P30*0.06-MIN(50000,P30)*0.03,-2))+MAX(0,ROUNDDOWN(P30*0.04-MIN(50000,P30)*0.02,-2)))</f>
        <v/>
      </c>
      <c r="T30" s="19">
        <f>IF(G30&lt;=450000,0,MAX(0,ROUNDDOWN(Q30*0.06-MIN(50000,Q30)*0.03,-2))+MAX(0,ROUNDDOWN(Q30*0.04-MIN(50000,Q30)*0.02,-2)))</f>
        <v/>
      </c>
      <c r="U30" s="19">
        <f>IF(F30&lt;=450000,0,MAX(0,ROUNDDOWN(R30*0.06-MIN(50000,R30)*0.03,-2))+MAX(0,ROUNDDOWN(R30*0.04-MIN(50000,R30)*0.02,-2)))</f>
        <v/>
      </c>
      <c r="V30" s="19">
        <f>S30-U30</f>
        <v/>
      </c>
      <c r="W30" s="19">
        <f>O30-M30</f>
        <v/>
      </c>
      <c r="X30" s="19">
        <f>N30+T30-M30-S30</f>
        <v/>
      </c>
      <c r="Y30" s="19">
        <f>T30-S30</f>
        <v/>
      </c>
    </row>
    <row r="31">
      <c r="A31" t="inlineStr">
        <is>
          <t>早見表</t>
        </is>
      </c>
      <c r="B31" s="19" t="n">
        <v>6000000</v>
      </c>
      <c r="C31" s="19" t="n">
        <v>200000</v>
      </c>
      <c r="D31" s="19" t="n">
        <v>0</v>
      </c>
      <c r="E31" s="19">
        <f>ROUND(MIN(B31/12,650000)*12*0.0915+MIN(B31/12,1390000)*12*(0.0504+0)+B31*0.005,0)</f>
        <v/>
      </c>
      <c r="F31" s="19">
        <f>IF(B31&lt;741000,0,IF(B31&lt;2191000,B31-740000,IF(B31&lt;2193000,1451000,IF(B31&lt;2196000,1453000,IF(B31&lt;2200000,1456000,IF(B31&lt;3600000,ROUND(ROUNDDOWN(B31/4,-3)*2.8,0)-80000,IF(B31&lt;6600000,ROUND(ROUNDDOWN(B31/4,-3)*3.2,0)-440000,IF(B31&lt;8500000,ROUNDDOWN(B31*0.9,0)-1100000,B31-1950000))))))))</f>
        <v/>
      </c>
      <c r="G31" s="19">
        <f>F31+C31</f>
        <v/>
      </c>
      <c r="H31" s="19">
        <f>IF(G31&gt;23500000,NA(),IF(G31&lt;=4890000,1040000,IF(G31&lt;=6550000,670000,620000)))</f>
        <v/>
      </c>
      <c r="I31" s="19">
        <f>IF(D31&lt;=0,0,MAX(0,MIN(2000000,D31-MIN(100000,ROUNDDOWN(G31*0.05,0)))))</f>
        <v/>
      </c>
      <c r="J31" s="19">
        <f>MAX(0,ROUNDDOWN(F31-E31-H31,-3))</f>
        <v/>
      </c>
      <c r="K31" s="19">
        <f>MAX(0,ROUNDDOWN(G31-E31-H31-I31,-3))</f>
        <v/>
      </c>
      <c r="L31" s="19">
        <f>MAX(0,ROUNDDOWN(G31-E31-H31,-3))</f>
        <v/>
      </c>
      <c r="M31" s="19">
        <f>IF(J31&lt;=0,0,ROUNDDOWN((J31*LOOKUP(J31,{0,1950001,3300001,6950001,9000001,18000001,40000001},{0.05,0.1,0.2,0.23,0.33,0.4,0.45})-LOOKUP(J31,{0,1950001,3300001,6950001,9000001,18000001,40000001},{0,97500,427500,636000,1536000,2796000,4796000}))*1.021,-2))</f>
        <v/>
      </c>
      <c r="N31" s="19">
        <f>IF(K31&lt;=0,0,ROUNDDOWN((K31*LOOKUP(K31,{0,1950001,3300001,6950001,9000001,18000001,40000001},{0.05,0.1,0.2,0.23,0.33,0.4,0.45})-LOOKUP(K31,{0,1950001,3300001,6950001,9000001,18000001,40000001},{0,97500,427500,636000,1536000,2796000,4796000}))*1.021,-2))</f>
        <v/>
      </c>
      <c r="O31" s="19">
        <f>IF(L31&lt;=0,0,ROUNDDOWN((L31*LOOKUP(L31,{0,1950001,3300001,6950001,9000001,18000001,40000001},{0.05,0.1,0.2,0.23,0.33,0.4,0.45})-LOOKUP(L31,{0,1950001,3300001,6950001,9000001,18000001,40000001},{0,97500,427500,636000,1536000,2796000,4796000}))*1.021,-2))</f>
        <v/>
      </c>
      <c r="P31" s="19">
        <f>MAX(0,ROUNDDOWN(G31-E31-430000,-3))</f>
        <v/>
      </c>
      <c r="Q31" s="19">
        <f>MAX(0,ROUNDDOWN(G31-E31-430000-I31,-3))</f>
        <v/>
      </c>
      <c r="R31" s="19">
        <f>MAX(0,ROUNDDOWN(F31-E31-430000,-3))</f>
        <v/>
      </c>
      <c r="S31" s="19">
        <f>IF(G31&lt;=450000,0,MAX(0,ROUNDDOWN(P31*0.06-MIN(50000,P31)*0.03,-2))+MAX(0,ROUNDDOWN(P31*0.04-MIN(50000,P31)*0.02,-2)))</f>
        <v/>
      </c>
      <c r="T31" s="19">
        <f>IF(G31&lt;=450000,0,MAX(0,ROUNDDOWN(Q31*0.06-MIN(50000,Q31)*0.03,-2))+MAX(0,ROUNDDOWN(Q31*0.04-MIN(50000,Q31)*0.02,-2)))</f>
        <v/>
      </c>
      <c r="U31" s="19">
        <f>IF(F31&lt;=450000,0,MAX(0,ROUNDDOWN(R31*0.06-MIN(50000,R31)*0.03,-2))+MAX(0,ROUNDDOWN(R31*0.04-MIN(50000,R31)*0.02,-2)))</f>
        <v/>
      </c>
      <c r="V31" s="19">
        <f>S31-U31</f>
        <v/>
      </c>
      <c r="W31" s="19">
        <f>O31-M31</f>
        <v/>
      </c>
      <c r="X31" s="19">
        <f>N31+T31-M31-S31</f>
        <v/>
      </c>
      <c r="Y31" s="19">
        <f>T31-S31</f>
        <v/>
      </c>
    </row>
    <row r="32">
      <c r="A32" t="inlineStr">
        <is>
          <t>早見表</t>
        </is>
      </c>
      <c r="B32" s="19" t="n">
        <v>6000000</v>
      </c>
      <c r="C32" s="19" t="n">
        <v>200001</v>
      </c>
      <c r="D32" s="19" t="n">
        <v>0</v>
      </c>
      <c r="E32" s="19">
        <f>ROUND(MIN(B32/12,650000)*12*0.0915+MIN(B32/12,1390000)*12*(0.0504+0)+B32*0.005,0)</f>
        <v/>
      </c>
      <c r="F32" s="19">
        <f>IF(B32&lt;741000,0,IF(B32&lt;2191000,B32-740000,IF(B32&lt;2193000,1451000,IF(B32&lt;2196000,1453000,IF(B32&lt;2200000,1456000,IF(B32&lt;3600000,ROUND(ROUNDDOWN(B32/4,-3)*2.8,0)-80000,IF(B32&lt;6600000,ROUND(ROUNDDOWN(B32/4,-3)*3.2,0)-440000,IF(B32&lt;8500000,ROUNDDOWN(B32*0.9,0)-1100000,B32-1950000))))))))</f>
        <v/>
      </c>
      <c r="G32" s="19">
        <f>F32+C32</f>
        <v/>
      </c>
      <c r="H32" s="19">
        <f>IF(G32&gt;23500000,NA(),IF(G32&lt;=4890000,1040000,IF(G32&lt;=6550000,670000,620000)))</f>
        <v/>
      </c>
      <c r="I32" s="19">
        <f>IF(D32&lt;=0,0,MAX(0,MIN(2000000,D32-MIN(100000,ROUNDDOWN(G32*0.05,0)))))</f>
        <v/>
      </c>
      <c r="J32" s="19">
        <f>MAX(0,ROUNDDOWN(F32-E32-H32,-3))</f>
        <v/>
      </c>
      <c r="K32" s="19">
        <f>MAX(0,ROUNDDOWN(G32-E32-H32-I32,-3))</f>
        <v/>
      </c>
      <c r="L32" s="19">
        <f>MAX(0,ROUNDDOWN(G32-E32-H32,-3))</f>
        <v/>
      </c>
      <c r="M32" s="19">
        <f>IF(J32&lt;=0,0,ROUNDDOWN((J32*LOOKUP(J32,{0,1950001,3300001,6950001,9000001,18000001,40000001},{0.05,0.1,0.2,0.23,0.33,0.4,0.45})-LOOKUP(J32,{0,1950001,3300001,6950001,9000001,18000001,40000001},{0,97500,427500,636000,1536000,2796000,4796000}))*1.021,-2))</f>
        <v/>
      </c>
      <c r="N32" s="19">
        <f>IF(K32&lt;=0,0,ROUNDDOWN((K32*LOOKUP(K32,{0,1950001,3300001,6950001,9000001,18000001,40000001},{0.05,0.1,0.2,0.23,0.33,0.4,0.45})-LOOKUP(K32,{0,1950001,3300001,6950001,9000001,18000001,40000001},{0,97500,427500,636000,1536000,2796000,4796000}))*1.021,-2))</f>
        <v/>
      </c>
      <c r="O32" s="19">
        <f>IF(L32&lt;=0,0,ROUNDDOWN((L32*LOOKUP(L32,{0,1950001,3300001,6950001,9000001,18000001,40000001},{0.05,0.1,0.2,0.23,0.33,0.4,0.45})-LOOKUP(L32,{0,1950001,3300001,6950001,9000001,18000001,40000001},{0,97500,427500,636000,1536000,2796000,4796000}))*1.021,-2))</f>
        <v/>
      </c>
      <c r="P32" s="19">
        <f>MAX(0,ROUNDDOWN(G32-E32-430000,-3))</f>
        <v/>
      </c>
      <c r="Q32" s="19">
        <f>MAX(0,ROUNDDOWN(G32-E32-430000-I32,-3))</f>
        <v/>
      </c>
      <c r="R32" s="19">
        <f>MAX(0,ROUNDDOWN(F32-E32-430000,-3))</f>
        <v/>
      </c>
      <c r="S32" s="19">
        <f>IF(G32&lt;=450000,0,MAX(0,ROUNDDOWN(P32*0.06-MIN(50000,P32)*0.03,-2))+MAX(0,ROUNDDOWN(P32*0.04-MIN(50000,P32)*0.02,-2)))</f>
        <v/>
      </c>
      <c r="T32" s="19">
        <f>IF(G32&lt;=450000,0,MAX(0,ROUNDDOWN(Q32*0.06-MIN(50000,Q32)*0.03,-2))+MAX(0,ROUNDDOWN(Q32*0.04-MIN(50000,Q32)*0.02,-2)))</f>
        <v/>
      </c>
      <c r="U32" s="19">
        <f>IF(F32&lt;=450000,0,MAX(0,ROUNDDOWN(R32*0.06-MIN(50000,R32)*0.03,-2))+MAX(0,ROUNDDOWN(R32*0.04-MIN(50000,R32)*0.02,-2)))</f>
        <v/>
      </c>
      <c r="V32" s="19">
        <f>S32-U32</f>
        <v/>
      </c>
      <c r="W32" s="19">
        <f>O32-M32</f>
        <v/>
      </c>
      <c r="X32" s="19">
        <f>N32+T32-M32-S32</f>
        <v/>
      </c>
      <c r="Y32" s="19">
        <f>T32-S32</f>
        <v/>
      </c>
    </row>
    <row r="33">
      <c r="A33" t="inlineStr">
        <is>
          <t>早見表</t>
        </is>
      </c>
      <c r="B33" s="19" t="n">
        <v>6000000</v>
      </c>
      <c r="C33" s="19" t="n">
        <v>250000</v>
      </c>
      <c r="D33" s="19" t="n">
        <v>0</v>
      </c>
      <c r="E33" s="19">
        <f>ROUND(MIN(B33/12,650000)*12*0.0915+MIN(B33/12,1390000)*12*(0.0504+0)+B33*0.005,0)</f>
        <v/>
      </c>
      <c r="F33" s="19">
        <f>IF(B33&lt;741000,0,IF(B33&lt;2191000,B33-740000,IF(B33&lt;2193000,1451000,IF(B33&lt;2196000,1453000,IF(B33&lt;2200000,1456000,IF(B33&lt;3600000,ROUND(ROUNDDOWN(B33/4,-3)*2.8,0)-80000,IF(B33&lt;6600000,ROUND(ROUNDDOWN(B33/4,-3)*3.2,0)-440000,IF(B33&lt;8500000,ROUNDDOWN(B33*0.9,0)-1100000,B33-1950000))))))))</f>
        <v/>
      </c>
      <c r="G33" s="19">
        <f>F33+C33</f>
        <v/>
      </c>
      <c r="H33" s="19">
        <f>IF(G33&gt;23500000,NA(),IF(G33&lt;=4890000,1040000,IF(G33&lt;=6550000,670000,620000)))</f>
        <v/>
      </c>
      <c r="I33" s="19">
        <f>IF(D33&lt;=0,0,MAX(0,MIN(2000000,D33-MIN(100000,ROUNDDOWN(G33*0.05,0)))))</f>
        <v/>
      </c>
      <c r="J33" s="19">
        <f>MAX(0,ROUNDDOWN(F33-E33-H33,-3))</f>
        <v/>
      </c>
      <c r="K33" s="19">
        <f>MAX(0,ROUNDDOWN(G33-E33-H33-I33,-3))</f>
        <v/>
      </c>
      <c r="L33" s="19">
        <f>MAX(0,ROUNDDOWN(G33-E33-H33,-3))</f>
        <v/>
      </c>
      <c r="M33" s="19">
        <f>IF(J33&lt;=0,0,ROUNDDOWN((J33*LOOKUP(J33,{0,1950001,3300001,6950001,9000001,18000001,40000001},{0.05,0.1,0.2,0.23,0.33,0.4,0.45})-LOOKUP(J33,{0,1950001,3300001,6950001,9000001,18000001,40000001},{0,97500,427500,636000,1536000,2796000,4796000}))*1.021,-2))</f>
        <v/>
      </c>
      <c r="N33" s="19">
        <f>IF(K33&lt;=0,0,ROUNDDOWN((K33*LOOKUP(K33,{0,1950001,3300001,6950001,9000001,18000001,40000001},{0.05,0.1,0.2,0.23,0.33,0.4,0.45})-LOOKUP(K33,{0,1950001,3300001,6950001,9000001,18000001,40000001},{0,97500,427500,636000,1536000,2796000,4796000}))*1.021,-2))</f>
        <v/>
      </c>
      <c r="O33" s="19">
        <f>IF(L33&lt;=0,0,ROUNDDOWN((L33*LOOKUP(L33,{0,1950001,3300001,6950001,9000001,18000001,40000001},{0.05,0.1,0.2,0.23,0.33,0.4,0.45})-LOOKUP(L33,{0,1950001,3300001,6950001,9000001,18000001,40000001},{0,97500,427500,636000,1536000,2796000,4796000}))*1.021,-2))</f>
        <v/>
      </c>
      <c r="P33" s="19">
        <f>MAX(0,ROUNDDOWN(G33-E33-430000,-3))</f>
        <v/>
      </c>
      <c r="Q33" s="19">
        <f>MAX(0,ROUNDDOWN(G33-E33-430000-I33,-3))</f>
        <v/>
      </c>
      <c r="R33" s="19">
        <f>MAX(0,ROUNDDOWN(F33-E33-430000,-3))</f>
        <v/>
      </c>
      <c r="S33" s="19">
        <f>IF(G33&lt;=450000,0,MAX(0,ROUNDDOWN(P33*0.06-MIN(50000,P33)*0.03,-2))+MAX(0,ROUNDDOWN(P33*0.04-MIN(50000,P33)*0.02,-2)))</f>
        <v/>
      </c>
      <c r="T33" s="19">
        <f>IF(G33&lt;=450000,0,MAX(0,ROUNDDOWN(Q33*0.06-MIN(50000,Q33)*0.03,-2))+MAX(0,ROUNDDOWN(Q33*0.04-MIN(50000,Q33)*0.02,-2)))</f>
        <v/>
      </c>
      <c r="U33" s="19">
        <f>IF(F33&lt;=450000,0,MAX(0,ROUNDDOWN(R33*0.06-MIN(50000,R33)*0.03,-2))+MAX(0,ROUNDDOWN(R33*0.04-MIN(50000,R33)*0.02,-2)))</f>
        <v/>
      </c>
      <c r="V33" s="19">
        <f>S33-U33</f>
        <v/>
      </c>
      <c r="W33" s="19">
        <f>O33-M33</f>
        <v/>
      </c>
      <c r="X33" s="19">
        <f>N33+T33-M33-S33</f>
        <v/>
      </c>
      <c r="Y33" s="19">
        <f>T33-S33</f>
        <v/>
      </c>
    </row>
    <row r="34">
      <c r="A34" t="inlineStr">
        <is>
          <t>早見表</t>
        </is>
      </c>
      <c r="B34" s="19" t="n">
        <v>6000000</v>
      </c>
      <c r="C34" s="19" t="n">
        <v>300000</v>
      </c>
      <c r="D34" s="19" t="n">
        <v>0</v>
      </c>
      <c r="E34" s="19">
        <f>ROUND(MIN(B34/12,650000)*12*0.0915+MIN(B34/12,1390000)*12*(0.0504+0)+B34*0.005,0)</f>
        <v/>
      </c>
      <c r="F34" s="19">
        <f>IF(B34&lt;741000,0,IF(B34&lt;2191000,B34-740000,IF(B34&lt;2193000,1451000,IF(B34&lt;2196000,1453000,IF(B34&lt;2200000,1456000,IF(B34&lt;3600000,ROUND(ROUNDDOWN(B34/4,-3)*2.8,0)-80000,IF(B34&lt;6600000,ROUND(ROUNDDOWN(B34/4,-3)*3.2,0)-440000,IF(B34&lt;8500000,ROUNDDOWN(B34*0.9,0)-1100000,B34-1950000))))))))</f>
        <v/>
      </c>
      <c r="G34" s="19">
        <f>F34+C34</f>
        <v/>
      </c>
      <c r="H34" s="19">
        <f>IF(G34&gt;23500000,NA(),IF(G34&lt;=4890000,1040000,IF(G34&lt;=6550000,670000,620000)))</f>
        <v/>
      </c>
      <c r="I34" s="19">
        <f>IF(D34&lt;=0,0,MAX(0,MIN(2000000,D34-MIN(100000,ROUNDDOWN(G34*0.05,0)))))</f>
        <v/>
      </c>
      <c r="J34" s="19">
        <f>MAX(0,ROUNDDOWN(F34-E34-H34,-3))</f>
        <v/>
      </c>
      <c r="K34" s="19">
        <f>MAX(0,ROUNDDOWN(G34-E34-H34-I34,-3))</f>
        <v/>
      </c>
      <c r="L34" s="19">
        <f>MAX(0,ROUNDDOWN(G34-E34-H34,-3))</f>
        <v/>
      </c>
      <c r="M34" s="19">
        <f>IF(J34&lt;=0,0,ROUNDDOWN((J34*LOOKUP(J34,{0,1950001,3300001,6950001,9000001,18000001,40000001},{0.05,0.1,0.2,0.23,0.33,0.4,0.45})-LOOKUP(J34,{0,1950001,3300001,6950001,9000001,18000001,40000001},{0,97500,427500,636000,1536000,2796000,4796000}))*1.021,-2))</f>
        <v/>
      </c>
      <c r="N34" s="19">
        <f>IF(K34&lt;=0,0,ROUNDDOWN((K34*LOOKUP(K34,{0,1950001,3300001,6950001,9000001,18000001,40000001},{0.05,0.1,0.2,0.23,0.33,0.4,0.45})-LOOKUP(K34,{0,1950001,3300001,6950001,9000001,18000001,40000001},{0,97500,427500,636000,1536000,2796000,4796000}))*1.021,-2))</f>
        <v/>
      </c>
      <c r="O34" s="19">
        <f>IF(L34&lt;=0,0,ROUNDDOWN((L34*LOOKUP(L34,{0,1950001,3300001,6950001,9000001,18000001,40000001},{0.05,0.1,0.2,0.23,0.33,0.4,0.45})-LOOKUP(L34,{0,1950001,3300001,6950001,9000001,18000001,40000001},{0,97500,427500,636000,1536000,2796000,4796000}))*1.021,-2))</f>
        <v/>
      </c>
      <c r="P34" s="19">
        <f>MAX(0,ROUNDDOWN(G34-E34-430000,-3))</f>
        <v/>
      </c>
      <c r="Q34" s="19">
        <f>MAX(0,ROUNDDOWN(G34-E34-430000-I34,-3))</f>
        <v/>
      </c>
      <c r="R34" s="19">
        <f>MAX(0,ROUNDDOWN(F34-E34-430000,-3))</f>
        <v/>
      </c>
      <c r="S34" s="19">
        <f>IF(G34&lt;=450000,0,MAX(0,ROUNDDOWN(P34*0.06-MIN(50000,P34)*0.03,-2))+MAX(0,ROUNDDOWN(P34*0.04-MIN(50000,P34)*0.02,-2)))</f>
        <v/>
      </c>
      <c r="T34" s="19">
        <f>IF(G34&lt;=450000,0,MAX(0,ROUNDDOWN(Q34*0.06-MIN(50000,Q34)*0.03,-2))+MAX(0,ROUNDDOWN(Q34*0.04-MIN(50000,Q34)*0.02,-2)))</f>
        <v/>
      </c>
      <c r="U34" s="19">
        <f>IF(F34&lt;=450000,0,MAX(0,ROUNDDOWN(R34*0.06-MIN(50000,R34)*0.03,-2))+MAX(0,ROUNDDOWN(R34*0.04-MIN(50000,R34)*0.02,-2)))</f>
        <v/>
      </c>
      <c r="V34" s="19">
        <f>S34-U34</f>
        <v/>
      </c>
      <c r="W34" s="19">
        <f>O34-M34</f>
        <v/>
      </c>
      <c r="X34" s="19">
        <f>N34+T34-M34-S34</f>
        <v/>
      </c>
      <c r="Y34" s="19">
        <f>T34-S34</f>
        <v/>
      </c>
    </row>
    <row r="35">
      <c r="A35" t="inlineStr">
        <is>
          <t>早見表</t>
        </is>
      </c>
      <c r="B35" s="19" t="n">
        <v>7000000</v>
      </c>
      <c r="C35" s="19" t="n">
        <v>50000</v>
      </c>
      <c r="D35" s="19" t="n">
        <v>0</v>
      </c>
      <c r="E35" s="19">
        <f>ROUND(MIN(B35/12,650000)*12*0.0915+MIN(B35/12,1390000)*12*(0.0504+0)+B35*0.005,0)</f>
        <v/>
      </c>
      <c r="F35" s="19">
        <f>IF(B35&lt;741000,0,IF(B35&lt;2191000,B35-740000,IF(B35&lt;2193000,1451000,IF(B35&lt;2196000,1453000,IF(B35&lt;2200000,1456000,IF(B35&lt;3600000,ROUND(ROUNDDOWN(B35/4,-3)*2.8,0)-80000,IF(B35&lt;6600000,ROUND(ROUNDDOWN(B35/4,-3)*3.2,0)-440000,IF(B35&lt;8500000,ROUNDDOWN(B35*0.9,0)-1100000,B35-1950000))))))))</f>
        <v/>
      </c>
      <c r="G35" s="19">
        <f>F35+C35</f>
        <v/>
      </c>
      <c r="H35" s="19">
        <f>IF(G35&gt;23500000,NA(),IF(G35&lt;=4890000,1040000,IF(G35&lt;=6550000,670000,620000)))</f>
        <v/>
      </c>
      <c r="I35" s="19">
        <f>IF(D35&lt;=0,0,MAX(0,MIN(2000000,D35-MIN(100000,ROUNDDOWN(G35*0.05,0)))))</f>
        <v/>
      </c>
      <c r="J35" s="19">
        <f>MAX(0,ROUNDDOWN(F35-E35-H35,-3))</f>
        <v/>
      </c>
      <c r="K35" s="19">
        <f>MAX(0,ROUNDDOWN(G35-E35-H35-I35,-3))</f>
        <v/>
      </c>
      <c r="L35" s="19">
        <f>MAX(0,ROUNDDOWN(G35-E35-H35,-3))</f>
        <v/>
      </c>
      <c r="M35" s="19">
        <f>IF(J35&lt;=0,0,ROUNDDOWN((J35*LOOKUP(J35,{0,1950001,3300001,6950001,9000001,18000001,40000001},{0.05,0.1,0.2,0.23,0.33,0.4,0.45})-LOOKUP(J35,{0,1950001,3300001,6950001,9000001,18000001,40000001},{0,97500,427500,636000,1536000,2796000,4796000}))*1.021,-2))</f>
        <v/>
      </c>
      <c r="N35" s="19">
        <f>IF(K35&lt;=0,0,ROUNDDOWN((K35*LOOKUP(K35,{0,1950001,3300001,6950001,9000001,18000001,40000001},{0.05,0.1,0.2,0.23,0.33,0.4,0.45})-LOOKUP(K35,{0,1950001,3300001,6950001,9000001,18000001,40000001},{0,97500,427500,636000,1536000,2796000,4796000}))*1.021,-2))</f>
        <v/>
      </c>
      <c r="O35" s="19">
        <f>IF(L35&lt;=0,0,ROUNDDOWN((L35*LOOKUP(L35,{0,1950001,3300001,6950001,9000001,18000001,40000001},{0.05,0.1,0.2,0.23,0.33,0.4,0.45})-LOOKUP(L35,{0,1950001,3300001,6950001,9000001,18000001,40000001},{0,97500,427500,636000,1536000,2796000,4796000}))*1.021,-2))</f>
        <v/>
      </c>
      <c r="P35" s="19">
        <f>MAX(0,ROUNDDOWN(G35-E35-430000,-3))</f>
        <v/>
      </c>
      <c r="Q35" s="19">
        <f>MAX(0,ROUNDDOWN(G35-E35-430000-I35,-3))</f>
        <v/>
      </c>
      <c r="R35" s="19">
        <f>MAX(0,ROUNDDOWN(F35-E35-430000,-3))</f>
        <v/>
      </c>
      <c r="S35" s="19">
        <f>IF(G35&lt;=450000,0,MAX(0,ROUNDDOWN(P35*0.06-MIN(50000,P35)*0.03,-2))+MAX(0,ROUNDDOWN(P35*0.04-MIN(50000,P35)*0.02,-2)))</f>
        <v/>
      </c>
      <c r="T35" s="19">
        <f>IF(G35&lt;=450000,0,MAX(0,ROUNDDOWN(Q35*0.06-MIN(50000,Q35)*0.03,-2))+MAX(0,ROUNDDOWN(Q35*0.04-MIN(50000,Q35)*0.02,-2)))</f>
        <v/>
      </c>
      <c r="U35" s="19">
        <f>IF(F35&lt;=450000,0,MAX(0,ROUNDDOWN(R35*0.06-MIN(50000,R35)*0.03,-2))+MAX(0,ROUNDDOWN(R35*0.04-MIN(50000,R35)*0.02,-2)))</f>
        <v/>
      </c>
      <c r="V35" s="19">
        <f>S35-U35</f>
        <v/>
      </c>
      <c r="W35" s="19">
        <f>O35-M35</f>
        <v/>
      </c>
      <c r="X35" s="19">
        <f>N35+T35-M35-S35</f>
        <v/>
      </c>
      <c r="Y35" s="19">
        <f>T35-S35</f>
        <v/>
      </c>
    </row>
    <row r="36">
      <c r="A36" t="inlineStr">
        <is>
          <t>早見表</t>
        </is>
      </c>
      <c r="B36" s="19" t="n">
        <v>7000000</v>
      </c>
      <c r="C36" s="19" t="n">
        <v>100000</v>
      </c>
      <c r="D36" s="19" t="n">
        <v>0</v>
      </c>
      <c r="E36" s="19">
        <f>ROUND(MIN(B36/12,650000)*12*0.0915+MIN(B36/12,1390000)*12*(0.0504+0)+B36*0.005,0)</f>
        <v/>
      </c>
      <c r="F36" s="19">
        <f>IF(B36&lt;741000,0,IF(B36&lt;2191000,B36-740000,IF(B36&lt;2193000,1451000,IF(B36&lt;2196000,1453000,IF(B36&lt;2200000,1456000,IF(B36&lt;3600000,ROUND(ROUNDDOWN(B36/4,-3)*2.8,0)-80000,IF(B36&lt;6600000,ROUND(ROUNDDOWN(B36/4,-3)*3.2,0)-440000,IF(B36&lt;8500000,ROUNDDOWN(B36*0.9,0)-1100000,B36-1950000))))))))</f>
        <v/>
      </c>
      <c r="G36" s="19">
        <f>F36+C36</f>
        <v/>
      </c>
      <c r="H36" s="19">
        <f>IF(G36&gt;23500000,NA(),IF(G36&lt;=4890000,1040000,IF(G36&lt;=6550000,670000,620000)))</f>
        <v/>
      </c>
      <c r="I36" s="19">
        <f>IF(D36&lt;=0,0,MAX(0,MIN(2000000,D36-MIN(100000,ROUNDDOWN(G36*0.05,0)))))</f>
        <v/>
      </c>
      <c r="J36" s="19">
        <f>MAX(0,ROUNDDOWN(F36-E36-H36,-3))</f>
        <v/>
      </c>
      <c r="K36" s="19">
        <f>MAX(0,ROUNDDOWN(G36-E36-H36-I36,-3))</f>
        <v/>
      </c>
      <c r="L36" s="19">
        <f>MAX(0,ROUNDDOWN(G36-E36-H36,-3))</f>
        <v/>
      </c>
      <c r="M36" s="19">
        <f>IF(J36&lt;=0,0,ROUNDDOWN((J36*LOOKUP(J36,{0,1950001,3300001,6950001,9000001,18000001,40000001},{0.05,0.1,0.2,0.23,0.33,0.4,0.45})-LOOKUP(J36,{0,1950001,3300001,6950001,9000001,18000001,40000001},{0,97500,427500,636000,1536000,2796000,4796000}))*1.021,-2))</f>
        <v/>
      </c>
      <c r="N36" s="19">
        <f>IF(K36&lt;=0,0,ROUNDDOWN((K36*LOOKUP(K36,{0,1950001,3300001,6950001,9000001,18000001,40000001},{0.05,0.1,0.2,0.23,0.33,0.4,0.45})-LOOKUP(K36,{0,1950001,3300001,6950001,9000001,18000001,40000001},{0,97500,427500,636000,1536000,2796000,4796000}))*1.021,-2))</f>
        <v/>
      </c>
      <c r="O36" s="19">
        <f>IF(L36&lt;=0,0,ROUNDDOWN((L36*LOOKUP(L36,{0,1950001,3300001,6950001,9000001,18000001,40000001},{0.05,0.1,0.2,0.23,0.33,0.4,0.45})-LOOKUP(L36,{0,1950001,3300001,6950001,9000001,18000001,40000001},{0,97500,427500,636000,1536000,2796000,4796000}))*1.021,-2))</f>
        <v/>
      </c>
      <c r="P36" s="19">
        <f>MAX(0,ROUNDDOWN(G36-E36-430000,-3))</f>
        <v/>
      </c>
      <c r="Q36" s="19">
        <f>MAX(0,ROUNDDOWN(G36-E36-430000-I36,-3))</f>
        <v/>
      </c>
      <c r="R36" s="19">
        <f>MAX(0,ROUNDDOWN(F36-E36-430000,-3))</f>
        <v/>
      </c>
      <c r="S36" s="19">
        <f>IF(G36&lt;=450000,0,MAX(0,ROUNDDOWN(P36*0.06-MIN(50000,P36)*0.03,-2))+MAX(0,ROUNDDOWN(P36*0.04-MIN(50000,P36)*0.02,-2)))</f>
        <v/>
      </c>
      <c r="T36" s="19">
        <f>IF(G36&lt;=450000,0,MAX(0,ROUNDDOWN(Q36*0.06-MIN(50000,Q36)*0.03,-2))+MAX(0,ROUNDDOWN(Q36*0.04-MIN(50000,Q36)*0.02,-2)))</f>
        <v/>
      </c>
      <c r="U36" s="19">
        <f>IF(F36&lt;=450000,0,MAX(0,ROUNDDOWN(R36*0.06-MIN(50000,R36)*0.03,-2))+MAX(0,ROUNDDOWN(R36*0.04-MIN(50000,R36)*0.02,-2)))</f>
        <v/>
      </c>
      <c r="V36" s="19">
        <f>S36-U36</f>
        <v/>
      </c>
      <c r="W36" s="19">
        <f>O36-M36</f>
        <v/>
      </c>
      <c r="X36" s="19">
        <f>N36+T36-M36-S36</f>
        <v/>
      </c>
      <c r="Y36" s="19">
        <f>T36-S36</f>
        <v/>
      </c>
    </row>
    <row r="37">
      <c r="A37" t="inlineStr">
        <is>
          <t>早見表</t>
        </is>
      </c>
      <c r="B37" s="19" t="n">
        <v>7000000</v>
      </c>
      <c r="C37" s="19" t="n">
        <v>150000</v>
      </c>
      <c r="D37" s="19" t="n">
        <v>0</v>
      </c>
      <c r="E37" s="19">
        <f>ROUND(MIN(B37/12,650000)*12*0.0915+MIN(B37/12,1390000)*12*(0.0504+0)+B37*0.005,0)</f>
        <v/>
      </c>
      <c r="F37" s="19">
        <f>IF(B37&lt;741000,0,IF(B37&lt;2191000,B37-740000,IF(B37&lt;2193000,1451000,IF(B37&lt;2196000,1453000,IF(B37&lt;2200000,1456000,IF(B37&lt;3600000,ROUND(ROUNDDOWN(B37/4,-3)*2.8,0)-80000,IF(B37&lt;6600000,ROUND(ROUNDDOWN(B37/4,-3)*3.2,0)-440000,IF(B37&lt;8500000,ROUNDDOWN(B37*0.9,0)-1100000,B37-1950000))))))))</f>
        <v/>
      </c>
      <c r="G37" s="19">
        <f>F37+C37</f>
        <v/>
      </c>
      <c r="H37" s="19">
        <f>IF(G37&gt;23500000,NA(),IF(G37&lt;=4890000,1040000,IF(G37&lt;=6550000,670000,620000)))</f>
        <v/>
      </c>
      <c r="I37" s="19">
        <f>IF(D37&lt;=0,0,MAX(0,MIN(2000000,D37-MIN(100000,ROUNDDOWN(G37*0.05,0)))))</f>
        <v/>
      </c>
      <c r="J37" s="19">
        <f>MAX(0,ROUNDDOWN(F37-E37-H37,-3))</f>
        <v/>
      </c>
      <c r="K37" s="19">
        <f>MAX(0,ROUNDDOWN(G37-E37-H37-I37,-3))</f>
        <v/>
      </c>
      <c r="L37" s="19">
        <f>MAX(0,ROUNDDOWN(G37-E37-H37,-3))</f>
        <v/>
      </c>
      <c r="M37" s="19">
        <f>IF(J37&lt;=0,0,ROUNDDOWN((J37*LOOKUP(J37,{0,1950001,3300001,6950001,9000001,18000001,40000001},{0.05,0.1,0.2,0.23,0.33,0.4,0.45})-LOOKUP(J37,{0,1950001,3300001,6950001,9000001,18000001,40000001},{0,97500,427500,636000,1536000,2796000,4796000}))*1.021,-2))</f>
        <v/>
      </c>
      <c r="N37" s="19">
        <f>IF(K37&lt;=0,0,ROUNDDOWN((K37*LOOKUP(K37,{0,1950001,3300001,6950001,9000001,18000001,40000001},{0.05,0.1,0.2,0.23,0.33,0.4,0.45})-LOOKUP(K37,{0,1950001,3300001,6950001,9000001,18000001,40000001},{0,97500,427500,636000,1536000,2796000,4796000}))*1.021,-2))</f>
        <v/>
      </c>
      <c r="O37" s="19">
        <f>IF(L37&lt;=0,0,ROUNDDOWN((L37*LOOKUP(L37,{0,1950001,3300001,6950001,9000001,18000001,40000001},{0.05,0.1,0.2,0.23,0.33,0.4,0.45})-LOOKUP(L37,{0,1950001,3300001,6950001,9000001,18000001,40000001},{0,97500,427500,636000,1536000,2796000,4796000}))*1.021,-2))</f>
        <v/>
      </c>
      <c r="P37" s="19">
        <f>MAX(0,ROUNDDOWN(G37-E37-430000,-3))</f>
        <v/>
      </c>
      <c r="Q37" s="19">
        <f>MAX(0,ROUNDDOWN(G37-E37-430000-I37,-3))</f>
        <v/>
      </c>
      <c r="R37" s="19">
        <f>MAX(0,ROUNDDOWN(F37-E37-430000,-3))</f>
        <v/>
      </c>
      <c r="S37" s="19">
        <f>IF(G37&lt;=450000,0,MAX(0,ROUNDDOWN(P37*0.06-MIN(50000,P37)*0.03,-2))+MAX(0,ROUNDDOWN(P37*0.04-MIN(50000,P37)*0.02,-2)))</f>
        <v/>
      </c>
      <c r="T37" s="19">
        <f>IF(G37&lt;=450000,0,MAX(0,ROUNDDOWN(Q37*0.06-MIN(50000,Q37)*0.03,-2))+MAX(0,ROUNDDOWN(Q37*0.04-MIN(50000,Q37)*0.02,-2)))</f>
        <v/>
      </c>
      <c r="U37" s="19">
        <f>IF(F37&lt;=450000,0,MAX(0,ROUNDDOWN(R37*0.06-MIN(50000,R37)*0.03,-2))+MAX(0,ROUNDDOWN(R37*0.04-MIN(50000,R37)*0.02,-2)))</f>
        <v/>
      </c>
      <c r="V37" s="19">
        <f>S37-U37</f>
        <v/>
      </c>
      <c r="W37" s="19">
        <f>O37-M37</f>
        <v/>
      </c>
      <c r="X37" s="19">
        <f>N37+T37-M37-S37</f>
        <v/>
      </c>
      <c r="Y37" s="19">
        <f>T37-S37</f>
        <v/>
      </c>
    </row>
    <row r="38">
      <c r="A38" t="inlineStr">
        <is>
          <t>早見表</t>
        </is>
      </c>
      <c r="B38" s="19" t="n">
        <v>7000000</v>
      </c>
      <c r="C38" s="19" t="n">
        <v>190000</v>
      </c>
      <c r="D38" s="19" t="n">
        <v>0</v>
      </c>
      <c r="E38" s="19">
        <f>ROUND(MIN(B38/12,650000)*12*0.0915+MIN(B38/12,1390000)*12*(0.0504+0)+B38*0.005,0)</f>
        <v/>
      </c>
      <c r="F38" s="19">
        <f>IF(B38&lt;741000,0,IF(B38&lt;2191000,B38-740000,IF(B38&lt;2193000,1451000,IF(B38&lt;2196000,1453000,IF(B38&lt;2200000,1456000,IF(B38&lt;3600000,ROUND(ROUNDDOWN(B38/4,-3)*2.8,0)-80000,IF(B38&lt;6600000,ROUND(ROUNDDOWN(B38/4,-3)*3.2,0)-440000,IF(B38&lt;8500000,ROUNDDOWN(B38*0.9,0)-1100000,B38-1950000))))))))</f>
        <v/>
      </c>
      <c r="G38" s="19">
        <f>F38+C38</f>
        <v/>
      </c>
      <c r="H38" s="19">
        <f>IF(G38&gt;23500000,NA(),IF(G38&lt;=4890000,1040000,IF(G38&lt;=6550000,670000,620000)))</f>
        <v/>
      </c>
      <c r="I38" s="19">
        <f>IF(D38&lt;=0,0,MAX(0,MIN(2000000,D38-MIN(100000,ROUNDDOWN(G38*0.05,0)))))</f>
        <v/>
      </c>
      <c r="J38" s="19">
        <f>MAX(0,ROUNDDOWN(F38-E38-H38,-3))</f>
        <v/>
      </c>
      <c r="K38" s="19">
        <f>MAX(0,ROUNDDOWN(G38-E38-H38-I38,-3))</f>
        <v/>
      </c>
      <c r="L38" s="19">
        <f>MAX(0,ROUNDDOWN(G38-E38-H38,-3))</f>
        <v/>
      </c>
      <c r="M38" s="19">
        <f>IF(J38&lt;=0,0,ROUNDDOWN((J38*LOOKUP(J38,{0,1950001,3300001,6950001,9000001,18000001,40000001},{0.05,0.1,0.2,0.23,0.33,0.4,0.45})-LOOKUP(J38,{0,1950001,3300001,6950001,9000001,18000001,40000001},{0,97500,427500,636000,1536000,2796000,4796000}))*1.021,-2))</f>
        <v/>
      </c>
      <c r="N38" s="19">
        <f>IF(K38&lt;=0,0,ROUNDDOWN((K38*LOOKUP(K38,{0,1950001,3300001,6950001,9000001,18000001,40000001},{0.05,0.1,0.2,0.23,0.33,0.4,0.45})-LOOKUP(K38,{0,1950001,3300001,6950001,9000001,18000001,40000001},{0,97500,427500,636000,1536000,2796000,4796000}))*1.021,-2))</f>
        <v/>
      </c>
      <c r="O38" s="19">
        <f>IF(L38&lt;=0,0,ROUNDDOWN((L38*LOOKUP(L38,{0,1950001,3300001,6950001,9000001,18000001,40000001},{0.05,0.1,0.2,0.23,0.33,0.4,0.45})-LOOKUP(L38,{0,1950001,3300001,6950001,9000001,18000001,40000001},{0,97500,427500,636000,1536000,2796000,4796000}))*1.021,-2))</f>
        <v/>
      </c>
      <c r="P38" s="19">
        <f>MAX(0,ROUNDDOWN(G38-E38-430000,-3))</f>
        <v/>
      </c>
      <c r="Q38" s="19">
        <f>MAX(0,ROUNDDOWN(G38-E38-430000-I38,-3))</f>
        <v/>
      </c>
      <c r="R38" s="19">
        <f>MAX(0,ROUNDDOWN(F38-E38-430000,-3))</f>
        <v/>
      </c>
      <c r="S38" s="19">
        <f>IF(G38&lt;=450000,0,MAX(0,ROUNDDOWN(P38*0.06-MIN(50000,P38)*0.03,-2))+MAX(0,ROUNDDOWN(P38*0.04-MIN(50000,P38)*0.02,-2)))</f>
        <v/>
      </c>
      <c r="T38" s="19">
        <f>IF(G38&lt;=450000,0,MAX(0,ROUNDDOWN(Q38*0.06-MIN(50000,Q38)*0.03,-2))+MAX(0,ROUNDDOWN(Q38*0.04-MIN(50000,Q38)*0.02,-2)))</f>
        <v/>
      </c>
      <c r="U38" s="19">
        <f>IF(F38&lt;=450000,0,MAX(0,ROUNDDOWN(R38*0.06-MIN(50000,R38)*0.03,-2))+MAX(0,ROUNDDOWN(R38*0.04-MIN(50000,R38)*0.02,-2)))</f>
        <v/>
      </c>
      <c r="V38" s="19">
        <f>S38-U38</f>
        <v/>
      </c>
      <c r="W38" s="19">
        <f>O38-M38</f>
        <v/>
      </c>
      <c r="X38" s="19">
        <f>N38+T38-M38-S38</f>
        <v/>
      </c>
      <c r="Y38" s="19">
        <f>T38-S38</f>
        <v/>
      </c>
    </row>
    <row r="39">
      <c r="A39" t="inlineStr">
        <is>
          <t>早見表</t>
        </is>
      </c>
      <c r="B39" s="19" t="n">
        <v>7000000</v>
      </c>
      <c r="C39" s="19" t="n">
        <v>200000</v>
      </c>
      <c r="D39" s="19" t="n">
        <v>0</v>
      </c>
      <c r="E39" s="19">
        <f>ROUND(MIN(B39/12,650000)*12*0.0915+MIN(B39/12,1390000)*12*(0.0504+0)+B39*0.005,0)</f>
        <v/>
      </c>
      <c r="F39" s="19">
        <f>IF(B39&lt;741000,0,IF(B39&lt;2191000,B39-740000,IF(B39&lt;2193000,1451000,IF(B39&lt;2196000,1453000,IF(B39&lt;2200000,1456000,IF(B39&lt;3600000,ROUND(ROUNDDOWN(B39/4,-3)*2.8,0)-80000,IF(B39&lt;6600000,ROUND(ROUNDDOWN(B39/4,-3)*3.2,0)-440000,IF(B39&lt;8500000,ROUNDDOWN(B39*0.9,0)-1100000,B39-1950000))))))))</f>
        <v/>
      </c>
      <c r="G39" s="19">
        <f>F39+C39</f>
        <v/>
      </c>
      <c r="H39" s="19">
        <f>IF(G39&gt;23500000,NA(),IF(G39&lt;=4890000,1040000,IF(G39&lt;=6550000,670000,620000)))</f>
        <v/>
      </c>
      <c r="I39" s="19">
        <f>IF(D39&lt;=0,0,MAX(0,MIN(2000000,D39-MIN(100000,ROUNDDOWN(G39*0.05,0)))))</f>
        <v/>
      </c>
      <c r="J39" s="19">
        <f>MAX(0,ROUNDDOWN(F39-E39-H39,-3))</f>
        <v/>
      </c>
      <c r="K39" s="19">
        <f>MAX(0,ROUNDDOWN(G39-E39-H39-I39,-3))</f>
        <v/>
      </c>
      <c r="L39" s="19">
        <f>MAX(0,ROUNDDOWN(G39-E39-H39,-3))</f>
        <v/>
      </c>
      <c r="M39" s="19">
        <f>IF(J39&lt;=0,0,ROUNDDOWN((J39*LOOKUP(J39,{0,1950001,3300001,6950001,9000001,18000001,40000001},{0.05,0.1,0.2,0.23,0.33,0.4,0.45})-LOOKUP(J39,{0,1950001,3300001,6950001,9000001,18000001,40000001},{0,97500,427500,636000,1536000,2796000,4796000}))*1.021,-2))</f>
        <v/>
      </c>
      <c r="N39" s="19">
        <f>IF(K39&lt;=0,0,ROUNDDOWN((K39*LOOKUP(K39,{0,1950001,3300001,6950001,9000001,18000001,40000001},{0.05,0.1,0.2,0.23,0.33,0.4,0.45})-LOOKUP(K39,{0,1950001,3300001,6950001,9000001,18000001,40000001},{0,97500,427500,636000,1536000,2796000,4796000}))*1.021,-2))</f>
        <v/>
      </c>
      <c r="O39" s="19">
        <f>IF(L39&lt;=0,0,ROUNDDOWN((L39*LOOKUP(L39,{0,1950001,3300001,6950001,9000001,18000001,40000001},{0.05,0.1,0.2,0.23,0.33,0.4,0.45})-LOOKUP(L39,{0,1950001,3300001,6950001,9000001,18000001,40000001},{0,97500,427500,636000,1536000,2796000,4796000}))*1.021,-2))</f>
        <v/>
      </c>
      <c r="P39" s="19">
        <f>MAX(0,ROUNDDOWN(G39-E39-430000,-3))</f>
        <v/>
      </c>
      <c r="Q39" s="19">
        <f>MAX(0,ROUNDDOWN(G39-E39-430000-I39,-3))</f>
        <v/>
      </c>
      <c r="R39" s="19">
        <f>MAX(0,ROUNDDOWN(F39-E39-430000,-3))</f>
        <v/>
      </c>
      <c r="S39" s="19">
        <f>IF(G39&lt;=450000,0,MAX(0,ROUNDDOWN(P39*0.06-MIN(50000,P39)*0.03,-2))+MAX(0,ROUNDDOWN(P39*0.04-MIN(50000,P39)*0.02,-2)))</f>
        <v/>
      </c>
      <c r="T39" s="19">
        <f>IF(G39&lt;=450000,0,MAX(0,ROUNDDOWN(Q39*0.06-MIN(50000,Q39)*0.03,-2))+MAX(0,ROUNDDOWN(Q39*0.04-MIN(50000,Q39)*0.02,-2)))</f>
        <v/>
      </c>
      <c r="U39" s="19">
        <f>IF(F39&lt;=450000,0,MAX(0,ROUNDDOWN(R39*0.06-MIN(50000,R39)*0.03,-2))+MAX(0,ROUNDDOWN(R39*0.04-MIN(50000,R39)*0.02,-2)))</f>
        <v/>
      </c>
      <c r="V39" s="19">
        <f>S39-U39</f>
        <v/>
      </c>
      <c r="W39" s="19">
        <f>O39-M39</f>
        <v/>
      </c>
      <c r="X39" s="19">
        <f>N39+T39-M39-S39</f>
        <v/>
      </c>
      <c r="Y39" s="19">
        <f>T39-S39</f>
        <v/>
      </c>
    </row>
    <row r="40">
      <c r="A40" t="inlineStr">
        <is>
          <t>早見表</t>
        </is>
      </c>
      <c r="B40" s="19" t="n">
        <v>7000000</v>
      </c>
      <c r="C40" s="19" t="n">
        <v>200001</v>
      </c>
      <c r="D40" s="19" t="n">
        <v>0</v>
      </c>
      <c r="E40" s="19">
        <f>ROUND(MIN(B40/12,650000)*12*0.0915+MIN(B40/12,1390000)*12*(0.0504+0)+B40*0.005,0)</f>
        <v/>
      </c>
      <c r="F40" s="19">
        <f>IF(B40&lt;741000,0,IF(B40&lt;2191000,B40-740000,IF(B40&lt;2193000,1451000,IF(B40&lt;2196000,1453000,IF(B40&lt;2200000,1456000,IF(B40&lt;3600000,ROUND(ROUNDDOWN(B40/4,-3)*2.8,0)-80000,IF(B40&lt;6600000,ROUND(ROUNDDOWN(B40/4,-3)*3.2,0)-440000,IF(B40&lt;8500000,ROUNDDOWN(B40*0.9,0)-1100000,B40-1950000))))))))</f>
        <v/>
      </c>
      <c r="G40" s="19">
        <f>F40+C40</f>
        <v/>
      </c>
      <c r="H40" s="19">
        <f>IF(G40&gt;23500000,NA(),IF(G40&lt;=4890000,1040000,IF(G40&lt;=6550000,670000,620000)))</f>
        <v/>
      </c>
      <c r="I40" s="19">
        <f>IF(D40&lt;=0,0,MAX(0,MIN(2000000,D40-MIN(100000,ROUNDDOWN(G40*0.05,0)))))</f>
        <v/>
      </c>
      <c r="J40" s="19">
        <f>MAX(0,ROUNDDOWN(F40-E40-H40,-3))</f>
        <v/>
      </c>
      <c r="K40" s="19">
        <f>MAX(0,ROUNDDOWN(G40-E40-H40-I40,-3))</f>
        <v/>
      </c>
      <c r="L40" s="19">
        <f>MAX(0,ROUNDDOWN(G40-E40-H40,-3))</f>
        <v/>
      </c>
      <c r="M40" s="19">
        <f>IF(J40&lt;=0,0,ROUNDDOWN((J40*LOOKUP(J40,{0,1950001,3300001,6950001,9000001,18000001,40000001},{0.05,0.1,0.2,0.23,0.33,0.4,0.45})-LOOKUP(J40,{0,1950001,3300001,6950001,9000001,18000001,40000001},{0,97500,427500,636000,1536000,2796000,4796000}))*1.021,-2))</f>
        <v/>
      </c>
      <c r="N40" s="19">
        <f>IF(K40&lt;=0,0,ROUNDDOWN((K40*LOOKUP(K40,{0,1950001,3300001,6950001,9000001,18000001,40000001},{0.05,0.1,0.2,0.23,0.33,0.4,0.45})-LOOKUP(K40,{0,1950001,3300001,6950001,9000001,18000001,40000001},{0,97500,427500,636000,1536000,2796000,4796000}))*1.021,-2))</f>
        <v/>
      </c>
      <c r="O40" s="19">
        <f>IF(L40&lt;=0,0,ROUNDDOWN((L40*LOOKUP(L40,{0,1950001,3300001,6950001,9000001,18000001,40000001},{0.05,0.1,0.2,0.23,0.33,0.4,0.45})-LOOKUP(L40,{0,1950001,3300001,6950001,9000001,18000001,40000001},{0,97500,427500,636000,1536000,2796000,4796000}))*1.021,-2))</f>
        <v/>
      </c>
      <c r="P40" s="19">
        <f>MAX(0,ROUNDDOWN(G40-E40-430000,-3))</f>
        <v/>
      </c>
      <c r="Q40" s="19">
        <f>MAX(0,ROUNDDOWN(G40-E40-430000-I40,-3))</f>
        <v/>
      </c>
      <c r="R40" s="19">
        <f>MAX(0,ROUNDDOWN(F40-E40-430000,-3))</f>
        <v/>
      </c>
      <c r="S40" s="19">
        <f>IF(G40&lt;=450000,0,MAX(0,ROUNDDOWN(P40*0.06-MIN(50000,P40)*0.03,-2))+MAX(0,ROUNDDOWN(P40*0.04-MIN(50000,P40)*0.02,-2)))</f>
        <v/>
      </c>
      <c r="T40" s="19">
        <f>IF(G40&lt;=450000,0,MAX(0,ROUNDDOWN(Q40*0.06-MIN(50000,Q40)*0.03,-2))+MAX(0,ROUNDDOWN(Q40*0.04-MIN(50000,Q40)*0.02,-2)))</f>
        <v/>
      </c>
      <c r="U40" s="19">
        <f>IF(F40&lt;=450000,0,MAX(0,ROUNDDOWN(R40*0.06-MIN(50000,R40)*0.03,-2))+MAX(0,ROUNDDOWN(R40*0.04-MIN(50000,R40)*0.02,-2)))</f>
        <v/>
      </c>
      <c r="V40" s="19">
        <f>S40-U40</f>
        <v/>
      </c>
      <c r="W40" s="19">
        <f>O40-M40</f>
        <v/>
      </c>
      <c r="X40" s="19">
        <f>N40+T40-M40-S40</f>
        <v/>
      </c>
      <c r="Y40" s="19">
        <f>T40-S40</f>
        <v/>
      </c>
    </row>
    <row r="41">
      <c r="A41" t="inlineStr">
        <is>
          <t>早見表</t>
        </is>
      </c>
      <c r="B41" s="19" t="n">
        <v>7000000</v>
      </c>
      <c r="C41" s="19" t="n">
        <v>250000</v>
      </c>
      <c r="D41" s="19" t="n">
        <v>0</v>
      </c>
      <c r="E41" s="19">
        <f>ROUND(MIN(B41/12,650000)*12*0.0915+MIN(B41/12,1390000)*12*(0.0504+0)+B41*0.005,0)</f>
        <v/>
      </c>
      <c r="F41" s="19">
        <f>IF(B41&lt;741000,0,IF(B41&lt;2191000,B41-740000,IF(B41&lt;2193000,1451000,IF(B41&lt;2196000,1453000,IF(B41&lt;2200000,1456000,IF(B41&lt;3600000,ROUND(ROUNDDOWN(B41/4,-3)*2.8,0)-80000,IF(B41&lt;6600000,ROUND(ROUNDDOWN(B41/4,-3)*3.2,0)-440000,IF(B41&lt;8500000,ROUNDDOWN(B41*0.9,0)-1100000,B41-1950000))))))))</f>
        <v/>
      </c>
      <c r="G41" s="19">
        <f>F41+C41</f>
        <v/>
      </c>
      <c r="H41" s="19">
        <f>IF(G41&gt;23500000,NA(),IF(G41&lt;=4890000,1040000,IF(G41&lt;=6550000,670000,620000)))</f>
        <v/>
      </c>
      <c r="I41" s="19">
        <f>IF(D41&lt;=0,0,MAX(0,MIN(2000000,D41-MIN(100000,ROUNDDOWN(G41*0.05,0)))))</f>
        <v/>
      </c>
      <c r="J41" s="19">
        <f>MAX(0,ROUNDDOWN(F41-E41-H41,-3))</f>
        <v/>
      </c>
      <c r="K41" s="19">
        <f>MAX(0,ROUNDDOWN(G41-E41-H41-I41,-3))</f>
        <v/>
      </c>
      <c r="L41" s="19">
        <f>MAX(0,ROUNDDOWN(G41-E41-H41,-3))</f>
        <v/>
      </c>
      <c r="M41" s="19">
        <f>IF(J41&lt;=0,0,ROUNDDOWN((J41*LOOKUP(J41,{0,1950001,3300001,6950001,9000001,18000001,40000001},{0.05,0.1,0.2,0.23,0.33,0.4,0.45})-LOOKUP(J41,{0,1950001,3300001,6950001,9000001,18000001,40000001},{0,97500,427500,636000,1536000,2796000,4796000}))*1.021,-2))</f>
        <v/>
      </c>
      <c r="N41" s="19">
        <f>IF(K41&lt;=0,0,ROUNDDOWN((K41*LOOKUP(K41,{0,1950001,3300001,6950001,9000001,18000001,40000001},{0.05,0.1,0.2,0.23,0.33,0.4,0.45})-LOOKUP(K41,{0,1950001,3300001,6950001,9000001,18000001,40000001},{0,97500,427500,636000,1536000,2796000,4796000}))*1.021,-2))</f>
        <v/>
      </c>
      <c r="O41" s="19">
        <f>IF(L41&lt;=0,0,ROUNDDOWN((L41*LOOKUP(L41,{0,1950001,3300001,6950001,9000001,18000001,40000001},{0.05,0.1,0.2,0.23,0.33,0.4,0.45})-LOOKUP(L41,{0,1950001,3300001,6950001,9000001,18000001,40000001},{0,97500,427500,636000,1536000,2796000,4796000}))*1.021,-2))</f>
        <v/>
      </c>
      <c r="P41" s="19">
        <f>MAX(0,ROUNDDOWN(G41-E41-430000,-3))</f>
        <v/>
      </c>
      <c r="Q41" s="19">
        <f>MAX(0,ROUNDDOWN(G41-E41-430000-I41,-3))</f>
        <v/>
      </c>
      <c r="R41" s="19">
        <f>MAX(0,ROUNDDOWN(F41-E41-430000,-3))</f>
        <v/>
      </c>
      <c r="S41" s="19">
        <f>IF(G41&lt;=450000,0,MAX(0,ROUNDDOWN(P41*0.06-MIN(50000,P41)*0.03,-2))+MAX(0,ROUNDDOWN(P41*0.04-MIN(50000,P41)*0.02,-2)))</f>
        <v/>
      </c>
      <c r="T41" s="19">
        <f>IF(G41&lt;=450000,0,MAX(0,ROUNDDOWN(Q41*0.06-MIN(50000,Q41)*0.03,-2))+MAX(0,ROUNDDOWN(Q41*0.04-MIN(50000,Q41)*0.02,-2)))</f>
        <v/>
      </c>
      <c r="U41" s="19">
        <f>IF(F41&lt;=450000,0,MAX(0,ROUNDDOWN(R41*0.06-MIN(50000,R41)*0.03,-2))+MAX(0,ROUNDDOWN(R41*0.04-MIN(50000,R41)*0.02,-2)))</f>
        <v/>
      </c>
      <c r="V41" s="19">
        <f>S41-U41</f>
        <v/>
      </c>
      <c r="W41" s="19">
        <f>O41-M41</f>
        <v/>
      </c>
      <c r="X41" s="19">
        <f>N41+T41-M41-S41</f>
        <v/>
      </c>
      <c r="Y41" s="19">
        <f>T41-S41</f>
        <v/>
      </c>
    </row>
    <row r="42">
      <c r="A42" t="inlineStr">
        <is>
          <t>早見表</t>
        </is>
      </c>
      <c r="B42" s="19" t="n">
        <v>7000000</v>
      </c>
      <c r="C42" s="19" t="n">
        <v>300000</v>
      </c>
      <c r="D42" s="19" t="n">
        <v>0</v>
      </c>
      <c r="E42" s="19">
        <f>ROUND(MIN(B42/12,650000)*12*0.0915+MIN(B42/12,1390000)*12*(0.0504+0)+B42*0.005,0)</f>
        <v/>
      </c>
      <c r="F42" s="19">
        <f>IF(B42&lt;741000,0,IF(B42&lt;2191000,B42-740000,IF(B42&lt;2193000,1451000,IF(B42&lt;2196000,1453000,IF(B42&lt;2200000,1456000,IF(B42&lt;3600000,ROUND(ROUNDDOWN(B42/4,-3)*2.8,0)-80000,IF(B42&lt;6600000,ROUND(ROUNDDOWN(B42/4,-3)*3.2,0)-440000,IF(B42&lt;8500000,ROUNDDOWN(B42*0.9,0)-1100000,B42-1950000))))))))</f>
        <v/>
      </c>
      <c r="G42" s="19">
        <f>F42+C42</f>
        <v/>
      </c>
      <c r="H42" s="19">
        <f>IF(G42&gt;23500000,NA(),IF(G42&lt;=4890000,1040000,IF(G42&lt;=6550000,670000,620000)))</f>
        <v/>
      </c>
      <c r="I42" s="19">
        <f>IF(D42&lt;=0,0,MAX(0,MIN(2000000,D42-MIN(100000,ROUNDDOWN(G42*0.05,0)))))</f>
        <v/>
      </c>
      <c r="J42" s="19">
        <f>MAX(0,ROUNDDOWN(F42-E42-H42,-3))</f>
        <v/>
      </c>
      <c r="K42" s="19">
        <f>MAX(0,ROUNDDOWN(G42-E42-H42-I42,-3))</f>
        <v/>
      </c>
      <c r="L42" s="19">
        <f>MAX(0,ROUNDDOWN(G42-E42-H42,-3))</f>
        <v/>
      </c>
      <c r="M42" s="19">
        <f>IF(J42&lt;=0,0,ROUNDDOWN((J42*LOOKUP(J42,{0,1950001,3300001,6950001,9000001,18000001,40000001},{0.05,0.1,0.2,0.23,0.33,0.4,0.45})-LOOKUP(J42,{0,1950001,3300001,6950001,9000001,18000001,40000001},{0,97500,427500,636000,1536000,2796000,4796000}))*1.021,-2))</f>
        <v/>
      </c>
      <c r="N42" s="19">
        <f>IF(K42&lt;=0,0,ROUNDDOWN((K42*LOOKUP(K42,{0,1950001,3300001,6950001,9000001,18000001,40000001},{0.05,0.1,0.2,0.23,0.33,0.4,0.45})-LOOKUP(K42,{0,1950001,3300001,6950001,9000001,18000001,40000001},{0,97500,427500,636000,1536000,2796000,4796000}))*1.021,-2))</f>
        <v/>
      </c>
      <c r="O42" s="19">
        <f>IF(L42&lt;=0,0,ROUNDDOWN((L42*LOOKUP(L42,{0,1950001,3300001,6950001,9000001,18000001,40000001},{0.05,0.1,0.2,0.23,0.33,0.4,0.45})-LOOKUP(L42,{0,1950001,3300001,6950001,9000001,18000001,40000001},{0,97500,427500,636000,1536000,2796000,4796000}))*1.021,-2))</f>
        <v/>
      </c>
      <c r="P42" s="19">
        <f>MAX(0,ROUNDDOWN(G42-E42-430000,-3))</f>
        <v/>
      </c>
      <c r="Q42" s="19">
        <f>MAX(0,ROUNDDOWN(G42-E42-430000-I42,-3))</f>
        <v/>
      </c>
      <c r="R42" s="19">
        <f>MAX(0,ROUNDDOWN(F42-E42-430000,-3))</f>
        <v/>
      </c>
      <c r="S42" s="19">
        <f>IF(G42&lt;=450000,0,MAX(0,ROUNDDOWN(P42*0.06-MIN(50000,P42)*0.03,-2))+MAX(0,ROUNDDOWN(P42*0.04-MIN(50000,P42)*0.02,-2)))</f>
        <v/>
      </c>
      <c r="T42" s="19">
        <f>IF(G42&lt;=450000,0,MAX(0,ROUNDDOWN(Q42*0.06-MIN(50000,Q42)*0.03,-2))+MAX(0,ROUNDDOWN(Q42*0.04-MIN(50000,Q42)*0.02,-2)))</f>
        <v/>
      </c>
      <c r="U42" s="19">
        <f>IF(F42&lt;=450000,0,MAX(0,ROUNDDOWN(R42*0.06-MIN(50000,R42)*0.03,-2))+MAX(0,ROUNDDOWN(R42*0.04-MIN(50000,R42)*0.02,-2)))</f>
        <v/>
      </c>
      <c r="V42" s="19">
        <f>S42-U42</f>
        <v/>
      </c>
      <c r="W42" s="19">
        <f>O42-M42</f>
        <v/>
      </c>
      <c r="X42" s="19">
        <f>N42+T42-M42-S42</f>
        <v/>
      </c>
      <c r="Y42" s="19">
        <f>T42-S42</f>
        <v/>
      </c>
    </row>
    <row r="43">
      <c r="A43" t="inlineStr">
        <is>
          <t>早見表</t>
        </is>
      </c>
      <c r="B43" s="19" t="n">
        <v>8000000</v>
      </c>
      <c r="C43" s="19" t="n">
        <v>50000</v>
      </c>
      <c r="D43" s="19" t="n">
        <v>0</v>
      </c>
      <c r="E43" s="19">
        <f>ROUND(MIN(B43/12,650000)*12*0.0915+MIN(B43/12,1390000)*12*(0.0504+0)+B43*0.005,0)</f>
        <v/>
      </c>
      <c r="F43" s="19">
        <f>IF(B43&lt;741000,0,IF(B43&lt;2191000,B43-740000,IF(B43&lt;2193000,1451000,IF(B43&lt;2196000,1453000,IF(B43&lt;2200000,1456000,IF(B43&lt;3600000,ROUND(ROUNDDOWN(B43/4,-3)*2.8,0)-80000,IF(B43&lt;6600000,ROUND(ROUNDDOWN(B43/4,-3)*3.2,0)-440000,IF(B43&lt;8500000,ROUNDDOWN(B43*0.9,0)-1100000,B43-1950000))))))))</f>
        <v/>
      </c>
      <c r="G43" s="19">
        <f>F43+C43</f>
        <v/>
      </c>
      <c r="H43" s="19">
        <f>IF(G43&gt;23500000,NA(),IF(G43&lt;=4890000,1040000,IF(G43&lt;=6550000,670000,620000)))</f>
        <v/>
      </c>
      <c r="I43" s="19">
        <f>IF(D43&lt;=0,0,MAX(0,MIN(2000000,D43-MIN(100000,ROUNDDOWN(G43*0.05,0)))))</f>
        <v/>
      </c>
      <c r="J43" s="19">
        <f>MAX(0,ROUNDDOWN(F43-E43-H43,-3))</f>
        <v/>
      </c>
      <c r="K43" s="19">
        <f>MAX(0,ROUNDDOWN(G43-E43-H43-I43,-3))</f>
        <v/>
      </c>
      <c r="L43" s="19">
        <f>MAX(0,ROUNDDOWN(G43-E43-H43,-3))</f>
        <v/>
      </c>
      <c r="M43" s="19">
        <f>IF(J43&lt;=0,0,ROUNDDOWN((J43*LOOKUP(J43,{0,1950001,3300001,6950001,9000001,18000001,40000001},{0.05,0.1,0.2,0.23,0.33,0.4,0.45})-LOOKUP(J43,{0,1950001,3300001,6950001,9000001,18000001,40000001},{0,97500,427500,636000,1536000,2796000,4796000}))*1.021,-2))</f>
        <v/>
      </c>
      <c r="N43" s="19">
        <f>IF(K43&lt;=0,0,ROUNDDOWN((K43*LOOKUP(K43,{0,1950001,3300001,6950001,9000001,18000001,40000001},{0.05,0.1,0.2,0.23,0.33,0.4,0.45})-LOOKUP(K43,{0,1950001,3300001,6950001,9000001,18000001,40000001},{0,97500,427500,636000,1536000,2796000,4796000}))*1.021,-2))</f>
        <v/>
      </c>
      <c r="O43" s="19">
        <f>IF(L43&lt;=0,0,ROUNDDOWN((L43*LOOKUP(L43,{0,1950001,3300001,6950001,9000001,18000001,40000001},{0.05,0.1,0.2,0.23,0.33,0.4,0.45})-LOOKUP(L43,{0,1950001,3300001,6950001,9000001,18000001,40000001},{0,97500,427500,636000,1536000,2796000,4796000}))*1.021,-2))</f>
        <v/>
      </c>
      <c r="P43" s="19">
        <f>MAX(0,ROUNDDOWN(G43-E43-430000,-3))</f>
        <v/>
      </c>
      <c r="Q43" s="19">
        <f>MAX(0,ROUNDDOWN(G43-E43-430000-I43,-3))</f>
        <v/>
      </c>
      <c r="R43" s="19">
        <f>MAX(0,ROUNDDOWN(F43-E43-430000,-3))</f>
        <v/>
      </c>
      <c r="S43" s="19">
        <f>IF(G43&lt;=450000,0,MAX(0,ROUNDDOWN(P43*0.06-MIN(50000,P43)*0.03,-2))+MAX(0,ROUNDDOWN(P43*0.04-MIN(50000,P43)*0.02,-2)))</f>
        <v/>
      </c>
      <c r="T43" s="19">
        <f>IF(G43&lt;=450000,0,MAX(0,ROUNDDOWN(Q43*0.06-MIN(50000,Q43)*0.03,-2))+MAX(0,ROUNDDOWN(Q43*0.04-MIN(50000,Q43)*0.02,-2)))</f>
        <v/>
      </c>
      <c r="U43" s="19">
        <f>IF(F43&lt;=450000,0,MAX(0,ROUNDDOWN(R43*0.06-MIN(50000,R43)*0.03,-2))+MAX(0,ROUNDDOWN(R43*0.04-MIN(50000,R43)*0.02,-2)))</f>
        <v/>
      </c>
      <c r="V43" s="19">
        <f>S43-U43</f>
        <v/>
      </c>
      <c r="W43" s="19">
        <f>O43-M43</f>
        <v/>
      </c>
      <c r="X43" s="19">
        <f>N43+T43-M43-S43</f>
        <v/>
      </c>
      <c r="Y43" s="19">
        <f>T43-S43</f>
        <v/>
      </c>
    </row>
    <row r="44">
      <c r="A44" t="inlineStr">
        <is>
          <t>早見表</t>
        </is>
      </c>
      <c r="B44" s="19" t="n">
        <v>8000000</v>
      </c>
      <c r="C44" s="19" t="n">
        <v>100000</v>
      </c>
      <c r="D44" s="19" t="n">
        <v>0</v>
      </c>
      <c r="E44" s="19">
        <f>ROUND(MIN(B44/12,650000)*12*0.0915+MIN(B44/12,1390000)*12*(0.0504+0)+B44*0.005,0)</f>
        <v/>
      </c>
      <c r="F44" s="19">
        <f>IF(B44&lt;741000,0,IF(B44&lt;2191000,B44-740000,IF(B44&lt;2193000,1451000,IF(B44&lt;2196000,1453000,IF(B44&lt;2200000,1456000,IF(B44&lt;3600000,ROUND(ROUNDDOWN(B44/4,-3)*2.8,0)-80000,IF(B44&lt;6600000,ROUND(ROUNDDOWN(B44/4,-3)*3.2,0)-440000,IF(B44&lt;8500000,ROUNDDOWN(B44*0.9,0)-1100000,B44-1950000))))))))</f>
        <v/>
      </c>
      <c r="G44" s="19">
        <f>F44+C44</f>
        <v/>
      </c>
      <c r="H44" s="19">
        <f>IF(G44&gt;23500000,NA(),IF(G44&lt;=4890000,1040000,IF(G44&lt;=6550000,670000,620000)))</f>
        <v/>
      </c>
      <c r="I44" s="19">
        <f>IF(D44&lt;=0,0,MAX(0,MIN(2000000,D44-MIN(100000,ROUNDDOWN(G44*0.05,0)))))</f>
        <v/>
      </c>
      <c r="J44" s="19">
        <f>MAX(0,ROUNDDOWN(F44-E44-H44,-3))</f>
        <v/>
      </c>
      <c r="K44" s="19">
        <f>MAX(0,ROUNDDOWN(G44-E44-H44-I44,-3))</f>
        <v/>
      </c>
      <c r="L44" s="19">
        <f>MAX(0,ROUNDDOWN(G44-E44-H44,-3))</f>
        <v/>
      </c>
      <c r="M44" s="19">
        <f>IF(J44&lt;=0,0,ROUNDDOWN((J44*LOOKUP(J44,{0,1950001,3300001,6950001,9000001,18000001,40000001},{0.05,0.1,0.2,0.23,0.33,0.4,0.45})-LOOKUP(J44,{0,1950001,3300001,6950001,9000001,18000001,40000001},{0,97500,427500,636000,1536000,2796000,4796000}))*1.021,-2))</f>
        <v/>
      </c>
      <c r="N44" s="19">
        <f>IF(K44&lt;=0,0,ROUNDDOWN((K44*LOOKUP(K44,{0,1950001,3300001,6950001,9000001,18000001,40000001},{0.05,0.1,0.2,0.23,0.33,0.4,0.45})-LOOKUP(K44,{0,1950001,3300001,6950001,9000001,18000001,40000001},{0,97500,427500,636000,1536000,2796000,4796000}))*1.021,-2))</f>
        <v/>
      </c>
      <c r="O44" s="19">
        <f>IF(L44&lt;=0,0,ROUNDDOWN((L44*LOOKUP(L44,{0,1950001,3300001,6950001,9000001,18000001,40000001},{0.05,0.1,0.2,0.23,0.33,0.4,0.45})-LOOKUP(L44,{0,1950001,3300001,6950001,9000001,18000001,40000001},{0,97500,427500,636000,1536000,2796000,4796000}))*1.021,-2))</f>
        <v/>
      </c>
      <c r="P44" s="19">
        <f>MAX(0,ROUNDDOWN(G44-E44-430000,-3))</f>
        <v/>
      </c>
      <c r="Q44" s="19">
        <f>MAX(0,ROUNDDOWN(G44-E44-430000-I44,-3))</f>
        <v/>
      </c>
      <c r="R44" s="19">
        <f>MAX(0,ROUNDDOWN(F44-E44-430000,-3))</f>
        <v/>
      </c>
      <c r="S44" s="19">
        <f>IF(G44&lt;=450000,0,MAX(0,ROUNDDOWN(P44*0.06-MIN(50000,P44)*0.03,-2))+MAX(0,ROUNDDOWN(P44*0.04-MIN(50000,P44)*0.02,-2)))</f>
        <v/>
      </c>
      <c r="T44" s="19">
        <f>IF(G44&lt;=450000,0,MAX(0,ROUNDDOWN(Q44*0.06-MIN(50000,Q44)*0.03,-2))+MAX(0,ROUNDDOWN(Q44*0.04-MIN(50000,Q44)*0.02,-2)))</f>
        <v/>
      </c>
      <c r="U44" s="19">
        <f>IF(F44&lt;=450000,0,MAX(0,ROUNDDOWN(R44*0.06-MIN(50000,R44)*0.03,-2))+MAX(0,ROUNDDOWN(R44*0.04-MIN(50000,R44)*0.02,-2)))</f>
        <v/>
      </c>
      <c r="V44" s="19">
        <f>S44-U44</f>
        <v/>
      </c>
      <c r="W44" s="19">
        <f>O44-M44</f>
        <v/>
      </c>
      <c r="X44" s="19">
        <f>N44+T44-M44-S44</f>
        <v/>
      </c>
      <c r="Y44" s="19">
        <f>T44-S44</f>
        <v/>
      </c>
    </row>
    <row r="45">
      <c r="A45" t="inlineStr">
        <is>
          <t>早見表</t>
        </is>
      </c>
      <c r="B45" s="19" t="n">
        <v>8000000</v>
      </c>
      <c r="C45" s="19" t="n">
        <v>150000</v>
      </c>
      <c r="D45" s="19" t="n">
        <v>0</v>
      </c>
      <c r="E45" s="19">
        <f>ROUND(MIN(B45/12,650000)*12*0.0915+MIN(B45/12,1390000)*12*(0.0504+0)+B45*0.005,0)</f>
        <v/>
      </c>
      <c r="F45" s="19">
        <f>IF(B45&lt;741000,0,IF(B45&lt;2191000,B45-740000,IF(B45&lt;2193000,1451000,IF(B45&lt;2196000,1453000,IF(B45&lt;2200000,1456000,IF(B45&lt;3600000,ROUND(ROUNDDOWN(B45/4,-3)*2.8,0)-80000,IF(B45&lt;6600000,ROUND(ROUNDDOWN(B45/4,-3)*3.2,0)-440000,IF(B45&lt;8500000,ROUNDDOWN(B45*0.9,0)-1100000,B45-1950000))))))))</f>
        <v/>
      </c>
      <c r="G45" s="19">
        <f>F45+C45</f>
        <v/>
      </c>
      <c r="H45" s="19">
        <f>IF(G45&gt;23500000,NA(),IF(G45&lt;=4890000,1040000,IF(G45&lt;=6550000,670000,620000)))</f>
        <v/>
      </c>
      <c r="I45" s="19">
        <f>IF(D45&lt;=0,0,MAX(0,MIN(2000000,D45-MIN(100000,ROUNDDOWN(G45*0.05,0)))))</f>
        <v/>
      </c>
      <c r="J45" s="19">
        <f>MAX(0,ROUNDDOWN(F45-E45-H45,-3))</f>
        <v/>
      </c>
      <c r="K45" s="19">
        <f>MAX(0,ROUNDDOWN(G45-E45-H45-I45,-3))</f>
        <v/>
      </c>
      <c r="L45" s="19">
        <f>MAX(0,ROUNDDOWN(G45-E45-H45,-3))</f>
        <v/>
      </c>
      <c r="M45" s="19">
        <f>IF(J45&lt;=0,0,ROUNDDOWN((J45*LOOKUP(J45,{0,1950001,3300001,6950001,9000001,18000001,40000001},{0.05,0.1,0.2,0.23,0.33,0.4,0.45})-LOOKUP(J45,{0,1950001,3300001,6950001,9000001,18000001,40000001},{0,97500,427500,636000,1536000,2796000,4796000}))*1.021,-2))</f>
        <v/>
      </c>
      <c r="N45" s="19">
        <f>IF(K45&lt;=0,0,ROUNDDOWN((K45*LOOKUP(K45,{0,1950001,3300001,6950001,9000001,18000001,40000001},{0.05,0.1,0.2,0.23,0.33,0.4,0.45})-LOOKUP(K45,{0,1950001,3300001,6950001,9000001,18000001,40000001},{0,97500,427500,636000,1536000,2796000,4796000}))*1.021,-2))</f>
        <v/>
      </c>
      <c r="O45" s="19">
        <f>IF(L45&lt;=0,0,ROUNDDOWN((L45*LOOKUP(L45,{0,1950001,3300001,6950001,9000001,18000001,40000001},{0.05,0.1,0.2,0.23,0.33,0.4,0.45})-LOOKUP(L45,{0,1950001,3300001,6950001,9000001,18000001,40000001},{0,97500,427500,636000,1536000,2796000,4796000}))*1.021,-2))</f>
        <v/>
      </c>
      <c r="P45" s="19">
        <f>MAX(0,ROUNDDOWN(G45-E45-430000,-3))</f>
        <v/>
      </c>
      <c r="Q45" s="19">
        <f>MAX(0,ROUNDDOWN(G45-E45-430000-I45,-3))</f>
        <v/>
      </c>
      <c r="R45" s="19">
        <f>MAX(0,ROUNDDOWN(F45-E45-430000,-3))</f>
        <v/>
      </c>
      <c r="S45" s="19">
        <f>IF(G45&lt;=450000,0,MAX(0,ROUNDDOWN(P45*0.06-MIN(50000,P45)*0.03,-2))+MAX(0,ROUNDDOWN(P45*0.04-MIN(50000,P45)*0.02,-2)))</f>
        <v/>
      </c>
      <c r="T45" s="19">
        <f>IF(G45&lt;=450000,0,MAX(0,ROUNDDOWN(Q45*0.06-MIN(50000,Q45)*0.03,-2))+MAX(0,ROUNDDOWN(Q45*0.04-MIN(50000,Q45)*0.02,-2)))</f>
        <v/>
      </c>
      <c r="U45" s="19">
        <f>IF(F45&lt;=450000,0,MAX(0,ROUNDDOWN(R45*0.06-MIN(50000,R45)*0.03,-2))+MAX(0,ROUNDDOWN(R45*0.04-MIN(50000,R45)*0.02,-2)))</f>
        <v/>
      </c>
      <c r="V45" s="19">
        <f>S45-U45</f>
        <v/>
      </c>
      <c r="W45" s="19">
        <f>O45-M45</f>
        <v/>
      </c>
      <c r="X45" s="19">
        <f>N45+T45-M45-S45</f>
        <v/>
      </c>
      <c r="Y45" s="19">
        <f>T45-S45</f>
        <v/>
      </c>
    </row>
    <row r="46">
      <c r="A46" t="inlineStr">
        <is>
          <t>早見表</t>
        </is>
      </c>
      <c r="B46" s="19" t="n">
        <v>8000000</v>
      </c>
      <c r="C46" s="19" t="n">
        <v>190000</v>
      </c>
      <c r="D46" s="19" t="n">
        <v>0</v>
      </c>
      <c r="E46" s="19">
        <f>ROUND(MIN(B46/12,650000)*12*0.0915+MIN(B46/12,1390000)*12*(0.0504+0)+B46*0.005,0)</f>
        <v/>
      </c>
      <c r="F46" s="19">
        <f>IF(B46&lt;741000,0,IF(B46&lt;2191000,B46-740000,IF(B46&lt;2193000,1451000,IF(B46&lt;2196000,1453000,IF(B46&lt;2200000,1456000,IF(B46&lt;3600000,ROUND(ROUNDDOWN(B46/4,-3)*2.8,0)-80000,IF(B46&lt;6600000,ROUND(ROUNDDOWN(B46/4,-3)*3.2,0)-440000,IF(B46&lt;8500000,ROUNDDOWN(B46*0.9,0)-1100000,B46-1950000))))))))</f>
        <v/>
      </c>
      <c r="G46" s="19">
        <f>F46+C46</f>
        <v/>
      </c>
      <c r="H46" s="19">
        <f>IF(G46&gt;23500000,NA(),IF(G46&lt;=4890000,1040000,IF(G46&lt;=6550000,670000,620000)))</f>
        <v/>
      </c>
      <c r="I46" s="19">
        <f>IF(D46&lt;=0,0,MAX(0,MIN(2000000,D46-MIN(100000,ROUNDDOWN(G46*0.05,0)))))</f>
        <v/>
      </c>
      <c r="J46" s="19">
        <f>MAX(0,ROUNDDOWN(F46-E46-H46,-3))</f>
        <v/>
      </c>
      <c r="K46" s="19">
        <f>MAX(0,ROUNDDOWN(G46-E46-H46-I46,-3))</f>
        <v/>
      </c>
      <c r="L46" s="19">
        <f>MAX(0,ROUNDDOWN(G46-E46-H46,-3))</f>
        <v/>
      </c>
      <c r="M46" s="19">
        <f>IF(J46&lt;=0,0,ROUNDDOWN((J46*LOOKUP(J46,{0,1950001,3300001,6950001,9000001,18000001,40000001},{0.05,0.1,0.2,0.23,0.33,0.4,0.45})-LOOKUP(J46,{0,1950001,3300001,6950001,9000001,18000001,40000001},{0,97500,427500,636000,1536000,2796000,4796000}))*1.021,-2))</f>
        <v/>
      </c>
      <c r="N46" s="19">
        <f>IF(K46&lt;=0,0,ROUNDDOWN((K46*LOOKUP(K46,{0,1950001,3300001,6950001,9000001,18000001,40000001},{0.05,0.1,0.2,0.23,0.33,0.4,0.45})-LOOKUP(K46,{0,1950001,3300001,6950001,9000001,18000001,40000001},{0,97500,427500,636000,1536000,2796000,4796000}))*1.021,-2))</f>
        <v/>
      </c>
      <c r="O46" s="19">
        <f>IF(L46&lt;=0,0,ROUNDDOWN((L46*LOOKUP(L46,{0,1950001,3300001,6950001,9000001,18000001,40000001},{0.05,0.1,0.2,0.23,0.33,0.4,0.45})-LOOKUP(L46,{0,1950001,3300001,6950001,9000001,18000001,40000001},{0,97500,427500,636000,1536000,2796000,4796000}))*1.021,-2))</f>
        <v/>
      </c>
      <c r="P46" s="19">
        <f>MAX(0,ROUNDDOWN(G46-E46-430000,-3))</f>
        <v/>
      </c>
      <c r="Q46" s="19">
        <f>MAX(0,ROUNDDOWN(G46-E46-430000-I46,-3))</f>
        <v/>
      </c>
      <c r="R46" s="19">
        <f>MAX(0,ROUNDDOWN(F46-E46-430000,-3))</f>
        <v/>
      </c>
      <c r="S46" s="19">
        <f>IF(G46&lt;=450000,0,MAX(0,ROUNDDOWN(P46*0.06-MIN(50000,P46)*0.03,-2))+MAX(0,ROUNDDOWN(P46*0.04-MIN(50000,P46)*0.02,-2)))</f>
        <v/>
      </c>
      <c r="T46" s="19">
        <f>IF(G46&lt;=450000,0,MAX(0,ROUNDDOWN(Q46*0.06-MIN(50000,Q46)*0.03,-2))+MAX(0,ROUNDDOWN(Q46*0.04-MIN(50000,Q46)*0.02,-2)))</f>
        <v/>
      </c>
      <c r="U46" s="19">
        <f>IF(F46&lt;=450000,0,MAX(0,ROUNDDOWN(R46*0.06-MIN(50000,R46)*0.03,-2))+MAX(0,ROUNDDOWN(R46*0.04-MIN(50000,R46)*0.02,-2)))</f>
        <v/>
      </c>
      <c r="V46" s="19">
        <f>S46-U46</f>
        <v/>
      </c>
      <c r="W46" s="19">
        <f>O46-M46</f>
        <v/>
      </c>
      <c r="X46" s="19">
        <f>N46+T46-M46-S46</f>
        <v/>
      </c>
      <c r="Y46" s="19">
        <f>T46-S46</f>
        <v/>
      </c>
    </row>
    <row r="47">
      <c r="A47" t="inlineStr">
        <is>
          <t>早見表</t>
        </is>
      </c>
      <c r="B47" s="19" t="n">
        <v>8000000</v>
      </c>
      <c r="C47" s="19" t="n">
        <v>200000</v>
      </c>
      <c r="D47" s="19" t="n">
        <v>0</v>
      </c>
      <c r="E47" s="19">
        <f>ROUND(MIN(B47/12,650000)*12*0.0915+MIN(B47/12,1390000)*12*(0.0504+0)+B47*0.005,0)</f>
        <v/>
      </c>
      <c r="F47" s="19">
        <f>IF(B47&lt;741000,0,IF(B47&lt;2191000,B47-740000,IF(B47&lt;2193000,1451000,IF(B47&lt;2196000,1453000,IF(B47&lt;2200000,1456000,IF(B47&lt;3600000,ROUND(ROUNDDOWN(B47/4,-3)*2.8,0)-80000,IF(B47&lt;6600000,ROUND(ROUNDDOWN(B47/4,-3)*3.2,0)-440000,IF(B47&lt;8500000,ROUNDDOWN(B47*0.9,0)-1100000,B47-1950000))))))))</f>
        <v/>
      </c>
      <c r="G47" s="19">
        <f>F47+C47</f>
        <v/>
      </c>
      <c r="H47" s="19">
        <f>IF(G47&gt;23500000,NA(),IF(G47&lt;=4890000,1040000,IF(G47&lt;=6550000,670000,620000)))</f>
        <v/>
      </c>
      <c r="I47" s="19">
        <f>IF(D47&lt;=0,0,MAX(0,MIN(2000000,D47-MIN(100000,ROUNDDOWN(G47*0.05,0)))))</f>
        <v/>
      </c>
      <c r="J47" s="19">
        <f>MAX(0,ROUNDDOWN(F47-E47-H47,-3))</f>
        <v/>
      </c>
      <c r="K47" s="19">
        <f>MAX(0,ROUNDDOWN(G47-E47-H47-I47,-3))</f>
        <v/>
      </c>
      <c r="L47" s="19">
        <f>MAX(0,ROUNDDOWN(G47-E47-H47,-3))</f>
        <v/>
      </c>
      <c r="M47" s="19">
        <f>IF(J47&lt;=0,0,ROUNDDOWN((J47*LOOKUP(J47,{0,1950001,3300001,6950001,9000001,18000001,40000001},{0.05,0.1,0.2,0.23,0.33,0.4,0.45})-LOOKUP(J47,{0,1950001,3300001,6950001,9000001,18000001,40000001},{0,97500,427500,636000,1536000,2796000,4796000}))*1.021,-2))</f>
        <v/>
      </c>
      <c r="N47" s="19">
        <f>IF(K47&lt;=0,0,ROUNDDOWN((K47*LOOKUP(K47,{0,1950001,3300001,6950001,9000001,18000001,40000001},{0.05,0.1,0.2,0.23,0.33,0.4,0.45})-LOOKUP(K47,{0,1950001,3300001,6950001,9000001,18000001,40000001},{0,97500,427500,636000,1536000,2796000,4796000}))*1.021,-2))</f>
        <v/>
      </c>
      <c r="O47" s="19">
        <f>IF(L47&lt;=0,0,ROUNDDOWN((L47*LOOKUP(L47,{0,1950001,3300001,6950001,9000001,18000001,40000001},{0.05,0.1,0.2,0.23,0.33,0.4,0.45})-LOOKUP(L47,{0,1950001,3300001,6950001,9000001,18000001,40000001},{0,97500,427500,636000,1536000,2796000,4796000}))*1.021,-2))</f>
        <v/>
      </c>
      <c r="P47" s="19">
        <f>MAX(0,ROUNDDOWN(G47-E47-430000,-3))</f>
        <v/>
      </c>
      <c r="Q47" s="19">
        <f>MAX(0,ROUNDDOWN(G47-E47-430000-I47,-3))</f>
        <v/>
      </c>
      <c r="R47" s="19">
        <f>MAX(0,ROUNDDOWN(F47-E47-430000,-3))</f>
        <v/>
      </c>
      <c r="S47" s="19">
        <f>IF(G47&lt;=450000,0,MAX(0,ROUNDDOWN(P47*0.06-MIN(50000,P47)*0.03,-2))+MAX(0,ROUNDDOWN(P47*0.04-MIN(50000,P47)*0.02,-2)))</f>
        <v/>
      </c>
      <c r="T47" s="19">
        <f>IF(G47&lt;=450000,0,MAX(0,ROUNDDOWN(Q47*0.06-MIN(50000,Q47)*0.03,-2))+MAX(0,ROUNDDOWN(Q47*0.04-MIN(50000,Q47)*0.02,-2)))</f>
        <v/>
      </c>
      <c r="U47" s="19">
        <f>IF(F47&lt;=450000,0,MAX(0,ROUNDDOWN(R47*0.06-MIN(50000,R47)*0.03,-2))+MAX(0,ROUNDDOWN(R47*0.04-MIN(50000,R47)*0.02,-2)))</f>
        <v/>
      </c>
      <c r="V47" s="19">
        <f>S47-U47</f>
        <v/>
      </c>
      <c r="W47" s="19">
        <f>O47-M47</f>
        <v/>
      </c>
      <c r="X47" s="19">
        <f>N47+T47-M47-S47</f>
        <v/>
      </c>
      <c r="Y47" s="19">
        <f>T47-S47</f>
        <v/>
      </c>
    </row>
    <row r="48">
      <c r="A48" t="inlineStr">
        <is>
          <t>早見表</t>
        </is>
      </c>
      <c r="B48" s="19" t="n">
        <v>8000000</v>
      </c>
      <c r="C48" s="19" t="n">
        <v>200001</v>
      </c>
      <c r="D48" s="19" t="n">
        <v>0</v>
      </c>
      <c r="E48" s="19">
        <f>ROUND(MIN(B48/12,650000)*12*0.0915+MIN(B48/12,1390000)*12*(0.0504+0)+B48*0.005,0)</f>
        <v/>
      </c>
      <c r="F48" s="19">
        <f>IF(B48&lt;741000,0,IF(B48&lt;2191000,B48-740000,IF(B48&lt;2193000,1451000,IF(B48&lt;2196000,1453000,IF(B48&lt;2200000,1456000,IF(B48&lt;3600000,ROUND(ROUNDDOWN(B48/4,-3)*2.8,0)-80000,IF(B48&lt;6600000,ROUND(ROUNDDOWN(B48/4,-3)*3.2,0)-440000,IF(B48&lt;8500000,ROUNDDOWN(B48*0.9,0)-1100000,B48-1950000))))))))</f>
        <v/>
      </c>
      <c r="G48" s="19">
        <f>F48+C48</f>
        <v/>
      </c>
      <c r="H48" s="19">
        <f>IF(G48&gt;23500000,NA(),IF(G48&lt;=4890000,1040000,IF(G48&lt;=6550000,670000,620000)))</f>
        <v/>
      </c>
      <c r="I48" s="19">
        <f>IF(D48&lt;=0,0,MAX(0,MIN(2000000,D48-MIN(100000,ROUNDDOWN(G48*0.05,0)))))</f>
        <v/>
      </c>
      <c r="J48" s="19">
        <f>MAX(0,ROUNDDOWN(F48-E48-H48,-3))</f>
        <v/>
      </c>
      <c r="K48" s="19">
        <f>MAX(0,ROUNDDOWN(G48-E48-H48-I48,-3))</f>
        <v/>
      </c>
      <c r="L48" s="19">
        <f>MAX(0,ROUNDDOWN(G48-E48-H48,-3))</f>
        <v/>
      </c>
      <c r="M48" s="19">
        <f>IF(J48&lt;=0,0,ROUNDDOWN((J48*LOOKUP(J48,{0,1950001,3300001,6950001,9000001,18000001,40000001},{0.05,0.1,0.2,0.23,0.33,0.4,0.45})-LOOKUP(J48,{0,1950001,3300001,6950001,9000001,18000001,40000001},{0,97500,427500,636000,1536000,2796000,4796000}))*1.021,-2))</f>
        <v/>
      </c>
      <c r="N48" s="19">
        <f>IF(K48&lt;=0,0,ROUNDDOWN((K48*LOOKUP(K48,{0,1950001,3300001,6950001,9000001,18000001,40000001},{0.05,0.1,0.2,0.23,0.33,0.4,0.45})-LOOKUP(K48,{0,1950001,3300001,6950001,9000001,18000001,40000001},{0,97500,427500,636000,1536000,2796000,4796000}))*1.021,-2))</f>
        <v/>
      </c>
      <c r="O48" s="19">
        <f>IF(L48&lt;=0,0,ROUNDDOWN((L48*LOOKUP(L48,{0,1950001,3300001,6950001,9000001,18000001,40000001},{0.05,0.1,0.2,0.23,0.33,0.4,0.45})-LOOKUP(L48,{0,1950001,3300001,6950001,9000001,18000001,40000001},{0,97500,427500,636000,1536000,2796000,4796000}))*1.021,-2))</f>
        <v/>
      </c>
      <c r="P48" s="19">
        <f>MAX(0,ROUNDDOWN(G48-E48-430000,-3))</f>
        <v/>
      </c>
      <c r="Q48" s="19">
        <f>MAX(0,ROUNDDOWN(G48-E48-430000-I48,-3))</f>
        <v/>
      </c>
      <c r="R48" s="19">
        <f>MAX(0,ROUNDDOWN(F48-E48-430000,-3))</f>
        <v/>
      </c>
      <c r="S48" s="19">
        <f>IF(G48&lt;=450000,0,MAX(0,ROUNDDOWN(P48*0.06-MIN(50000,P48)*0.03,-2))+MAX(0,ROUNDDOWN(P48*0.04-MIN(50000,P48)*0.02,-2)))</f>
        <v/>
      </c>
      <c r="T48" s="19">
        <f>IF(G48&lt;=450000,0,MAX(0,ROUNDDOWN(Q48*0.06-MIN(50000,Q48)*0.03,-2))+MAX(0,ROUNDDOWN(Q48*0.04-MIN(50000,Q48)*0.02,-2)))</f>
        <v/>
      </c>
      <c r="U48" s="19">
        <f>IF(F48&lt;=450000,0,MAX(0,ROUNDDOWN(R48*0.06-MIN(50000,R48)*0.03,-2))+MAX(0,ROUNDDOWN(R48*0.04-MIN(50000,R48)*0.02,-2)))</f>
        <v/>
      </c>
      <c r="V48" s="19">
        <f>S48-U48</f>
        <v/>
      </c>
      <c r="W48" s="19">
        <f>O48-M48</f>
        <v/>
      </c>
      <c r="X48" s="19">
        <f>N48+T48-M48-S48</f>
        <v/>
      </c>
      <c r="Y48" s="19">
        <f>T48-S48</f>
        <v/>
      </c>
    </row>
    <row r="49">
      <c r="A49" t="inlineStr">
        <is>
          <t>早見表</t>
        </is>
      </c>
      <c r="B49" s="19" t="n">
        <v>8000000</v>
      </c>
      <c r="C49" s="19" t="n">
        <v>250000</v>
      </c>
      <c r="D49" s="19" t="n">
        <v>0</v>
      </c>
      <c r="E49" s="19">
        <f>ROUND(MIN(B49/12,650000)*12*0.0915+MIN(B49/12,1390000)*12*(0.0504+0)+B49*0.005,0)</f>
        <v/>
      </c>
      <c r="F49" s="19">
        <f>IF(B49&lt;741000,0,IF(B49&lt;2191000,B49-740000,IF(B49&lt;2193000,1451000,IF(B49&lt;2196000,1453000,IF(B49&lt;2200000,1456000,IF(B49&lt;3600000,ROUND(ROUNDDOWN(B49/4,-3)*2.8,0)-80000,IF(B49&lt;6600000,ROUND(ROUNDDOWN(B49/4,-3)*3.2,0)-440000,IF(B49&lt;8500000,ROUNDDOWN(B49*0.9,0)-1100000,B49-1950000))))))))</f>
        <v/>
      </c>
      <c r="G49" s="19">
        <f>F49+C49</f>
        <v/>
      </c>
      <c r="H49" s="19">
        <f>IF(G49&gt;23500000,NA(),IF(G49&lt;=4890000,1040000,IF(G49&lt;=6550000,670000,620000)))</f>
        <v/>
      </c>
      <c r="I49" s="19">
        <f>IF(D49&lt;=0,0,MAX(0,MIN(2000000,D49-MIN(100000,ROUNDDOWN(G49*0.05,0)))))</f>
        <v/>
      </c>
      <c r="J49" s="19">
        <f>MAX(0,ROUNDDOWN(F49-E49-H49,-3))</f>
        <v/>
      </c>
      <c r="K49" s="19">
        <f>MAX(0,ROUNDDOWN(G49-E49-H49-I49,-3))</f>
        <v/>
      </c>
      <c r="L49" s="19">
        <f>MAX(0,ROUNDDOWN(G49-E49-H49,-3))</f>
        <v/>
      </c>
      <c r="M49" s="19">
        <f>IF(J49&lt;=0,0,ROUNDDOWN((J49*LOOKUP(J49,{0,1950001,3300001,6950001,9000001,18000001,40000001},{0.05,0.1,0.2,0.23,0.33,0.4,0.45})-LOOKUP(J49,{0,1950001,3300001,6950001,9000001,18000001,40000001},{0,97500,427500,636000,1536000,2796000,4796000}))*1.021,-2))</f>
        <v/>
      </c>
      <c r="N49" s="19">
        <f>IF(K49&lt;=0,0,ROUNDDOWN((K49*LOOKUP(K49,{0,1950001,3300001,6950001,9000001,18000001,40000001},{0.05,0.1,0.2,0.23,0.33,0.4,0.45})-LOOKUP(K49,{0,1950001,3300001,6950001,9000001,18000001,40000001},{0,97500,427500,636000,1536000,2796000,4796000}))*1.021,-2))</f>
        <v/>
      </c>
      <c r="O49" s="19">
        <f>IF(L49&lt;=0,0,ROUNDDOWN((L49*LOOKUP(L49,{0,1950001,3300001,6950001,9000001,18000001,40000001},{0.05,0.1,0.2,0.23,0.33,0.4,0.45})-LOOKUP(L49,{0,1950001,3300001,6950001,9000001,18000001,40000001},{0,97500,427500,636000,1536000,2796000,4796000}))*1.021,-2))</f>
        <v/>
      </c>
      <c r="P49" s="19">
        <f>MAX(0,ROUNDDOWN(G49-E49-430000,-3))</f>
        <v/>
      </c>
      <c r="Q49" s="19">
        <f>MAX(0,ROUNDDOWN(G49-E49-430000-I49,-3))</f>
        <v/>
      </c>
      <c r="R49" s="19">
        <f>MAX(0,ROUNDDOWN(F49-E49-430000,-3))</f>
        <v/>
      </c>
      <c r="S49" s="19">
        <f>IF(G49&lt;=450000,0,MAX(0,ROUNDDOWN(P49*0.06-MIN(50000,P49)*0.03,-2))+MAX(0,ROUNDDOWN(P49*0.04-MIN(50000,P49)*0.02,-2)))</f>
        <v/>
      </c>
      <c r="T49" s="19">
        <f>IF(G49&lt;=450000,0,MAX(0,ROUNDDOWN(Q49*0.06-MIN(50000,Q49)*0.03,-2))+MAX(0,ROUNDDOWN(Q49*0.04-MIN(50000,Q49)*0.02,-2)))</f>
        <v/>
      </c>
      <c r="U49" s="19">
        <f>IF(F49&lt;=450000,0,MAX(0,ROUNDDOWN(R49*0.06-MIN(50000,R49)*0.03,-2))+MAX(0,ROUNDDOWN(R49*0.04-MIN(50000,R49)*0.02,-2)))</f>
        <v/>
      </c>
      <c r="V49" s="19">
        <f>S49-U49</f>
        <v/>
      </c>
      <c r="W49" s="19">
        <f>O49-M49</f>
        <v/>
      </c>
      <c r="X49" s="19">
        <f>N49+T49-M49-S49</f>
        <v/>
      </c>
      <c r="Y49" s="19">
        <f>T49-S49</f>
        <v/>
      </c>
    </row>
    <row r="50">
      <c r="A50" t="inlineStr">
        <is>
          <t>早見表</t>
        </is>
      </c>
      <c r="B50" s="19" t="n">
        <v>8000000</v>
      </c>
      <c r="C50" s="19" t="n">
        <v>300000</v>
      </c>
      <c r="D50" s="19" t="n">
        <v>0</v>
      </c>
      <c r="E50" s="19">
        <f>ROUND(MIN(B50/12,650000)*12*0.0915+MIN(B50/12,1390000)*12*(0.0504+0)+B50*0.005,0)</f>
        <v/>
      </c>
      <c r="F50" s="19">
        <f>IF(B50&lt;741000,0,IF(B50&lt;2191000,B50-740000,IF(B50&lt;2193000,1451000,IF(B50&lt;2196000,1453000,IF(B50&lt;2200000,1456000,IF(B50&lt;3600000,ROUND(ROUNDDOWN(B50/4,-3)*2.8,0)-80000,IF(B50&lt;6600000,ROUND(ROUNDDOWN(B50/4,-3)*3.2,0)-440000,IF(B50&lt;8500000,ROUNDDOWN(B50*0.9,0)-1100000,B50-1950000))))))))</f>
        <v/>
      </c>
      <c r="G50" s="19">
        <f>F50+C50</f>
        <v/>
      </c>
      <c r="H50" s="19">
        <f>IF(G50&gt;23500000,NA(),IF(G50&lt;=4890000,1040000,IF(G50&lt;=6550000,670000,620000)))</f>
        <v/>
      </c>
      <c r="I50" s="19">
        <f>IF(D50&lt;=0,0,MAX(0,MIN(2000000,D50-MIN(100000,ROUNDDOWN(G50*0.05,0)))))</f>
        <v/>
      </c>
      <c r="J50" s="19">
        <f>MAX(0,ROUNDDOWN(F50-E50-H50,-3))</f>
        <v/>
      </c>
      <c r="K50" s="19">
        <f>MAX(0,ROUNDDOWN(G50-E50-H50-I50,-3))</f>
        <v/>
      </c>
      <c r="L50" s="19">
        <f>MAX(0,ROUNDDOWN(G50-E50-H50,-3))</f>
        <v/>
      </c>
      <c r="M50" s="19">
        <f>IF(J50&lt;=0,0,ROUNDDOWN((J50*LOOKUP(J50,{0,1950001,3300001,6950001,9000001,18000001,40000001},{0.05,0.1,0.2,0.23,0.33,0.4,0.45})-LOOKUP(J50,{0,1950001,3300001,6950001,9000001,18000001,40000001},{0,97500,427500,636000,1536000,2796000,4796000}))*1.021,-2))</f>
        <v/>
      </c>
      <c r="N50" s="19">
        <f>IF(K50&lt;=0,0,ROUNDDOWN((K50*LOOKUP(K50,{0,1950001,3300001,6950001,9000001,18000001,40000001},{0.05,0.1,0.2,0.23,0.33,0.4,0.45})-LOOKUP(K50,{0,1950001,3300001,6950001,9000001,18000001,40000001},{0,97500,427500,636000,1536000,2796000,4796000}))*1.021,-2))</f>
        <v/>
      </c>
      <c r="O50" s="19">
        <f>IF(L50&lt;=0,0,ROUNDDOWN((L50*LOOKUP(L50,{0,1950001,3300001,6950001,9000001,18000001,40000001},{0.05,0.1,0.2,0.23,0.33,0.4,0.45})-LOOKUP(L50,{0,1950001,3300001,6950001,9000001,18000001,40000001},{0,97500,427500,636000,1536000,2796000,4796000}))*1.021,-2))</f>
        <v/>
      </c>
      <c r="P50" s="19">
        <f>MAX(0,ROUNDDOWN(G50-E50-430000,-3))</f>
        <v/>
      </c>
      <c r="Q50" s="19">
        <f>MAX(0,ROUNDDOWN(G50-E50-430000-I50,-3))</f>
        <v/>
      </c>
      <c r="R50" s="19">
        <f>MAX(0,ROUNDDOWN(F50-E50-430000,-3))</f>
        <v/>
      </c>
      <c r="S50" s="19">
        <f>IF(G50&lt;=450000,0,MAX(0,ROUNDDOWN(P50*0.06-MIN(50000,P50)*0.03,-2))+MAX(0,ROUNDDOWN(P50*0.04-MIN(50000,P50)*0.02,-2)))</f>
        <v/>
      </c>
      <c r="T50" s="19">
        <f>IF(G50&lt;=450000,0,MAX(0,ROUNDDOWN(Q50*0.06-MIN(50000,Q50)*0.03,-2))+MAX(0,ROUNDDOWN(Q50*0.04-MIN(50000,Q50)*0.02,-2)))</f>
        <v/>
      </c>
      <c r="U50" s="19">
        <f>IF(F50&lt;=450000,0,MAX(0,ROUNDDOWN(R50*0.06-MIN(50000,R50)*0.03,-2))+MAX(0,ROUNDDOWN(R50*0.04-MIN(50000,R50)*0.02,-2)))</f>
        <v/>
      </c>
      <c r="V50" s="19">
        <f>S50-U50</f>
        <v/>
      </c>
      <c r="W50" s="19">
        <f>O50-M50</f>
        <v/>
      </c>
      <c r="X50" s="19">
        <f>N50+T50-M50-S50</f>
        <v/>
      </c>
      <c r="Y50" s="19">
        <f>T50-S50</f>
        <v/>
      </c>
    </row>
    <row r="51">
      <c r="A51" t="inlineStr">
        <is>
          <t>早見表</t>
        </is>
      </c>
      <c r="B51" s="19" t="n">
        <v>10000000</v>
      </c>
      <c r="C51" s="19" t="n">
        <v>50000</v>
      </c>
      <c r="D51" s="19" t="n">
        <v>0</v>
      </c>
      <c r="E51" s="19">
        <f>ROUND(MIN(B51/12,650000)*12*0.0915+MIN(B51/12,1390000)*12*(0.0504+0)+B51*0.005,0)</f>
        <v/>
      </c>
      <c r="F51" s="19">
        <f>IF(B51&lt;741000,0,IF(B51&lt;2191000,B51-740000,IF(B51&lt;2193000,1451000,IF(B51&lt;2196000,1453000,IF(B51&lt;2200000,1456000,IF(B51&lt;3600000,ROUND(ROUNDDOWN(B51/4,-3)*2.8,0)-80000,IF(B51&lt;6600000,ROUND(ROUNDDOWN(B51/4,-3)*3.2,0)-440000,IF(B51&lt;8500000,ROUNDDOWN(B51*0.9,0)-1100000,B51-1950000))))))))</f>
        <v/>
      </c>
      <c r="G51" s="19">
        <f>F51+C51</f>
        <v/>
      </c>
      <c r="H51" s="19">
        <f>IF(G51&gt;23500000,NA(),IF(G51&lt;=4890000,1040000,IF(G51&lt;=6550000,670000,620000)))</f>
        <v/>
      </c>
      <c r="I51" s="19">
        <f>IF(D51&lt;=0,0,MAX(0,MIN(2000000,D51-MIN(100000,ROUNDDOWN(G51*0.05,0)))))</f>
        <v/>
      </c>
      <c r="J51" s="19">
        <f>MAX(0,ROUNDDOWN(F51-E51-H51,-3))</f>
        <v/>
      </c>
      <c r="K51" s="19">
        <f>MAX(0,ROUNDDOWN(G51-E51-H51-I51,-3))</f>
        <v/>
      </c>
      <c r="L51" s="19">
        <f>MAX(0,ROUNDDOWN(G51-E51-H51,-3))</f>
        <v/>
      </c>
      <c r="M51" s="19">
        <f>IF(J51&lt;=0,0,ROUNDDOWN((J51*LOOKUP(J51,{0,1950001,3300001,6950001,9000001,18000001,40000001},{0.05,0.1,0.2,0.23,0.33,0.4,0.45})-LOOKUP(J51,{0,1950001,3300001,6950001,9000001,18000001,40000001},{0,97500,427500,636000,1536000,2796000,4796000}))*1.021,-2))</f>
        <v/>
      </c>
      <c r="N51" s="19">
        <f>IF(K51&lt;=0,0,ROUNDDOWN((K51*LOOKUP(K51,{0,1950001,3300001,6950001,9000001,18000001,40000001},{0.05,0.1,0.2,0.23,0.33,0.4,0.45})-LOOKUP(K51,{0,1950001,3300001,6950001,9000001,18000001,40000001},{0,97500,427500,636000,1536000,2796000,4796000}))*1.021,-2))</f>
        <v/>
      </c>
      <c r="O51" s="19">
        <f>IF(L51&lt;=0,0,ROUNDDOWN((L51*LOOKUP(L51,{0,1950001,3300001,6950001,9000001,18000001,40000001},{0.05,0.1,0.2,0.23,0.33,0.4,0.45})-LOOKUP(L51,{0,1950001,3300001,6950001,9000001,18000001,40000001},{0,97500,427500,636000,1536000,2796000,4796000}))*1.021,-2))</f>
        <v/>
      </c>
      <c r="P51" s="19">
        <f>MAX(0,ROUNDDOWN(G51-E51-430000,-3))</f>
        <v/>
      </c>
      <c r="Q51" s="19">
        <f>MAX(0,ROUNDDOWN(G51-E51-430000-I51,-3))</f>
        <v/>
      </c>
      <c r="R51" s="19">
        <f>MAX(0,ROUNDDOWN(F51-E51-430000,-3))</f>
        <v/>
      </c>
      <c r="S51" s="19">
        <f>IF(G51&lt;=450000,0,MAX(0,ROUNDDOWN(P51*0.06-MIN(50000,P51)*0.03,-2))+MAX(0,ROUNDDOWN(P51*0.04-MIN(50000,P51)*0.02,-2)))</f>
        <v/>
      </c>
      <c r="T51" s="19">
        <f>IF(G51&lt;=450000,0,MAX(0,ROUNDDOWN(Q51*0.06-MIN(50000,Q51)*0.03,-2))+MAX(0,ROUNDDOWN(Q51*0.04-MIN(50000,Q51)*0.02,-2)))</f>
        <v/>
      </c>
      <c r="U51" s="19">
        <f>IF(F51&lt;=450000,0,MAX(0,ROUNDDOWN(R51*0.06-MIN(50000,R51)*0.03,-2))+MAX(0,ROUNDDOWN(R51*0.04-MIN(50000,R51)*0.02,-2)))</f>
        <v/>
      </c>
      <c r="V51" s="19">
        <f>S51-U51</f>
        <v/>
      </c>
      <c r="W51" s="19">
        <f>O51-M51</f>
        <v/>
      </c>
      <c r="X51" s="19">
        <f>N51+T51-M51-S51</f>
        <v/>
      </c>
      <c r="Y51" s="19">
        <f>T51-S51</f>
        <v/>
      </c>
    </row>
    <row r="52">
      <c r="A52" t="inlineStr">
        <is>
          <t>早見表</t>
        </is>
      </c>
      <c r="B52" s="19" t="n">
        <v>10000000</v>
      </c>
      <c r="C52" s="19" t="n">
        <v>100000</v>
      </c>
      <c r="D52" s="19" t="n">
        <v>0</v>
      </c>
      <c r="E52" s="19">
        <f>ROUND(MIN(B52/12,650000)*12*0.0915+MIN(B52/12,1390000)*12*(0.0504+0)+B52*0.005,0)</f>
        <v/>
      </c>
      <c r="F52" s="19">
        <f>IF(B52&lt;741000,0,IF(B52&lt;2191000,B52-740000,IF(B52&lt;2193000,1451000,IF(B52&lt;2196000,1453000,IF(B52&lt;2200000,1456000,IF(B52&lt;3600000,ROUND(ROUNDDOWN(B52/4,-3)*2.8,0)-80000,IF(B52&lt;6600000,ROUND(ROUNDDOWN(B52/4,-3)*3.2,0)-440000,IF(B52&lt;8500000,ROUNDDOWN(B52*0.9,0)-1100000,B52-1950000))))))))</f>
        <v/>
      </c>
      <c r="G52" s="19">
        <f>F52+C52</f>
        <v/>
      </c>
      <c r="H52" s="19">
        <f>IF(G52&gt;23500000,NA(),IF(G52&lt;=4890000,1040000,IF(G52&lt;=6550000,670000,620000)))</f>
        <v/>
      </c>
      <c r="I52" s="19">
        <f>IF(D52&lt;=0,0,MAX(0,MIN(2000000,D52-MIN(100000,ROUNDDOWN(G52*0.05,0)))))</f>
        <v/>
      </c>
      <c r="J52" s="19">
        <f>MAX(0,ROUNDDOWN(F52-E52-H52,-3))</f>
        <v/>
      </c>
      <c r="K52" s="19">
        <f>MAX(0,ROUNDDOWN(G52-E52-H52-I52,-3))</f>
        <v/>
      </c>
      <c r="L52" s="19">
        <f>MAX(0,ROUNDDOWN(G52-E52-H52,-3))</f>
        <v/>
      </c>
      <c r="M52" s="19">
        <f>IF(J52&lt;=0,0,ROUNDDOWN((J52*LOOKUP(J52,{0,1950001,3300001,6950001,9000001,18000001,40000001},{0.05,0.1,0.2,0.23,0.33,0.4,0.45})-LOOKUP(J52,{0,1950001,3300001,6950001,9000001,18000001,40000001},{0,97500,427500,636000,1536000,2796000,4796000}))*1.021,-2))</f>
        <v/>
      </c>
      <c r="N52" s="19">
        <f>IF(K52&lt;=0,0,ROUNDDOWN((K52*LOOKUP(K52,{0,1950001,3300001,6950001,9000001,18000001,40000001},{0.05,0.1,0.2,0.23,0.33,0.4,0.45})-LOOKUP(K52,{0,1950001,3300001,6950001,9000001,18000001,40000001},{0,97500,427500,636000,1536000,2796000,4796000}))*1.021,-2))</f>
        <v/>
      </c>
      <c r="O52" s="19">
        <f>IF(L52&lt;=0,0,ROUNDDOWN((L52*LOOKUP(L52,{0,1950001,3300001,6950001,9000001,18000001,40000001},{0.05,0.1,0.2,0.23,0.33,0.4,0.45})-LOOKUP(L52,{0,1950001,3300001,6950001,9000001,18000001,40000001},{0,97500,427500,636000,1536000,2796000,4796000}))*1.021,-2))</f>
        <v/>
      </c>
      <c r="P52" s="19">
        <f>MAX(0,ROUNDDOWN(G52-E52-430000,-3))</f>
        <v/>
      </c>
      <c r="Q52" s="19">
        <f>MAX(0,ROUNDDOWN(G52-E52-430000-I52,-3))</f>
        <v/>
      </c>
      <c r="R52" s="19">
        <f>MAX(0,ROUNDDOWN(F52-E52-430000,-3))</f>
        <v/>
      </c>
      <c r="S52" s="19">
        <f>IF(G52&lt;=450000,0,MAX(0,ROUNDDOWN(P52*0.06-MIN(50000,P52)*0.03,-2))+MAX(0,ROUNDDOWN(P52*0.04-MIN(50000,P52)*0.02,-2)))</f>
        <v/>
      </c>
      <c r="T52" s="19">
        <f>IF(G52&lt;=450000,0,MAX(0,ROUNDDOWN(Q52*0.06-MIN(50000,Q52)*0.03,-2))+MAX(0,ROUNDDOWN(Q52*0.04-MIN(50000,Q52)*0.02,-2)))</f>
        <v/>
      </c>
      <c r="U52" s="19">
        <f>IF(F52&lt;=450000,0,MAX(0,ROUNDDOWN(R52*0.06-MIN(50000,R52)*0.03,-2))+MAX(0,ROUNDDOWN(R52*0.04-MIN(50000,R52)*0.02,-2)))</f>
        <v/>
      </c>
      <c r="V52" s="19">
        <f>S52-U52</f>
        <v/>
      </c>
      <c r="W52" s="19">
        <f>O52-M52</f>
        <v/>
      </c>
      <c r="X52" s="19">
        <f>N52+T52-M52-S52</f>
        <v/>
      </c>
      <c r="Y52" s="19">
        <f>T52-S52</f>
        <v/>
      </c>
    </row>
    <row r="53">
      <c r="A53" t="inlineStr">
        <is>
          <t>早見表</t>
        </is>
      </c>
      <c r="B53" s="19" t="n">
        <v>10000000</v>
      </c>
      <c r="C53" s="19" t="n">
        <v>150000</v>
      </c>
      <c r="D53" s="19" t="n">
        <v>0</v>
      </c>
      <c r="E53" s="19">
        <f>ROUND(MIN(B53/12,650000)*12*0.0915+MIN(B53/12,1390000)*12*(0.0504+0)+B53*0.005,0)</f>
        <v/>
      </c>
      <c r="F53" s="19">
        <f>IF(B53&lt;741000,0,IF(B53&lt;2191000,B53-740000,IF(B53&lt;2193000,1451000,IF(B53&lt;2196000,1453000,IF(B53&lt;2200000,1456000,IF(B53&lt;3600000,ROUND(ROUNDDOWN(B53/4,-3)*2.8,0)-80000,IF(B53&lt;6600000,ROUND(ROUNDDOWN(B53/4,-3)*3.2,0)-440000,IF(B53&lt;8500000,ROUNDDOWN(B53*0.9,0)-1100000,B53-1950000))))))))</f>
        <v/>
      </c>
      <c r="G53" s="19">
        <f>F53+C53</f>
        <v/>
      </c>
      <c r="H53" s="19">
        <f>IF(G53&gt;23500000,NA(),IF(G53&lt;=4890000,1040000,IF(G53&lt;=6550000,670000,620000)))</f>
        <v/>
      </c>
      <c r="I53" s="19">
        <f>IF(D53&lt;=0,0,MAX(0,MIN(2000000,D53-MIN(100000,ROUNDDOWN(G53*0.05,0)))))</f>
        <v/>
      </c>
      <c r="J53" s="19">
        <f>MAX(0,ROUNDDOWN(F53-E53-H53,-3))</f>
        <v/>
      </c>
      <c r="K53" s="19">
        <f>MAX(0,ROUNDDOWN(G53-E53-H53-I53,-3))</f>
        <v/>
      </c>
      <c r="L53" s="19">
        <f>MAX(0,ROUNDDOWN(G53-E53-H53,-3))</f>
        <v/>
      </c>
      <c r="M53" s="19">
        <f>IF(J53&lt;=0,0,ROUNDDOWN((J53*LOOKUP(J53,{0,1950001,3300001,6950001,9000001,18000001,40000001},{0.05,0.1,0.2,0.23,0.33,0.4,0.45})-LOOKUP(J53,{0,1950001,3300001,6950001,9000001,18000001,40000001},{0,97500,427500,636000,1536000,2796000,4796000}))*1.021,-2))</f>
        <v/>
      </c>
      <c r="N53" s="19">
        <f>IF(K53&lt;=0,0,ROUNDDOWN((K53*LOOKUP(K53,{0,1950001,3300001,6950001,9000001,18000001,40000001},{0.05,0.1,0.2,0.23,0.33,0.4,0.45})-LOOKUP(K53,{0,1950001,3300001,6950001,9000001,18000001,40000001},{0,97500,427500,636000,1536000,2796000,4796000}))*1.021,-2))</f>
        <v/>
      </c>
      <c r="O53" s="19">
        <f>IF(L53&lt;=0,0,ROUNDDOWN((L53*LOOKUP(L53,{0,1950001,3300001,6950001,9000001,18000001,40000001},{0.05,0.1,0.2,0.23,0.33,0.4,0.45})-LOOKUP(L53,{0,1950001,3300001,6950001,9000001,18000001,40000001},{0,97500,427500,636000,1536000,2796000,4796000}))*1.021,-2))</f>
        <v/>
      </c>
      <c r="P53" s="19">
        <f>MAX(0,ROUNDDOWN(G53-E53-430000,-3))</f>
        <v/>
      </c>
      <c r="Q53" s="19">
        <f>MAX(0,ROUNDDOWN(G53-E53-430000-I53,-3))</f>
        <v/>
      </c>
      <c r="R53" s="19">
        <f>MAX(0,ROUNDDOWN(F53-E53-430000,-3))</f>
        <v/>
      </c>
      <c r="S53" s="19">
        <f>IF(G53&lt;=450000,0,MAX(0,ROUNDDOWN(P53*0.06-MIN(50000,P53)*0.03,-2))+MAX(0,ROUNDDOWN(P53*0.04-MIN(50000,P53)*0.02,-2)))</f>
        <v/>
      </c>
      <c r="T53" s="19">
        <f>IF(G53&lt;=450000,0,MAX(0,ROUNDDOWN(Q53*0.06-MIN(50000,Q53)*0.03,-2))+MAX(0,ROUNDDOWN(Q53*0.04-MIN(50000,Q53)*0.02,-2)))</f>
        <v/>
      </c>
      <c r="U53" s="19">
        <f>IF(F53&lt;=450000,0,MAX(0,ROUNDDOWN(R53*0.06-MIN(50000,R53)*0.03,-2))+MAX(0,ROUNDDOWN(R53*0.04-MIN(50000,R53)*0.02,-2)))</f>
        <v/>
      </c>
      <c r="V53" s="19">
        <f>S53-U53</f>
        <v/>
      </c>
      <c r="W53" s="19">
        <f>O53-M53</f>
        <v/>
      </c>
      <c r="X53" s="19">
        <f>N53+T53-M53-S53</f>
        <v/>
      </c>
      <c r="Y53" s="19">
        <f>T53-S53</f>
        <v/>
      </c>
    </row>
    <row r="54">
      <c r="A54" t="inlineStr">
        <is>
          <t>早見表</t>
        </is>
      </c>
      <c r="B54" s="19" t="n">
        <v>10000000</v>
      </c>
      <c r="C54" s="19" t="n">
        <v>190000</v>
      </c>
      <c r="D54" s="19" t="n">
        <v>0</v>
      </c>
      <c r="E54" s="19">
        <f>ROUND(MIN(B54/12,650000)*12*0.0915+MIN(B54/12,1390000)*12*(0.0504+0)+B54*0.005,0)</f>
        <v/>
      </c>
      <c r="F54" s="19">
        <f>IF(B54&lt;741000,0,IF(B54&lt;2191000,B54-740000,IF(B54&lt;2193000,1451000,IF(B54&lt;2196000,1453000,IF(B54&lt;2200000,1456000,IF(B54&lt;3600000,ROUND(ROUNDDOWN(B54/4,-3)*2.8,0)-80000,IF(B54&lt;6600000,ROUND(ROUNDDOWN(B54/4,-3)*3.2,0)-440000,IF(B54&lt;8500000,ROUNDDOWN(B54*0.9,0)-1100000,B54-1950000))))))))</f>
        <v/>
      </c>
      <c r="G54" s="19">
        <f>F54+C54</f>
        <v/>
      </c>
      <c r="H54" s="19">
        <f>IF(G54&gt;23500000,NA(),IF(G54&lt;=4890000,1040000,IF(G54&lt;=6550000,670000,620000)))</f>
        <v/>
      </c>
      <c r="I54" s="19">
        <f>IF(D54&lt;=0,0,MAX(0,MIN(2000000,D54-MIN(100000,ROUNDDOWN(G54*0.05,0)))))</f>
        <v/>
      </c>
      <c r="J54" s="19">
        <f>MAX(0,ROUNDDOWN(F54-E54-H54,-3))</f>
        <v/>
      </c>
      <c r="K54" s="19">
        <f>MAX(0,ROUNDDOWN(G54-E54-H54-I54,-3))</f>
        <v/>
      </c>
      <c r="L54" s="19">
        <f>MAX(0,ROUNDDOWN(G54-E54-H54,-3))</f>
        <v/>
      </c>
      <c r="M54" s="19">
        <f>IF(J54&lt;=0,0,ROUNDDOWN((J54*LOOKUP(J54,{0,1950001,3300001,6950001,9000001,18000001,40000001},{0.05,0.1,0.2,0.23,0.33,0.4,0.45})-LOOKUP(J54,{0,1950001,3300001,6950001,9000001,18000001,40000001},{0,97500,427500,636000,1536000,2796000,4796000}))*1.021,-2))</f>
        <v/>
      </c>
      <c r="N54" s="19">
        <f>IF(K54&lt;=0,0,ROUNDDOWN((K54*LOOKUP(K54,{0,1950001,3300001,6950001,9000001,18000001,40000001},{0.05,0.1,0.2,0.23,0.33,0.4,0.45})-LOOKUP(K54,{0,1950001,3300001,6950001,9000001,18000001,40000001},{0,97500,427500,636000,1536000,2796000,4796000}))*1.021,-2))</f>
        <v/>
      </c>
      <c r="O54" s="19">
        <f>IF(L54&lt;=0,0,ROUNDDOWN((L54*LOOKUP(L54,{0,1950001,3300001,6950001,9000001,18000001,40000001},{0.05,0.1,0.2,0.23,0.33,0.4,0.45})-LOOKUP(L54,{0,1950001,3300001,6950001,9000001,18000001,40000001},{0,97500,427500,636000,1536000,2796000,4796000}))*1.021,-2))</f>
        <v/>
      </c>
      <c r="P54" s="19">
        <f>MAX(0,ROUNDDOWN(G54-E54-430000,-3))</f>
        <v/>
      </c>
      <c r="Q54" s="19">
        <f>MAX(0,ROUNDDOWN(G54-E54-430000-I54,-3))</f>
        <v/>
      </c>
      <c r="R54" s="19">
        <f>MAX(0,ROUNDDOWN(F54-E54-430000,-3))</f>
        <v/>
      </c>
      <c r="S54" s="19">
        <f>IF(G54&lt;=450000,0,MAX(0,ROUNDDOWN(P54*0.06-MIN(50000,P54)*0.03,-2))+MAX(0,ROUNDDOWN(P54*0.04-MIN(50000,P54)*0.02,-2)))</f>
        <v/>
      </c>
      <c r="T54" s="19">
        <f>IF(G54&lt;=450000,0,MAX(0,ROUNDDOWN(Q54*0.06-MIN(50000,Q54)*0.03,-2))+MAX(0,ROUNDDOWN(Q54*0.04-MIN(50000,Q54)*0.02,-2)))</f>
        <v/>
      </c>
      <c r="U54" s="19">
        <f>IF(F54&lt;=450000,0,MAX(0,ROUNDDOWN(R54*0.06-MIN(50000,R54)*0.03,-2))+MAX(0,ROUNDDOWN(R54*0.04-MIN(50000,R54)*0.02,-2)))</f>
        <v/>
      </c>
      <c r="V54" s="19">
        <f>S54-U54</f>
        <v/>
      </c>
      <c r="W54" s="19">
        <f>O54-M54</f>
        <v/>
      </c>
      <c r="X54" s="19">
        <f>N54+T54-M54-S54</f>
        <v/>
      </c>
      <c r="Y54" s="19">
        <f>T54-S54</f>
        <v/>
      </c>
    </row>
    <row r="55">
      <c r="A55" t="inlineStr">
        <is>
          <t>早見表</t>
        </is>
      </c>
      <c r="B55" s="19" t="n">
        <v>10000000</v>
      </c>
      <c r="C55" s="19" t="n">
        <v>200000</v>
      </c>
      <c r="D55" s="19" t="n">
        <v>0</v>
      </c>
      <c r="E55" s="19">
        <f>ROUND(MIN(B55/12,650000)*12*0.0915+MIN(B55/12,1390000)*12*(0.0504+0)+B55*0.005,0)</f>
        <v/>
      </c>
      <c r="F55" s="19">
        <f>IF(B55&lt;741000,0,IF(B55&lt;2191000,B55-740000,IF(B55&lt;2193000,1451000,IF(B55&lt;2196000,1453000,IF(B55&lt;2200000,1456000,IF(B55&lt;3600000,ROUND(ROUNDDOWN(B55/4,-3)*2.8,0)-80000,IF(B55&lt;6600000,ROUND(ROUNDDOWN(B55/4,-3)*3.2,0)-440000,IF(B55&lt;8500000,ROUNDDOWN(B55*0.9,0)-1100000,B55-1950000))))))))</f>
        <v/>
      </c>
      <c r="G55" s="19">
        <f>F55+C55</f>
        <v/>
      </c>
      <c r="H55" s="19">
        <f>IF(G55&gt;23500000,NA(),IF(G55&lt;=4890000,1040000,IF(G55&lt;=6550000,670000,620000)))</f>
        <v/>
      </c>
      <c r="I55" s="19">
        <f>IF(D55&lt;=0,0,MAX(0,MIN(2000000,D55-MIN(100000,ROUNDDOWN(G55*0.05,0)))))</f>
        <v/>
      </c>
      <c r="J55" s="19">
        <f>MAX(0,ROUNDDOWN(F55-E55-H55,-3))</f>
        <v/>
      </c>
      <c r="K55" s="19">
        <f>MAX(0,ROUNDDOWN(G55-E55-H55-I55,-3))</f>
        <v/>
      </c>
      <c r="L55" s="19">
        <f>MAX(0,ROUNDDOWN(G55-E55-H55,-3))</f>
        <v/>
      </c>
      <c r="M55" s="19">
        <f>IF(J55&lt;=0,0,ROUNDDOWN((J55*LOOKUP(J55,{0,1950001,3300001,6950001,9000001,18000001,40000001},{0.05,0.1,0.2,0.23,0.33,0.4,0.45})-LOOKUP(J55,{0,1950001,3300001,6950001,9000001,18000001,40000001},{0,97500,427500,636000,1536000,2796000,4796000}))*1.021,-2))</f>
        <v/>
      </c>
      <c r="N55" s="19">
        <f>IF(K55&lt;=0,0,ROUNDDOWN((K55*LOOKUP(K55,{0,1950001,3300001,6950001,9000001,18000001,40000001},{0.05,0.1,0.2,0.23,0.33,0.4,0.45})-LOOKUP(K55,{0,1950001,3300001,6950001,9000001,18000001,40000001},{0,97500,427500,636000,1536000,2796000,4796000}))*1.021,-2))</f>
        <v/>
      </c>
      <c r="O55" s="19">
        <f>IF(L55&lt;=0,0,ROUNDDOWN((L55*LOOKUP(L55,{0,1950001,3300001,6950001,9000001,18000001,40000001},{0.05,0.1,0.2,0.23,0.33,0.4,0.45})-LOOKUP(L55,{0,1950001,3300001,6950001,9000001,18000001,40000001},{0,97500,427500,636000,1536000,2796000,4796000}))*1.021,-2))</f>
        <v/>
      </c>
      <c r="P55" s="19">
        <f>MAX(0,ROUNDDOWN(G55-E55-430000,-3))</f>
        <v/>
      </c>
      <c r="Q55" s="19">
        <f>MAX(0,ROUNDDOWN(G55-E55-430000-I55,-3))</f>
        <v/>
      </c>
      <c r="R55" s="19">
        <f>MAX(0,ROUNDDOWN(F55-E55-430000,-3))</f>
        <v/>
      </c>
      <c r="S55" s="19">
        <f>IF(G55&lt;=450000,0,MAX(0,ROUNDDOWN(P55*0.06-MIN(50000,P55)*0.03,-2))+MAX(0,ROUNDDOWN(P55*0.04-MIN(50000,P55)*0.02,-2)))</f>
        <v/>
      </c>
      <c r="T55" s="19">
        <f>IF(G55&lt;=450000,0,MAX(0,ROUNDDOWN(Q55*0.06-MIN(50000,Q55)*0.03,-2))+MAX(0,ROUNDDOWN(Q55*0.04-MIN(50000,Q55)*0.02,-2)))</f>
        <v/>
      </c>
      <c r="U55" s="19">
        <f>IF(F55&lt;=450000,0,MAX(0,ROUNDDOWN(R55*0.06-MIN(50000,R55)*0.03,-2))+MAX(0,ROUNDDOWN(R55*0.04-MIN(50000,R55)*0.02,-2)))</f>
        <v/>
      </c>
      <c r="V55" s="19">
        <f>S55-U55</f>
        <v/>
      </c>
      <c r="W55" s="19">
        <f>O55-M55</f>
        <v/>
      </c>
      <c r="X55" s="19">
        <f>N55+T55-M55-S55</f>
        <v/>
      </c>
      <c r="Y55" s="19">
        <f>T55-S55</f>
        <v/>
      </c>
    </row>
    <row r="56">
      <c r="A56" t="inlineStr">
        <is>
          <t>早見表</t>
        </is>
      </c>
      <c r="B56" s="19" t="n">
        <v>10000000</v>
      </c>
      <c r="C56" s="19" t="n">
        <v>200001</v>
      </c>
      <c r="D56" s="19" t="n">
        <v>0</v>
      </c>
      <c r="E56" s="19">
        <f>ROUND(MIN(B56/12,650000)*12*0.0915+MIN(B56/12,1390000)*12*(0.0504+0)+B56*0.005,0)</f>
        <v/>
      </c>
      <c r="F56" s="19">
        <f>IF(B56&lt;741000,0,IF(B56&lt;2191000,B56-740000,IF(B56&lt;2193000,1451000,IF(B56&lt;2196000,1453000,IF(B56&lt;2200000,1456000,IF(B56&lt;3600000,ROUND(ROUNDDOWN(B56/4,-3)*2.8,0)-80000,IF(B56&lt;6600000,ROUND(ROUNDDOWN(B56/4,-3)*3.2,0)-440000,IF(B56&lt;8500000,ROUNDDOWN(B56*0.9,0)-1100000,B56-1950000))))))))</f>
        <v/>
      </c>
      <c r="G56" s="19">
        <f>F56+C56</f>
        <v/>
      </c>
      <c r="H56" s="19">
        <f>IF(G56&gt;23500000,NA(),IF(G56&lt;=4890000,1040000,IF(G56&lt;=6550000,670000,620000)))</f>
        <v/>
      </c>
      <c r="I56" s="19">
        <f>IF(D56&lt;=0,0,MAX(0,MIN(2000000,D56-MIN(100000,ROUNDDOWN(G56*0.05,0)))))</f>
        <v/>
      </c>
      <c r="J56" s="19">
        <f>MAX(0,ROUNDDOWN(F56-E56-H56,-3))</f>
        <v/>
      </c>
      <c r="K56" s="19">
        <f>MAX(0,ROUNDDOWN(G56-E56-H56-I56,-3))</f>
        <v/>
      </c>
      <c r="L56" s="19">
        <f>MAX(0,ROUNDDOWN(G56-E56-H56,-3))</f>
        <v/>
      </c>
      <c r="M56" s="19">
        <f>IF(J56&lt;=0,0,ROUNDDOWN((J56*LOOKUP(J56,{0,1950001,3300001,6950001,9000001,18000001,40000001},{0.05,0.1,0.2,0.23,0.33,0.4,0.45})-LOOKUP(J56,{0,1950001,3300001,6950001,9000001,18000001,40000001},{0,97500,427500,636000,1536000,2796000,4796000}))*1.021,-2))</f>
        <v/>
      </c>
      <c r="N56" s="19">
        <f>IF(K56&lt;=0,0,ROUNDDOWN((K56*LOOKUP(K56,{0,1950001,3300001,6950001,9000001,18000001,40000001},{0.05,0.1,0.2,0.23,0.33,0.4,0.45})-LOOKUP(K56,{0,1950001,3300001,6950001,9000001,18000001,40000001},{0,97500,427500,636000,1536000,2796000,4796000}))*1.021,-2))</f>
        <v/>
      </c>
      <c r="O56" s="19">
        <f>IF(L56&lt;=0,0,ROUNDDOWN((L56*LOOKUP(L56,{0,1950001,3300001,6950001,9000001,18000001,40000001},{0.05,0.1,0.2,0.23,0.33,0.4,0.45})-LOOKUP(L56,{0,1950001,3300001,6950001,9000001,18000001,40000001},{0,97500,427500,636000,1536000,2796000,4796000}))*1.021,-2))</f>
        <v/>
      </c>
      <c r="P56" s="19">
        <f>MAX(0,ROUNDDOWN(G56-E56-430000,-3))</f>
        <v/>
      </c>
      <c r="Q56" s="19">
        <f>MAX(0,ROUNDDOWN(G56-E56-430000-I56,-3))</f>
        <v/>
      </c>
      <c r="R56" s="19">
        <f>MAX(0,ROUNDDOWN(F56-E56-430000,-3))</f>
        <v/>
      </c>
      <c r="S56" s="19">
        <f>IF(G56&lt;=450000,0,MAX(0,ROUNDDOWN(P56*0.06-MIN(50000,P56)*0.03,-2))+MAX(0,ROUNDDOWN(P56*0.04-MIN(50000,P56)*0.02,-2)))</f>
        <v/>
      </c>
      <c r="T56" s="19">
        <f>IF(G56&lt;=450000,0,MAX(0,ROUNDDOWN(Q56*0.06-MIN(50000,Q56)*0.03,-2))+MAX(0,ROUNDDOWN(Q56*0.04-MIN(50000,Q56)*0.02,-2)))</f>
        <v/>
      </c>
      <c r="U56" s="19">
        <f>IF(F56&lt;=450000,0,MAX(0,ROUNDDOWN(R56*0.06-MIN(50000,R56)*0.03,-2))+MAX(0,ROUNDDOWN(R56*0.04-MIN(50000,R56)*0.02,-2)))</f>
        <v/>
      </c>
      <c r="V56" s="19">
        <f>S56-U56</f>
        <v/>
      </c>
      <c r="W56" s="19">
        <f>O56-M56</f>
        <v/>
      </c>
      <c r="X56" s="19">
        <f>N56+T56-M56-S56</f>
        <v/>
      </c>
      <c r="Y56" s="19">
        <f>T56-S56</f>
        <v/>
      </c>
    </row>
    <row r="57">
      <c r="A57" t="inlineStr">
        <is>
          <t>早見表</t>
        </is>
      </c>
      <c r="B57" s="19" t="n">
        <v>10000000</v>
      </c>
      <c r="C57" s="19" t="n">
        <v>250000</v>
      </c>
      <c r="D57" s="19" t="n">
        <v>0</v>
      </c>
      <c r="E57" s="19">
        <f>ROUND(MIN(B57/12,650000)*12*0.0915+MIN(B57/12,1390000)*12*(0.0504+0)+B57*0.005,0)</f>
        <v/>
      </c>
      <c r="F57" s="19">
        <f>IF(B57&lt;741000,0,IF(B57&lt;2191000,B57-740000,IF(B57&lt;2193000,1451000,IF(B57&lt;2196000,1453000,IF(B57&lt;2200000,1456000,IF(B57&lt;3600000,ROUND(ROUNDDOWN(B57/4,-3)*2.8,0)-80000,IF(B57&lt;6600000,ROUND(ROUNDDOWN(B57/4,-3)*3.2,0)-440000,IF(B57&lt;8500000,ROUNDDOWN(B57*0.9,0)-1100000,B57-1950000))))))))</f>
        <v/>
      </c>
      <c r="G57" s="19">
        <f>F57+C57</f>
        <v/>
      </c>
      <c r="H57" s="19">
        <f>IF(G57&gt;23500000,NA(),IF(G57&lt;=4890000,1040000,IF(G57&lt;=6550000,670000,620000)))</f>
        <v/>
      </c>
      <c r="I57" s="19">
        <f>IF(D57&lt;=0,0,MAX(0,MIN(2000000,D57-MIN(100000,ROUNDDOWN(G57*0.05,0)))))</f>
        <v/>
      </c>
      <c r="J57" s="19">
        <f>MAX(0,ROUNDDOWN(F57-E57-H57,-3))</f>
        <v/>
      </c>
      <c r="K57" s="19">
        <f>MAX(0,ROUNDDOWN(G57-E57-H57-I57,-3))</f>
        <v/>
      </c>
      <c r="L57" s="19">
        <f>MAX(0,ROUNDDOWN(G57-E57-H57,-3))</f>
        <v/>
      </c>
      <c r="M57" s="19">
        <f>IF(J57&lt;=0,0,ROUNDDOWN((J57*LOOKUP(J57,{0,1950001,3300001,6950001,9000001,18000001,40000001},{0.05,0.1,0.2,0.23,0.33,0.4,0.45})-LOOKUP(J57,{0,1950001,3300001,6950001,9000001,18000001,40000001},{0,97500,427500,636000,1536000,2796000,4796000}))*1.021,-2))</f>
        <v/>
      </c>
      <c r="N57" s="19">
        <f>IF(K57&lt;=0,0,ROUNDDOWN((K57*LOOKUP(K57,{0,1950001,3300001,6950001,9000001,18000001,40000001},{0.05,0.1,0.2,0.23,0.33,0.4,0.45})-LOOKUP(K57,{0,1950001,3300001,6950001,9000001,18000001,40000001},{0,97500,427500,636000,1536000,2796000,4796000}))*1.021,-2))</f>
        <v/>
      </c>
      <c r="O57" s="19">
        <f>IF(L57&lt;=0,0,ROUNDDOWN((L57*LOOKUP(L57,{0,1950001,3300001,6950001,9000001,18000001,40000001},{0.05,0.1,0.2,0.23,0.33,0.4,0.45})-LOOKUP(L57,{0,1950001,3300001,6950001,9000001,18000001,40000001},{0,97500,427500,636000,1536000,2796000,4796000}))*1.021,-2))</f>
        <v/>
      </c>
      <c r="P57" s="19">
        <f>MAX(0,ROUNDDOWN(G57-E57-430000,-3))</f>
        <v/>
      </c>
      <c r="Q57" s="19">
        <f>MAX(0,ROUNDDOWN(G57-E57-430000-I57,-3))</f>
        <v/>
      </c>
      <c r="R57" s="19">
        <f>MAX(0,ROUNDDOWN(F57-E57-430000,-3))</f>
        <v/>
      </c>
      <c r="S57" s="19">
        <f>IF(G57&lt;=450000,0,MAX(0,ROUNDDOWN(P57*0.06-MIN(50000,P57)*0.03,-2))+MAX(0,ROUNDDOWN(P57*0.04-MIN(50000,P57)*0.02,-2)))</f>
        <v/>
      </c>
      <c r="T57" s="19">
        <f>IF(G57&lt;=450000,0,MAX(0,ROUNDDOWN(Q57*0.06-MIN(50000,Q57)*0.03,-2))+MAX(0,ROUNDDOWN(Q57*0.04-MIN(50000,Q57)*0.02,-2)))</f>
        <v/>
      </c>
      <c r="U57" s="19">
        <f>IF(F57&lt;=450000,0,MAX(0,ROUNDDOWN(R57*0.06-MIN(50000,R57)*0.03,-2))+MAX(0,ROUNDDOWN(R57*0.04-MIN(50000,R57)*0.02,-2)))</f>
        <v/>
      </c>
      <c r="V57" s="19">
        <f>S57-U57</f>
        <v/>
      </c>
      <c r="W57" s="19">
        <f>O57-M57</f>
        <v/>
      </c>
      <c r="X57" s="19">
        <f>N57+T57-M57-S57</f>
        <v/>
      </c>
      <c r="Y57" s="19">
        <f>T57-S57</f>
        <v/>
      </c>
    </row>
    <row r="58">
      <c r="A58" t="inlineStr">
        <is>
          <t>早見表</t>
        </is>
      </c>
      <c r="B58" s="19" t="n">
        <v>10000000</v>
      </c>
      <c r="C58" s="19" t="n">
        <v>300000</v>
      </c>
      <c r="D58" s="19" t="n">
        <v>0</v>
      </c>
      <c r="E58" s="19">
        <f>ROUND(MIN(B58/12,650000)*12*0.0915+MIN(B58/12,1390000)*12*(0.0504+0)+B58*0.005,0)</f>
        <v/>
      </c>
      <c r="F58" s="19">
        <f>IF(B58&lt;741000,0,IF(B58&lt;2191000,B58-740000,IF(B58&lt;2193000,1451000,IF(B58&lt;2196000,1453000,IF(B58&lt;2200000,1456000,IF(B58&lt;3600000,ROUND(ROUNDDOWN(B58/4,-3)*2.8,0)-80000,IF(B58&lt;6600000,ROUND(ROUNDDOWN(B58/4,-3)*3.2,0)-440000,IF(B58&lt;8500000,ROUNDDOWN(B58*0.9,0)-1100000,B58-1950000))))))))</f>
        <v/>
      </c>
      <c r="G58" s="19">
        <f>F58+C58</f>
        <v/>
      </c>
      <c r="H58" s="19">
        <f>IF(G58&gt;23500000,NA(),IF(G58&lt;=4890000,1040000,IF(G58&lt;=6550000,670000,620000)))</f>
        <v/>
      </c>
      <c r="I58" s="19">
        <f>IF(D58&lt;=0,0,MAX(0,MIN(2000000,D58-MIN(100000,ROUNDDOWN(G58*0.05,0)))))</f>
        <v/>
      </c>
      <c r="J58" s="19">
        <f>MAX(0,ROUNDDOWN(F58-E58-H58,-3))</f>
        <v/>
      </c>
      <c r="K58" s="19">
        <f>MAX(0,ROUNDDOWN(G58-E58-H58-I58,-3))</f>
        <v/>
      </c>
      <c r="L58" s="19">
        <f>MAX(0,ROUNDDOWN(G58-E58-H58,-3))</f>
        <v/>
      </c>
      <c r="M58" s="19">
        <f>IF(J58&lt;=0,0,ROUNDDOWN((J58*LOOKUP(J58,{0,1950001,3300001,6950001,9000001,18000001,40000001},{0.05,0.1,0.2,0.23,0.33,0.4,0.45})-LOOKUP(J58,{0,1950001,3300001,6950001,9000001,18000001,40000001},{0,97500,427500,636000,1536000,2796000,4796000}))*1.021,-2))</f>
        <v/>
      </c>
      <c r="N58" s="19">
        <f>IF(K58&lt;=0,0,ROUNDDOWN((K58*LOOKUP(K58,{0,1950001,3300001,6950001,9000001,18000001,40000001},{0.05,0.1,0.2,0.23,0.33,0.4,0.45})-LOOKUP(K58,{0,1950001,3300001,6950001,9000001,18000001,40000001},{0,97500,427500,636000,1536000,2796000,4796000}))*1.021,-2))</f>
        <v/>
      </c>
      <c r="O58" s="19">
        <f>IF(L58&lt;=0,0,ROUNDDOWN((L58*LOOKUP(L58,{0,1950001,3300001,6950001,9000001,18000001,40000001},{0.05,0.1,0.2,0.23,0.33,0.4,0.45})-LOOKUP(L58,{0,1950001,3300001,6950001,9000001,18000001,40000001},{0,97500,427500,636000,1536000,2796000,4796000}))*1.021,-2))</f>
        <v/>
      </c>
      <c r="P58" s="19">
        <f>MAX(0,ROUNDDOWN(G58-E58-430000,-3))</f>
        <v/>
      </c>
      <c r="Q58" s="19">
        <f>MAX(0,ROUNDDOWN(G58-E58-430000-I58,-3))</f>
        <v/>
      </c>
      <c r="R58" s="19">
        <f>MAX(0,ROUNDDOWN(F58-E58-430000,-3))</f>
        <v/>
      </c>
      <c r="S58" s="19">
        <f>IF(G58&lt;=450000,0,MAX(0,ROUNDDOWN(P58*0.06-MIN(50000,P58)*0.03,-2))+MAX(0,ROUNDDOWN(P58*0.04-MIN(50000,P58)*0.02,-2)))</f>
        <v/>
      </c>
      <c r="T58" s="19">
        <f>IF(G58&lt;=450000,0,MAX(0,ROUNDDOWN(Q58*0.06-MIN(50000,Q58)*0.03,-2))+MAX(0,ROUNDDOWN(Q58*0.04-MIN(50000,Q58)*0.02,-2)))</f>
        <v/>
      </c>
      <c r="U58" s="19">
        <f>IF(F58&lt;=450000,0,MAX(0,ROUNDDOWN(R58*0.06-MIN(50000,R58)*0.03,-2))+MAX(0,ROUNDDOWN(R58*0.04-MIN(50000,R58)*0.02,-2)))</f>
        <v/>
      </c>
      <c r="V58" s="19">
        <f>S58-U58</f>
        <v/>
      </c>
      <c r="W58" s="19">
        <f>O58-M58</f>
        <v/>
      </c>
      <c r="X58" s="19">
        <f>N58+T58-M58-S58</f>
        <v/>
      </c>
      <c r="Y58" s="19">
        <f>T58-S58</f>
        <v/>
      </c>
    </row>
    <row r="59">
      <c r="A59" t="inlineStr">
        <is>
          <t>早見表</t>
        </is>
      </c>
      <c r="B59" s="19" t="n">
        <v>12000000</v>
      </c>
      <c r="C59" s="19" t="n">
        <v>50000</v>
      </c>
      <c r="D59" s="19" t="n">
        <v>0</v>
      </c>
      <c r="E59" s="19">
        <f>ROUND(MIN(B59/12,650000)*12*0.0915+MIN(B59/12,1390000)*12*(0.0504+0)+B59*0.005,0)</f>
        <v/>
      </c>
      <c r="F59" s="19">
        <f>IF(B59&lt;741000,0,IF(B59&lt;2191000,B59-740000,IF(B59&lt;2193000,1451000,IF(B59&lt;2196000,1453000,IF(B59&lt;2200000,1456000,IF(B59&lt;3600000,ROUND(ROUNDDOWN(B59/4,-3)*2.8,0)-80000,IF(B59&lt;6600000,ROUND(ROUNDDOWN(B59/4,-3)*3.2,0)-440000,IF(B59&lt;8500000,ROUNDDOWN(B59*0.9,0)-1100000,B59-1950000))))))))</f>
        <v/>
      </c>
      <c r="G59" s="19">
        <f>F59+C59</f>
        <v/>
      </c>
      <c r="H59" s="19">
        <f>IF(G59&gt;23500000,NA(),IF(G59&lt;=4890000,1040000,IF(G59&lt;=6550000,670000,620000)))</f>
        <v/>
      </c>
      <c r="I59" s="19">
        <f>IF(D59&lt;=0,0,MAX(0,MIN(2000000,D59-MIN(100000,ROUNDDOWN(G59*0.05,0)))))</f>
        <v/>
      </c>
      <c r="J59" s="19">
        <f>MAX(0,ROUNDDOWN(F59-E59-H59,-3))</f>
        <v/>
      </c>
      <c r="K59" s="19">
        <f>MAX(0,ROUNDDOWN(G59-E59-H59-I59,-3))</f>
        <v/>
      </c>
      <c r="L59" s="19">
        <f>MAX(0,ROUNDDOWN(G59-E59-H59,-3))</f>
        <v/>
      </c>
      <c r="M59" s="19">
        <f>IF(J59&lt;=0,0,ROUNDDOWN((J59*LOOKUP(J59,{0,1950001,3300001,6950001,9000001,18000001,40000001},{0.05,0.1,0.2,0.23,0.33,0.4,0.45})-LOOKUP(J59,{0,1950001,3300001,6950001,9000001,18000001,40000001},{0,97500,427500,636000,1536000,2796000,4796000}))*1.021,-2))</f>
        <v/>
      </c>
      <c r="N59" s="19">
        <f>IF(K59&lt;=0,0,ROUNDDOWN((K59*LOOKUP(K59,{0,1950001,3300001,6950001,9000001,18000001,40000001},{0.05,0.1,0.2,0.23,0.33,0.4,0.45})-LOOKUP(K59,{0,1950001,3300001,6950001,9000001,18000001,40000001},{0,97500,427500,636000,1536000,2796000,4796000}))*1.021,-2))</f>
        <v/>
      </c>
      <c r="O59" s="19">
        <f>IF(L59&lt;=0,0,ROUNDDOWN((L59*LOOKUP(L59,{0,1950001,3300001,6950001,9000001,18000001,40000001},{0.05,0.1,0.2,0.23,0.33,0.4,0.45})-LOOKUP(L59,{0,1950001,3300001,6950001,9000001,18000001,40000001},{0,97500,427500,636000,1536000,2796000,4796000}))*1.021,-2))</f>
        <v/>
      </c>
      <c r="P59" s="19">
        <f>MAX(0,ROUNDDOWN(G59-E59-430000,-3))</f>
        <v/>
      </c>
      <c r="Q59" s="19">
        <f>MAX(0,ROUNDDOWN(G59-E59-430000-I59,-3))</f>
        <v/>
      </c>
      <c r="R59" s="19">
        <f>MAX(0,ROUNDDOWN(F59-E59-430000,-3))</f>
        <v/>
      </c>
      <c r="S59" s="19">
        <f>IF(G59&lt;=450000,0,MAX(0,ROUNDDOWN(P59*0.06-MIN(50000,P59)*0.03,-2))+MAX(0,ROUNDDOWN(P59*0.04-MIN(50000,P59)*0.02,-2)))</f>
        <v/>
      </c>
      <c r="T59" s="19">
        <f>IF(G59&lt;=450000,0,MAX(0,ROUNDDOWN(Q59*0.06-MIN(50000,Q59)*0.03,-2))+MAX(0,ROUNDDOWN(Q59*0.04-MIN(50000,Q59)*0.02,-2)))</f>
        <v/>
      </c>
      <c r="U59" s="19">
        <f>IF(F59&lt;=450000,0,MAX(0,ROUNDDOWN(R59*0.06-MIN(50000,R59)*0.03,-2))+MAX(0,ROUNDDOWN(R59*0.04-MIN(50000,R59)*0.02,-2)))</f>
        <v/>
      </c>
      <c r="V59" s="19">
        <f>S59-U59</f>
        <v/>
      </c>
      <c r="W59" s="19">
        <f>O59-M59</f>
        <v/>
      </c>
      <c r="X59" s="19">
        <f>N59+T59-M59-S59</f>
        <v/>
      </c>
      <c r="Y59" s="19">
        <f>T59-S59</f>
        <v/>
      </c>
    </row>
    <row r="60">
      <c r="A60" t="inlineStr">
        <is>
          <t>早見表</t>
        </is>
      </c>
      <c r="B60" s="19" t="n">
        <v>12000000</v>
      </c>
      <c r="C60" s="19" t="n">
        <v>100000</v>
      </c>
      <c r="D60" s="19" t="n">
        <v>0</v>
      </c>
      <c r="E60" s="19">
        <f>ROUND(MIN(B60/12,650000)*12*0.0915+MIN(B60/12,1390000)*12*(0.0504+0)+B60*0.005,0)</f>
        <v/>
      </c>
      <c r="F60" s="19">
        <f>IF(B60&lt;741000,0,IF(B60&lt;2191000,B60-740000,IF(B60&lt;2193000,1451000,IF(B60&lt;2196000,1453000,IF(B60&lt;2200000,1456000,IF(B60&lt;3600000,ROUND(ROUNDDOWN(B60/4,-3)*2.8,0)-80000,IF(B60&lt;6600000,ROUND(ROUNDDOWN(B60/4,-3)*3.2,0)-440000,IF(B60&lt;8500000,ROUNDDOWN(B60*0.9,0)-1100000,B60-1950000))))))))</f>
        <v/>
      </c>
      <c r="G60" s="19">
        <f>F60+C60</f>
        <v/>
      </c>
      <c r="H60" s="19">
        <f>IF(G60&gt;23500000,NA(),IF(G60&lt;=4890000,1040000,IF(G60&lt;=6550000,670000,620000)))</f>
        <v/>
      </c>
      <c r="I60" s="19">
        <f>IF(D60&lt;=0,0,MAX(0,MIN(2000000,D60-MIN(100000,ROUNDDOWN(G60*0.05,0)))))</f>
        <v/>
      </c>
      <c r="J60" s="19">
        <f>MAX(0,ROUNDDOWN(F60-E60-H60,-3))</f>
        <v/>
      </c>
      <c r="K60" s="19">
        <f>MAX(0,ROUNDDOWN(G60-E60-H60-I60,-3))</f>
        <v/>
      </c>
      <c r="L60" s="19">
        <f>MAX(0,ROUNDDOWN(G60-E60-H60,-3))</f>
        <v/>
      </c>
      <c r="M60" s="19">
        <f>IF(J60&lt;=0,0,ROUNDDOWN((J60*LOOKUP(J60,{0,1950001,3300001,6950001,9000001,18000001,40000001},{0.05,0.1,0.2,0.23,0.33,0.4,0.45})-LOOKUP(J60,{0,1950001,3300001,6950001,9000001,18000001,40000001},{0,97500,427500,636000,1536000,2796000,4796000}))*1.021,-2))</f>
        <v/>
      </c>
      <c r="N60" s="19">
        <f>IF(K60&lt;=0,0,ROUNDDOWN((K60*LOOKUP(K60,{0,1950001,3300001,6950001,9000001,18000001,40000001},{0.05,0.1,0.2,0.23,0.33,0.4,0.45})-LOOKUP(K60,{0,1950001,3300001,6950001,9000001,18000001,40000001},{0,97500,427500,636000,1536000,2796000,4796000}))*1.021,-2))</f>
        <v/>
      </c>
      <c r="O60" s="19">
        <f>IF(L60&lt;=0,0,ROUNDDOWN((L60*LOOKUP(L60,{0,1950001,3300001,6950001,9000001,18000001,40000001},{0.05,0.1,0.2,0.23,0.33,0.4,0.45})-LOOKUP(L60,{0,1950001,3300001,6950001,9000001,18000001,40000001},{0,97500,427500,636000,1536000,2796000,4796000}))*1.021,-2))</f>
        <v/>
      </c>
      <c r="P60" s="19">
        <f>MAX(0,ROUNDDOWN(G60-E60-430000,-3))</f>
        <v/>
      </c>
      <c r="Q60" s="19">
        <f>MAX(0,ROUNDDOWN(G60-E60-430000-I60,-3))</f>
        <v/>
      </c>
      <c r="R60" s="19">
        <f>MAX(0,ROUNDDOWN(F60-E60-430000,-3))</f>
        <v/>
      </c>
      <c r="S60" s="19">
        <f>IF(G60&lt;=450000,0,MAX(0,ROUNDDOWN(P60*0.06-MIN(50000,P60)*0.03,-2))+MAX(0,ROUNDDOWN(P60*0.04-MIN(50000,P60)*0.02,-2)))</f>
        <v/>
      </c>
      <c r="T60" s="19">
        <f>IF(G60&lt;=450000,0,MAX(0,ROUNDDOWN(Q60*0.06-MIN(50000,Q60)*0.03,-2))+MAX(0,ROUNDDOWN(Q60*0.04-MIN(50000,Q60)*0.02,-2)))</f>
        <v/>
      </c>
      <c r="U60" s="19">
        <f>IF(F60&lt;=450000,0,MAX(0,ROUNDDOWN(R60*0.06-MIN(50000,R60)*0.03,-2))+MAX(0,ROUNDDOWN(R60*0.04-MIN(50000,R60)*0.02,-2)))</f>
        <v/>
      </c>
      <c r="V60" s="19">
        <f>S60-U60</f>
        <v/>
      </c>
      <c r="W60" s="19">
        <f>O60-M60</f>
        <v/>
      </c>
      <c r="X60" s="19">
        <f>N60+T60-M60-S60</f>
        <v/>
      </c>
      <c r="Y60" s="19">
        <f>T60-S60</f>
        <v/>
      </c>
    </row>
    <row r="61">
      <c r="A61" t="inlineStr">
        <is>
          <t>早見表</t>
        </is>
      </c>
      <c r="B61" s="19" t="n">
        <v>12000000</v>
      </c>
      <c r="C61" s="19" t="n">
        <v>150000</v>
      </c>
      <c r="D61" s="19" t="n">
        <v>0</v>
      </c>
      <c r="E61" s="19">
        <f>ROUND(MIN(B61/12,650000)*12*0.0915+MIN(B61/12,1390000)*12*(0.0504+0)+B61*0.005,0)</f>
        <v/>
      </c>
      <c r="F61" s="19">
        <f>IF(B61&lt;741000,0,IF(B61&lt;2191000,B61-740000,IF(B61&lt;2193000,1451000,IF(B61&lt;2196000,1453000,IF(B61&lt;2200000,1456000,IF(B61&lt;3600000,ROUND(ROUNDDOWN(B61/4,-3)*2.8,0)-80000,IF(B61&lt;6600000,ROUND(ROUNDDOWN(B61/4,-3)*3.2,0)-440000,IF(B61&lt;8500000,ROUNDDOWN(B61*0.9,0)-1100000,B61-1950000))))))))</f>
        <v/>
      </c>
      <c r="G61" s="19">
        <f>F61+C61</f>
        <v/>
      </c>
      <c r="H61" s="19">
        <f>IF(G61&gt;23500000,NA(),IF(G61&lt;=4890000,1040000,IF(G61&lt;=6550000,670000,620000)))</f>
        <v/>
      </c>
      <c r="I61" s="19">
        <f>IF(D61&lt;=0,0,MAX(0,MIN(2000000,D61-MIN(100000,ROUNDDOWN(G61*0.05,0)))))</f>
        <v/>
      </c>
      <c r="J61" s="19">
        <f>MAX(0,ROUNDDOWN(F61-E61-H61,-3))</f>
        <v/>
      </c>
      <c r="K61" s="19">
        <f>MAX(0,ROUNDDOWN(G61-E61-H61-I61,-3))</f>
        <v/>
      </c>
      <c r="L61" s="19">
        <f>MAX(0,ROUNDDOWN(G61-E61-H61,-3))</f>
        <v/>
      </c>
      <c r="M61" s="19">
        <f>IF(J61&lt;=0,0,ROUNDDOWN((J61*LOOKUP(J61,{0,1950001,3300001,6950001,9000001,18000001,40000001},{0.05,0.1,0.2,0.23,0.33,0.4,0.45})-LOOKUP(J61,{0,1950001,3300001,6950001,9000001,18000001,40000001},{0,97500,427500,636000,1536000,2796000,4796000}))*1.021,-2))</f>
        <v/>
      </c>
      <c r="N61" s="19">
        <f>IF(K61&lt;=0,0,ROUNDDOWN((K61*LOOKUP(K61,{0,1950001,3300001,6950001,9000001,18000001,40000001},{0.05,0.1,0.2,0.23,0.33,0.4,0.45})-LOOKUP(K61,{0,1950001,3300001,6950001,9000001,18000001,40000001},{0,97500,427500,636000,1536000,2796000,4796000}))*1.021,-2))</f>
        <v/>
      </c>
      <c r="O61" s="19">
        <f>IF(L61&lt;=0,0,ROUNDDOWN((L61*LOOKUP(L61,{0,1950001,3300001,6950001,9000001,18000001,40000001},{0.05,0.1,0.2,0.23,0.33,0.4,0.45})-LOOKUP(L61,{0,1950001,3300001,6950001,9000001,18000001,40000001},{0,97500,427500,636000,1536000,2796000,4796000}))*1.021,-2))</f>
        <v/>
      </c>
      <c r="P61" s="19">
        <f>MAX(0,ROUNDDOWN(G61-E61-430000,-3))</f>
        <v/>
      </c>
      <c r="Q61" s="19">
        <f>MAX(0,ROUNDDOWN(G61-E61-430000-I61,-3))</f>
        <v/>
      </c>
      <c r="R61" s="19">
        <f>MAX(0,ROUNDDOWN(F61-E61-430000,-3))</f>
        <v/>
      </c>
      <c r="S61" s="19">
        <f>IF(G61&lt;=450000,0,MAX(0,ROUNDDOWN(P61*0.06-MIN(50000,P61)*0.03,-2))+MAX(0,ROUNDDOWN(P61*0.04-MIN(50000,P61)*0.02,-2)))</f>
        <v/>
      </c>
      <c r="T61" s="19">
        <f>IF(G61&lt;=450000,0,MAX(0,ROUNDDOWN(Q61*0.06-MIN(50000,Q61)*0.03,-2))+MAX(0,ROUNDDOWN(Q61*0.04-MIN(50000,Q61)*0.02,-2)))</f>
        <v/>
      </c>
      <c r="U61" s="19">
        <f>IF(F61&lt;=450000,0,MAX(0,ROUNDDOWN(R61*0.06-MIN(50000,R61)*0.03,-2))+MAX(0,ROUNDDOWN(R61*0.04-MIN(50000,R61)*0.02,-2)))</f>
        <v/>
      </c>
      <c r="V61" s="19">
        <f>S61-U61</f>
        <v/>
      </c>
      <c r="W61" s="19">
        <f>O61-M61</f>
        <v/>
      </c>
      <c r="X61" s="19">
        <f>N61+T61-M61-S61</f>
        <v/>
      </c>
      <c r="Y61" s="19">
        <f>T61-S61</f>
        <v/>
      </c>
    </row>
    <row r="62">
      <c r="A62" t="inlineStr">
        <is>
          <t>早見表</t>
        </is>
      </c>
      <c r="B62" s="19" t="n">
        <v>12000000</v>
      </c>
      <c r="C62" s="19" t="n">
        <v>190000</v>
      </c>
      <c r="D62" s="19" t="n">
        <v>0</v>
      </c>
      <c r="E62" s="19">
        <f>ROUND(MIN(B62/12,650000)*12*0.0915+MIN(B62/12,1390000)*12*(0.0504+0)+B62*0.005,0)</f>
        <v/>
      </c>
      <c r="F62" s="19">
        <f>IF(B62&lt;741000,0,IF(B62&lt;2191000,B62-740000,IF(B62&lt;2193000,1451000,IF(B62&lt;2196000,1453000,IF(B62&lt;2200000,1456000,IF(B62&lt;3600000,ROUND(ROUNDDOWN(B62/4,-3)*2.8,0)-80000,IF(B62&lt;6600000,ROUND(ROUNDDOWN(B62/4,-3)*3.2,0)-440000,IF(B62&lt;8500000,ROUNDDOWN(B62*0.9,0)-1100000,B62-1950000))))))))</f>
        <v/>
      </c>
      <c r="G62" s="19">
        <f>F62+C62</f>
        <v/>
      </c>
      <c r="H62" s="19">
        <f>IF(G62&gt;23500000,NA(),IF(G62&lt;=4890000,1040000,IF(G62&lt;=6550000,670000,620000)))</f>
        <v/>
      </c>
      <c r="I62" s="19">
        <f>IF(D62&lt;=0,0,MAX(0,MIN(2000000,D62-MIN(100000,ROUNDDOWN(G62*0.05,0)))))</f>
        <v/>
      </c>
      <c r="J62" s="19">
        <f>MAX(0,ROUNDDOWN(F62-E62-H62,-3))</f>
        <v/>
      </c>
      <c r="K62" s="19">
        <f>MAX(0,ROUNDDOWN(G62-E62-H62-I62,-3))</f>
        <v/>
      </c>
      <c r="L62" s="19">
        <f>MAX(0,ROUNDDOWN(G62-E62-H62,-3))</f>
        <v/>
      </c>
      <c r="M62" s="19">
        <f>IF(J62&lt;=0,0,ROUNDDOWN((J62*LOOKUP(J62,{0,1950001,3300001,6950001,9000001,18000001,40000001},{0.05,0.1,0.2,0.23,0.33,0.4,0.45})-LOOKUP(J62,{0,1950001,3300001,6950001,9000001,18000001,40000001},{0,97500,427500,636000,1536000,2796000,4796000}))*1.021,-2))</f>
        <v/>
      </c>
      <c r="N62" s="19">
        <f>IF(K62&lt;=0,0,ROUNDDOWN((K62*LOOKUP(K62,{0,1950001,3300001,6950001,9000001,18000001,40000001},{0.05,0.1,0.2,0.23,0.33,0.4,0.45})-LOOKUP(K62,{0,1950001,3300001,6950001,9000001,18000001,40000001},{0,97500,427500,636000,1536000,2796000,4796000}))*1.021,-2))</f>
        <v/>
      </c>
      <c r="O62" s="19">
        <f>IF(L62&lt;=0,0,ROUNDDOWN((L62*LOOKUP(L62,{0,1950001,3300001,6950001,9000001,18000001,40000001},{0.05,0.1,0.2,0.23,0.33,0.4,0.45})-LOOKUP(L62,{0,1950001,3300001,6950001,9000001,18000001,40000001},{0,97500,427500,636000,1536000,2796000,4796000}))*1.021,-2))</f>
        <v/>
      </c>
      <c r="P62" s="19">
        <f>MAX(0,ROUNDDOWN(G62-E62-430000,-3))</f>
        <v/>
      </c>
      <c r="Q62" s="19">
        <f>MAX(0,ROUNDDOWN(G62-E62-430000-I62,-3))</f>
        <v/>
      </c>
      <c r="R62" s="19">
        <f>MAX(0,ROUNDDOWN(F62-E62-430000,-3))</f>
        <v/>
      </c>
      <c r="S62" s="19">
        <f>IF(G62&lt;=450000,0,MAX(0,ROUNDDOWN(P62*0.06-MIN(50000,P62)*0.03,-2))+MAX(0,ROUNDDOWN(P62*0.04-MIN(50000,P62)*0.02,-2)))</f>
        <v/>
      </c>
      <c r="T62" s="19">
        <f>IF(G62&lt;=450000,0,MAX(0,ROUNDDOWN(Q62*0.06-MIN(50000,Q62)*0.03,-2))+MAX(0,ROUNDDOWN(Q62*0.04-MIN(50000,Q62)*0.02,-2)))</f>
        <v/>
      </c>
      <c r="U62" s="19">
        <f>IF(F62&lt;=450000,0,MAX(0,ROUNDDOWN(R62*0.06-MIN(50000,R62)*0.03,-2))+MAX(0,ROUNDDOWN(R62*0.04-MIN(50000,R62)*0.02,-2)))</f>
        <v/>
      </c>
      <c r="V62" s="19">
        <f>S62-U62</f>
        <v/>
      </c>
      <c r="W62" s="19">
        <f>O62-M62</f>
        <v/>
      </c>
      <c r="X62" s="19">
        <f>N62+T62-M62-S62</f>
        <v/>
      </c>
      <c r="Y62" s="19">
        <f>T62-S62</f>
        <v/>
      </c>
    </row>
    <row r="63">
      <c r="A63" t="inlineStr">
        <is>
          <t>早見表</t>
        </is>
      </c>
      <c r="B63" s="19" t="n">
        <v>12000000</v>
      </c>
      <c r="C63" s="19" t="n">
        <v>200000</v>
      </c>
      <c r="D63" s="19" t="n">
        <v>0</v>
      </c>
      <c r="E63" s="19">
        <f>ROUND(MIN(B63/12,650000)*12*0.0915+MIN(B63/12,1390000)*12*(0.0504+0)+B63*0.005,0)</f>
        <v/>
      </c>
      <c r="F63" s="19">
        <f>IF(B63&lt;741000,0,IF(B63&lt;2191000,B63-740000,IF(B63&lt;2193000,1451000,IF(B63&lt;2196000,1453000,IF(B63&lt;2200000,1456000,IF(B63&lt;3600000,ROUND(ROUNDDOWN(B63/4,-3)*2.8,0)-80000,IF(B63&lt;6600000,ROUND(ROUNDDOWN(B63/4,-3)*3.2,0)-440000,IF(B63&lt;8500000,ROUNDDOWN(B63*0.9,0)-1100000,B63-1950000))))))))</f>
        <v/>
      </c>
      <c r="G63" s="19">
        <f>F63+C63</f>
        <v/>
      </c>
      <c r="H63" s="19">
        <f>IF(G63&gt;23500000,NA(),IF(G63&lt;=4890000,1040000,IF(G63&lt;=6550000,670000,620000)))</f>
        <v/>
      </c>
      <c r="I63" s="19">
        <f>IF(D63&lt;=0,0,MAX(0,MIN(2000000,D63-MIN(100000,ROUNDDOWN(G63*0.05,0)))))</f>
        <v/>
      </c>
      <c r="J63" s="19">
        <f>MAX(0,ROUNDDOWN(F63-E63-H63,-3))</f>
        <v/>
      </c>
      <c r="K63" s="19">
        <f>MAX(0,ROUNDDOWN(G63-E63-H63-I63,-3))</f>
        <v/>
      </c>
      <c r="L63" s="19">
        <f>MAX(0,ROUNDDOWN(G63-E63-H63,-3))</f>
        <v/>
      </c>
      <c r="M63" s="19">
        <f>IF(J63&lt;=0,0,ROUNDDOWN((J63*LOOKUP(J63,{0,1950001,3300001,6950001,9000001,18000001,40000001},{0.05,0.1,0.2,0.23,0.33,0.4,0.45})-LOOKUP(J63,{0,1950001,3300001,6950001,9000001,18000001,40000001},{0,97500,427500,636000,1536000,2796000,4796000}))*1.021,-2))</f>
        <v/>
      </c>
      <c r="N63" s="19">
        <f>IF(K63&lt;=0,0,ROUNDDOWN((K63*LOOKUP(K63,{0,1950001,3300001,6950001,9000001,18000001,40000001},{0.05,0.1,0.2,0.23,0.33,0.4,0.45})-LOOKUP(K63,{0,1950001,3300001,6950001,9000001,18000001,40000001},{0,97500,427500,636000,1536000,2796000,4796000}))*1.021,-2))</f>
        <v/>
      </c>
      <c r="O63" s="19">
        <f>IF(L63&lt;=0,0,ROUNDDOWN((L63*LOOKUP(L63,{0,1950001,3300001,6950001,9000001,18000001,40000001},{0.05,0.1,0.2,0.23,0.33,0.4,0.45})-LOOKUP(L63,{0,1950001,3300001,6950001,9000001,18000001,40000001},{0,97500,427500,636000,1536000,2796000,4796000}))*1.021,-2))</f>
        <v/>
      </c>
      <c r="P63" s="19">
        <f>MAX(0,ROUNDDOWN(G63-E63-430000,-3))</f>
        <v/>
      </c>
      <c r="Q63" s="19">
        <f>MAX(0,ROUNDDOWN(G63-E63-430000-I63,-3))</f>
        <v/>
      </c>
      <c r="R63" s="19">
        <f>MAX(0,ROUNDDOWN(F63-E63-430000,-3))</f>
        <v/>
      </c>
      <c r="S63" s="19">
        <f>IF(G63&lt;=450000,0,MAX(0,ROUNDDOWN(P63*0.06-MIN(50000,P63)*0.03,-2))+MAX(0,ROUNDDOWN(P63*0.04-MIN(50000,P63)*0.02,-2)))</f>
        <v/>
      </c>
      <c r="T63" s="19">
        <f>IF(G63&lt;=450000,0,MAX(0,ROUNDDOWN(Q63*0.06-MIN(50000,Q63)*0.03,-2))+MAX(0,ROUNDDOWN(Q63*0.04-MIN(50000,Q63)*0.02,-2)))</f>
        <v/>
      </c>
      <c r="U63" s="19">
        <f>IF(F63&lt;=450000,0,MAX(0,ROUNDDOWN(R63*0.06-MIN(50000,R63)*0.03,-2))+MAX(0,ROUNDDOWN(R63*0.04-MIN(50000,R63)*0.02,-2)))</f>
        <v/>
      </c>
      <c r="V63" s="19">
        <f>S63-U63</f>
        <v/>
      </c>
      <c r="W63" s="19">
        <f>O63-M63</f>
        <v/>
      </c>
      <c r="X63" s="19">
        <f>N63+T63-M63-S63</f>
        <v/>
      </c>
      <c r="Y63" s="19">
        <f>T63-S63</f>
        <v/>
      </c>
    </row>
    <row r="64">
      <c r="A64" t="inlineStr">
        <is>
          <t>早見表</t>
        </is>
      </c>
      <c r="B64" s="19" t="n">
        <v>12000000</v>
      </c>
      <c r="C64" s="19" t="n">
        <v>200001</v>
      </c>
      <c r="D64" s="19" t="n">
        <v>0</v>
      </c>
      <c r="E64" s="19">
        <f>ROUND(MIN(B64/12,650000)*12*0.0915+MIN(B64/12,1390000)*12*(0.0504+0)+B64*0.005,0)</f>
        <v/>
      </c>
      <c r="F64" s="19">
        <f>IF(B64&lt;741000,0,IF(B64&lt;2191000,B64-740000,IF(B64&lt;2193000,1451000,IF(B64&lt;2196000,1453000,IF(B64&lt;2200000,1456000,IF(B64&lt;3600000,ROUND(ROUNDDOWN(B64/4,-3)*2.8,0)-80000,IF(B64&lt;6600000,ROUND(ROUNDDOWN(B64/4,-3)*3.2,0)-440000,IF(B64&lt;8500000,ROUNDDOWN(B64*0.9,0)-1100000,B64-1950000))))))))</f>
        <v/>
      </c>
      <c r="G64" s="19">
        <f>F64+C64</f>
        <v/>
      </c>
      <c r="H64" s="19">
        <f>IF(G64&gt;23500000,NA(),IF(G64&lt;=4890000,1040000,IF(G64&lt;=6550000,670000,620000)))</f>
        <v/>
      </c>
      <c r="I64" s="19">
        <f>IF(D64&lt;=0,0,MAX(0,MIN(2000000,D64-MIN(100000,ROUNDDOWN(G64*0.05,0)))))</f>
        <v/>
      </c>
      <c r="J64" s="19">
        <f>MAX(0,ROUNDDOWN(F64-E64-H64,-3))</f>
        <v/>
      </c>
      <c r="K64" s="19">
        <f>MAX(0,ROUNDDOWN(G64-E64-H64-I64,-3))</f>
        <v/>
      </c>
      <c r="L64" s="19">
        <f>MAX(0,ROUNDDOWN(G64-E64-H64,-3))</f>
        <v/>
      </c>
      <c r="M64" s="19">
        <f>IF(J64&lt;=0,0,ROUNDDOWN((J64*LOOKUP(J64,{0,1950001,3300001,6950001,9000001,18000001,40000001},{0.05,0.1,0.2,0.23,0.33,0.4,0.45})-LOOKUP(J64,{0,1950001,3300001,6950001,9000001,18000001,40000001},{0,97500,427500,636000,1536000,2796000,4796000}))*1.021,-2))</f>
        <v/>
      </c>
      <c r="N64" s="19">
        <f>IF(K64&lt;=0,0,ROUNDDOWN((K64*LOOKUP(K64,{0,1950001,3300001,6950001,9000001,18000001,40000001},{0.05,0.1,0.2,0.23,0.33,0.4,0.45})-LOOKUP(K64,{0,1950001,3300001,6950001,9000001,18000001,40000001},{0,97500,427500,636000,1536000,2796000,4796000}))*1.021,-2))</f>
        <v/>
      </c>
      <c r="O64" s="19">
        <f>IF(L64&lt;=0,0,ROUNDDOWN((L64*LOOKUP(L64,{0,1950001,3300001,6950001,9000001,18000001,40000001},{0.05,0.1,0.2,0.23,0.33,0.4,0.45})-LOOKUP(L64,{0,1950001,3300001,6950001,9000001,18000001,40000001},{0,97500,427500,636000,1536000,2796000,4796000}))*1.021,-2))</f>
        <v/>
      </c>
      <c r="P64" s="19">
        <f>MAX(0,ROUNDDOWN(G64-E64-430000,-3))</f>
        <v/>
      </c>
      <c r="Q64" s="19">
        <f>MAX(0,ROUNDDOWN(G64-E64-430000-I64,-3))</f>
        <v/>
      </c>
      <c r="R64" s="19">
        <f>MAX(0,ROUNDDOWN(F64-E64-430000,-3))</f>
        <v/>
      </c>
      <c r="S64" s="19">
        <f>IF(G64&lt;=450000,0,MAX(0,ROUNDDOWN(P64*0.06-MIN(50000,P64)*0.03,-2))+MAX(0,ROUNDDOWN(P64*0.04-MIN(50000,P64)*0.02,-2)))</f>
        <v/>
      </c>
      <c r="T64" s="19">
        <f>IF(G64&lt;=450000,0,MAX(0,ROUNDDOWN(Q64*0.06-MIN(50000,Q64)*0.03,-2))+MAX(0,ROUNDDOWN(Q64*0.04-MIN(50000,Q64)*0.02,-2)))</f>
        <v/>
      </c>
      <c r="U64" s="19">
        <f>IF(F64&lt;=450000,0,MAX(0,ROUNDDOWN(R64*0.06-MIN(50000,R64)*0.03,-2))+MAX(0,ROUNDDOWN(R64*0.04-MIN(50000,R64)*0.02,-2)))</f>
        <v/>
      </c>
      <c r="V64" s="19">
        <f>S64-U64</f>
        <v/>
      </c>
      <c r="W64" s="19">
        <f>O64-M64</f>
        <v/>
      </c>
      <c r="X64" s="19">
        <f>N64+T64-M64-S64</f>
        <v/>
      </c>
      <c r="Y64" s="19">
        <f>T64-S64</f>
        <v/>
      </c>
    </row>
    <row r="65">
      <c r="A65" t="inlineStr">
        <is>
          <t>早見表</t>
        </is>
      </c>
      <c r="B65" s="19" t="n">
        <v>12000000</v>
      </c>
      <c r="C65" s="19" t="n">
        <v>250000</v>
      </c>
      <c r="D65" s="19" t="n">
        <v>0</v>
      </c>
      <c r="E65" s="19">
        <f>ROUND(MIN(B65/12,650000)*12*0.0915+MIN(B65/12,1390000)*12*(0.0504+0)+B65*0.005,0)</f>
        <v/>
      </c>
      <c r="F65" s="19">
        <f>IF(B65&lt;741000,0,IF(B65&lt;2191000,B65-740000,IF(B65&lt;2193000,1451000,IF(B65&lt;2196000,1453000,IF(B65&lt;2200000,1456000,IF(B65&lt;3600000,ROUND(ROUNDDOWN(B65/4,-3)*2.8,0)-80000,IF(B65&lt;6600000,ROUND(ROUNDDOWN(B65/4,-3)*3.2,0)-440000,IF(B65&lt;8500000,ROUNDDOWN(B65*0.9,0)-1100000,B65-1950000))))))))</f>
        <v/>
      </c>
      <c r="G65" s="19">
        <f>F65+C65</f>
        <v/>
      </c>
      <c r="H65" s="19">
        <f>IF(G65&gt;23500000,NA(),IF(G65&lt;=4890000,1040000,IF(G65&lt;=6550000,670000,620000)))</f>
        <v/>
      </c>
      <c r="I65" s="19">
        <f>IF(D65&lt;=0,0,MAX(0,MIN(2000000,D65-MIN(100000,ROUNDDOWN(G65*0.05,0)))))</f>
        <v/>
      </c>
      <c r="J65" s="19">
        <f>MAX(0,ROUNDDOWN(F65-E65-H65,-3))</f>
        <v/>
      </c>
      <c r="K65" s="19">
        <f>MAX(0,ROUNDDOWN(G65-E65-H65-I65,-3))</f>
        <v/>
      </c>
      <c r="L65" s="19">
        <f>MAX(0,ROUNDDOWN(G65-E65-H65,-3))</f>
        <v/>
      </c>
      <c r="M65" s="19">
        <f>IF(J65&lt;=0,0,ROUNDDOWN((J65*LOOKUP(J65,{0,1950001,3300001,6950001,9000001,18000001,40000001},{0.05,0.1,0.2,0.23,0.33,0.4,0.45})-LOOKUP(J65,{0,1950001,3300001,6950001,9000001,18000001,40000001},{0,97500,427500,636000,1536000,2796000,4796000}))*1.021,-2))</f>
        <v/>
      </c>
      <c r="N65" s="19">
        <f>IF(K65&lt;=0,0,ROUNDDOWN((K65*LOOKUP(K65,{0,1950001,3300001,6950001,9000001,18000001,40000001},{0.05,0.1,0.2,0.23,0.33,0.4,0.45})-LOOKUP(K65,{0,1950001,3300001,6950001,9000001,18000001,40000001},{0,97500,427500,636000,1536000,2796000,4796000}))*1.021,-2))</f>
        <v/>
      </c>
      <c r="O65" s="19">
        <f>IF(L65&lt;=0,0,ROUNDDOWN((L65*LOOKUP(L65,{0,1950001,3300001,6950001,9000001,18000001,40000001},{0.05,0.1,0.2,0.23,0.33,0.4,0.45})-LOOKUP(L65,{0,1950001,3300001,6950001,9000001,18000001,40000001},{0,97500,427500,636000,1536000,2796000,4796000}))*1.021,-2))</f>
        <v/>
      </c>
      <c r="P65" s="19">
        <f>MAX(0,ROUNDDOWN(G65-E65-430000,-3))</f>
        <v/>
      </c>
      <c r="Q65" s="19">
        <f>MAX(0,ROUNDDOWN(G65-E65-430000-I65,-3))</f>
        <v/>
      </c>
      <c r="R65" s="19">
        <f>MAX(0,ROUNDDOWN(F65-E65-430000,-3))</f>
        <v/>
      </c>
      <c r="S65" s="19">
        <f>IF(G65&lt;=450000,0,MAX(0,ROUNDDOWN(P65*0.06-MIN(50000,P65)*0.03,-2))+MAX(0,ROUNDDOWN(P65*0.04-MIN(50000,P65)*0.02,-2)))</f>
        <v/>
      </c>
      <c r="T65" s="19">
        <f>IF(G65&lt;=450000,0,MAX(0,ROUNDDOWN(Q65*0.06-MIN(50000,Q65)*0.03,-2))+MAX(0,ROUNDDOWN(Q65*0.04-MIN(50000,Q65)*0.02,-2)))</f>
        <v/>
      </c>
      <c r="U65" s="19">
        <f>IF(F65&lt;=450000,0,MAX(0,ROUNDDOWN(R65*0.06-MIN(50000,R65)*0.03,-2))+MAX(0,ROUNDDOWN(R65*0.04-MIN(50000,R65)*0.02,-2)))</f>
        <v/>
      </c>
      <c r="V65" s="19">
        <f>S65-U65</f>
        <v/>
      </c>
      <c r="W65" s="19">
        <f>O65-M65</f>
        <v/>
      </c>
      <c r="X65" s="19">
        <f>N65+T65-M65-S65</f>
        <v/>
      </c>
      <c r="Y65" s="19">
        <f>T65-S65</f>
        <v/>
      </c>
    </row>
    <row r="66">
      <c r="A66" t="inlineStr">
        <is>
          <t>早見表</t>
        </is>
      </c>
      <c r="B66" s="19" t="n">
        <v>12000000</v>
      </c>
      <c r="C66" s="19" t="n">
        <v>300000</v>
      </c>
      <c r="D66" s="19" t="n">
        <v>0</v>
      </c>
      <c r="E66" s="19">
        <f>ROUND(MIN(B66/12,650000)*12*0.0915+MIN(B66/12,1390000)*12*(0.0504+0)+B66*0.005,0)</f>
        <v/>
      </c>
      <c r="F66" s="19">
        <f>IF(B66&lt;741000,0,IF(B66&lt;2191000,B66-740000,IF(B66&lt;2193000,1451000,IF(B66&lt;2196000,1453000,IF(B66&lt;2200000,1456000,IF(B66&lt;3600000,ROUND(ROUNDDOWN(B66/4,-3)*2.8,0)-80000,IF(B66&lt;6600000,ROUND(ROUNDDOWN(B66/4,-3)*3.2,0)-440000,IF(B66&lt;8500000,ROUNDDOWN(B66*0.9,0)-1100000,B66-1950000))))))))</f>
        <v/>
      </c>
      <c r="G66" s="19">
        <f>F66+C66</f>
        <v/>
      </c>
      <c r="H66" s="19">
        <f>IF(G66&gt;23500000,NA(),IF(G66&lt;=4890000,1040000,IF(G66&lt;=6550000,670000,620000)))</f>
        <v/>
      </c>
      <c r="I66" s="19">
        <f>IF(D66&lt;=0,0,MAX(0,MIN(2000000,D66-MIN(100000,ROUNDDOWN(G66*0.05,0)))))</f>
        <v/>
      </c>
      <c r="J66" s="19">
        <f>MAX(0,ROUNDDOWN(F66-E66-H66,-3))</f>
        <v/>
      </c>
      <c r="K66" s="19">
        <f>MAX(0,ROUNDDOWN(G66-E66-H66-I66,-3))</f>
        <v/>
      </c>
      <c r="L66" s="19">
        <f>MAX(0,ROUNDDOWN(G66-E66-H66,-3))</f>
        <v/>
      </c>
      <c r="M66" s="19">
        <f>IF(J66&lt;=0,0,ROUNDDOWN((J66*LOOKUP(J66,{0,1950001,3300001,6950001,9000001,18000001,40000001},{0.05,0.1,0.2,0.23,0.33,0.4,0.45})-LOOKUP(J66,{0,1950001,3300001,6950001,9000001,18000001,40000001},{0,97500,427500,636000,1536000,2796000,4796000}))*1.021,-2))</f>
        <v/>
      </c>
      <c r="N66" s="19">
        <f>IF(K66&lt;=0,0,ROUNDDOWN((K66*LOOKUP(K66,{0,1950001,3300001,6950001,9000001,18000001,40000001},{0.05,0.1,0.2,0.23,0.33,0.4,0.45})-LOOKUP(K66,{0,1950001,3300001,6950001,9000001,18000001,40000001},{0,97500,427500,636000,1536000,2796000,4796000}))*1.021,-2))</f>
        <v/>
      </c>
      <c r="O66" s="19">
        <f>IF(L66&lt;=0,0,ROUNDDOWN((L66*LOOKUP(L66,{0,1950001,3300001,6950001,9000001,18000001,40000001},{0.05,0.1,0.2,0.23,0.33,0.4,0.45})-LOOKUP(L66,{0,1950001,3300001,6950001,9000001,18000001,40000001},{0,97500,427500,636000,1536000,2796000,4796000}))*1.021,-2))</f>
        <v/>
      </c>
      <c r="P66" s="19">
        <f>MAX(0,ROUNDDOWN(G66-E66-430000,-3))</f>
        <v/>
      </c>
      <c r="Q66" s="19">
        <f>MAX(0,ROUNDDOWN(G66-E66-430000-I66,-3))</f>
        <v/>
      </c>
      <c r="R66" s="19">
        <f>MAX(0,ROUNDDOWN(F66-E66-430000,-3))</f>
        <v/>
      </c>
      <c r="S66" s="19">
        <f>IF(G66&lt;=450000,0,MAX(0,ROUNDDOWN(P66*0.06-MIN(50000,P66)*0.03,-2))+MAX(0,ROUNDDOWN(P66*0.04-MIN(50000,P66)*0.02,-2)))</f>
        <v/>
      </c>
      <c r="T66" s="19">
        <f>IF(G66&lt;=450000,0,MAX(0,ROUNDDOWN(Q66*0.06-MIN(50000,Q66)*0.03,-2))+MAX(0,ROUNDDOWN(Q66*0.04-MIN(50000,Q66)*0.02,-2)))</f>
        <v/>
      </c>
      <c r="U66" s="19">
        <f>IF(F66&lt;=450000,0,MAX(0,ROUNDDOWN(R66*0.06-MIN(50000,R66)*0.03,-2))+MAX(0,ROUNDDOWN(R66*0.04-MIN(50000,R66)*0.02,-2)))</f>
        <v/>
      </c>
      <c r="V66" s="19">
        <f>S66-U66</f>
        <v/>
      </c>
      <c r="W66" s="19">
        <f>O66-M66</f>
        <v/>
      </c>
      <c r="X66" s="19">
        <f>N66+T66-M66-S66</f>
        <v/>
      </c>
      <c r="Y66" s="19">
        <f>T66-S66</f>
        <v/>
      </c>
    </row>
    <row r="67">
      <c r="A67" t="inlineStr">
        <is>
          <t>早見表</t>
        </is>
      </c>
      <c r="B67" s="19" t="n">
        <v>15000000</v>
      </c>
      <c r="C67" s="19" t="n">
        <v>50000</v>
      </c>
      <c r="D67" s="19" t="n">
        <v>0</v>
      </c>
      <c r="E67" s="19">
        <f>ROUND(MIN(B67/12,650000)*12*0.0915+MIN(B67/12,1390000)*12*(0.0504+0)+B67*0.005,0)</f>
        <v/>
      </c>
      <c r="F67" s="19">
        <f>IF(B67&lt;741000,0,IF(B67&lt;2191000,B67-740000,IF(B67&lt;2193000,1451000,IF(B67&lt;2196000,1453000,IF(B67&lt;2200000,1456000,IF(B67&lt;3600000,ROUND(ROUNDDOWN(B67/4,-3)*2.8,0)-80000,IF(B67&lt;6600000,ROUND(ROUNDDOWN(B67/4,-3)*3.2,0)-440000,IF(B67&lt;8500000,ROUNDDOWN(B67*0.9,0)-1100000,B67-1950000))))))))</f>
        <v/>
      </c>
      <c r="G67" s="19">
        <f>F67+C67</f>
        <v/>
      </c>
      <c r="H67" s="19">
        <f>IF(G67&gt;23500000,NA(),IF(G67&lt;=4890000,1040000,IF(G67&lt;=6550000,670000,620000)))</f>
        <v/>
      </c>
      <c r="I67" s="19">
        <f>IF(D67&lt;=0,0,MAX(0,MIN(2000000,D67-MIN(100000,ROUNDDOWN(G67*0.05,0)))))</f>
        <v/>
      </c>
      <c r="J67" s="19">
        <f>MAX(0,ROUNDDOWN(F67-E67-H67,-3))</f>
        <v/>
      </c>
      <c r="K67" s="19">
        <f>MAX(0,ROUNDDOWN(G67-E67-H67-I67,-3))</f>
        <v/>
      </c>
      <c r="L67" s="19">
        <f>MAX(0,ROUNDDOWN(G67-E67-H67,-3))</f>
        <v/>
      </c>
      <c r="M67" s="19">
        <f>IF(J67&lt;=0,0,ROUNDDOWN((J67*LOOKUP(J67,{0,1950001,3300001,6950001,9000001,18000001,40000001},{0.05,0.1,0.2,0.23,0.33,0.4,0.45})-LOOKUP(J67,{0,1950001,3300001,6950001,9000001,18000001,40000001},{0,97500,427500,636000,1536000,2796000,4796000}))*1.021,-2))</f>
        <v/>
      </c>
      <c r="N67" s="19">
        <f>IF(K67&lt;=0,0,ROUNDDOWN((K67*LOOKUP(K67,{0,1950001,3300001,6950001,9000001,18000001,40000001},{0.05,0.1,0.2,0.23,0.33,0.4,0.45})-LOOKUP(K67,{0,1950001,3300001,6950001,9000001,18000001,40000001},{0,97500,427500,636000,1536000,2796000,4796000}))*1.021,-2))</f>
        <v/>
      </c>
      <c r="O67" s="19">
        <f>IF(L67&lt;=0,0,ROUNDDOWN((L67*LOOKUP(L67,{0,1950001,3300001,6950001,9000001,18000001,40000001},{0.05,0.1,0.2,0.23,0.33,0.4,0.45})-LOOKUP(L67,{0,1950001,3300001,6950001,9000001,18000001,40000001},{0,97500,427500,636000,1536000,2796000,4796000}))*1.021,-2))</f>
        <v/>
      </c>
      <c r="P67" s="19">
        <f>MAX(0,ROUNDDOWN(G67-E67-430000,-3))</f>
        <v/>
      </c>
      <c r="Q67" s="19">
        <f>MAX(0,ROUNDDOWN(G67-E67-430000-I67,-3))</f>
        <v/>
      </c>
      <c r="R67" s="19">
        <f>MAX(0,ROUNDDOWN(F67-E67-430000,-3))</f>
        <v/>
      </c>
      <c r="S67" s="19">
        <f>IF(G67&lt;=450000,0,MAX(0,ROUNDDOWN(P67*0.06-MIN(50000,P67)*0.03,-2))+MAX(0,ROUNDDOWN(P67*0.04-MIN(50000,P67)*0.02,-2)))</f>
        <v/>
      </c>
      <c r="T67" s="19">
        <f>IF(G67&lt;=450000,0,MAX(0,ROUNDDOWN(Q67*0.06-MIN(50000,Q67)*0.03,-2))+MAX(0,ROUNDDOWN(Q67*0.04-MIN(50000,Q67)*0.02,-2)))</f>
        <v/>
      </c>
      <c r="U67" s="19">
        <f>IF(F67&lt;=450000,0,MAX(0,ROUNDDOWN(R67*0.06-MIN(50000,R67)*0.03,-2))+MAX(0,ROUNDDOWN(R67*0.04-MIN(50000,R67)*0.02,-2)))</f>
        <v/>
      </c>
      <c r="V67" s="19">
        <f>S67-U67</f>
        <v/>
      </c>
      <c r="W67" s="19">
        <f>O67-M67</f>
        <v/>
      </c>
      <c r="X67" s="19">
        <f>N67+T67-M67-S67</f>
        <v/>
      </c>
      <c r="Y67" s="19">
        <f>T67-S67</f>
        <v/>
      </c>
    </row>
    <row r="68">
      <c r="A68" t="inlineStr">
        <is>
          <t>早見表</t>
        </is>
      </c>
      <c r="B68" s="19" t="n">
        <v>15000000</v>
      </c>
      <c r="C68" s="19" t="n">
        <v>100000</v>
      </c>
      <c r="D68" s="19" t="n">
        <v>0</v>
      </c>
      <c r="E68" s="19">
        <f>ROUND(MIN(B68/12,650000)*12*0.0915+MIN(B68/12,1390000)*12*(0.0504+0)+B68*0.005,0)</f>
        <v/>
      </c>
      <c r="F68" s="19">
        <f>IF(B68&lt;741000,0,IF(B68&lt;2191000,B68-740000,IF(B68&lt;2193000,1451000,IF(B68&lt;2196000,1453000,IF(B68&lt;2200000,1456000,IF(B68&lt;3600000,ROUND(ROUNDDOWN(B68/4,-3)*2.8,0)-80000,IF(B68&lt;6600000,ROUND(ROUNDDOWN(B68/4,-3)*3.2,0)-440000,IF(B68&lt;8500000,ROUNDDOWN(B68*0.9,0)-1100000,B68-1950000))))))))</f>
        <v/>
      </c>
      <c r="G68" s="19">
        <f>F68+C68</f>
        <v/>
      </c>
      <c r="H68" s="19">
        <f>IF(G68&gt;23500000,NA(),IF(G68&lt;=4890000,1040000,IF(G68&lt;=6550000,670000,620000)))</f>
        <v/>
      </c>
      <c r="I68" s="19">
        <f>IF(D68&lt;=0,0,MAX(0,MIN(2000000,D68-MIN(100000,ROUNDDOWN(G68*0.05,0)))))</f>
        <v/>
      </c>
      <c r="J68" s="19">
        <f>MAX(0,ROUNDDOWN(F68-E68-H68,-3))</f>
        <v/>
      </c>
      <c r="K68" s="19">
        <f>MAX(0,ROUNDDOWN(G68-E68-H68-I68,-3))</f>
        <v/>
      </c>
      <c r="L68" s="19">
        <f>MAX(0,ROUNDDOWN(G68-E68-H68,-3))</f>
        <v/>
      </c>
      <c r="M68" s="19">
        <f>IF(J68&lt;=0,0,ROUNDDOWN((J68*LOOKUP(J68,{0,1950001,3300001,6950001,9000001,18000001,40000001},{0.05,0.1,0.2,0.23,0.33,0.4,0.45})-LOOKUP(J68,{0,1950001,3300001,6950001,9000001,18000001,40000001},{0,97500,427500,636000,1536000,2796000,4796000}))*1.021,-2))</f>
        <v/>
      </c>
      <c r="N68" s="19">
        <f>IF(K68&lt;=0,0,ROUNDDOWN((K68*LOOKUP(K68,{0,1950001,3300001,6950001,9000001,18000001,40000001},{0.05,0.1,0.2,0.23,0.33,0.4,0.45})-LOOKUP(K68,{0,1950001,3300001,6950001,9000001,18000001,40000001},{0,97500,427500,636000,1536000,2796000,4796000}))*1.021,-2))</f>
        <v/>
      </c>
      <c r="O68" s="19">
        <f>IF(L68&lt;=0,0,ROUNDDOWN((L68*LOOKUP(L68,{0,1950001,3300001,6950001,9000001,18000001,40000001},{0.05,0.1,0.2,0.23,0.33,0.4,0.45})-LOOKUP(L68,{0,1950001,3300001,6950001,9000001,18000001,40000001},{0,97500,427500,636000,1536000,2796000,4796000}))*1.021,-2))</f>
        <v/>
      </c>
      <c r="P68" s="19">
        <f>MAX(0,ROUNDDOWN(G68-E68-430000,-3))</f>
        <v/>
      </c>
      <c r="Q68" s="19">
        <f>MAX(0,ROUNDDOWN(G68-E68-430000-I68,-3))</f>
        <v/>
      </c>
      <c r="R68" s="19">
        <f>MAX(0,ROUNDDOWN(F68-E68-430000,-3))</f>
        <v/>
      </c>
      <c r="S68" s="19">
        <f>IF(G68&lt;=450000,0,MAX(0,ROUNDDOWN(P68*0.06-MIN(50000,P68)*0.03,-2))+MAX(0,ROUNDDOWN(P68*0.04-MIN(50000,P68)*0.02,-2)))</f>
        <v/>
      </c>
      <c r="T68" s="19">
        <f>IF(G68&lt;=450000,0,MAX(0,ROUNDDOWN(Q68*0.06-MIN(50000,Q68)*0.03,-2))+MAX(0,ROUNDDOWN(Q68*0.04-MIN(50000,Q68)*0.02,-2)))</f>
        <v/>
      </c>
      <c r="U68" s="19">
        <f>IF(F68&lt;=450000,0,MAX(0,ROUNDDOWN(R68*0.06-MIN(50000,R68)*0.03,-2))+MAX(0,ROUNDDOWN(R68*0.04-MIN(50000,R68)*0.02,-2)))</f>
        <v/>
      </c>
      <c r="V68" s="19">
        <f>S68-U68</f>
        <v/>
      </c>
      <c r="W68" s="19">
        <f>O68-M68</f>
        <v/>
      </c>
      <c r="X68" s="19">
        <f>N68+T68-M68-S68</f>
        <v/>
      </c>
      <c r="Y68" s="19">
        <f>T68-S68</f>
        <v/>
      </c>
    </row>
    <row r="69">
      <c r="A69" t="inlineStr">
        <is>
          <t>早見表</t>
        </is>
      </c>
      <c r="B69" s="19" t="n">
        <v>15000000</v>
      </c>
      <c r="C69" s="19" t="n">
        <v>150000</v>
      </c>
      <c r="D69" s="19" t="n">
        <v>0</v>
      </c>
      <c r="E69" s="19">
        <f>ROUND(MIN(B69/12,650000)*12*0.0915+MIN(B69/12,1390000)*12*(0.0504+0)+B69*0.005,0)</f>
        <v/>
      </c>
      <c r="F69" s="19">
        <f>IF(B69&lt;741000,0,IF(B69&lt;2191000,B69-740000,IF(B69&lt;2193000,1451000,IF(B69&lt;2196000,1453000,IF(B69&lt;2200000,1456000,IF(B69&lt;3600000,ROUND(ROUNDDOWN(B69/4,-3)*2.8,0)-80000,IF(B69&lt;6600000,ROUND(ROUNDDOWN(B69/4,-3)*3.2,0)-440000,IF(B69&lt;8500000,ROUNDDOWN(B69*0.9,0)-1100000,B69-1950000))))))))</f>
        <v/>
      </c>
      <c r="G69" s="19">
        <f>F69+C69</f>
        <v/>
      </c>
      <c r="H69" s="19">
        <f>IF(G69&gt;23500000,NA(),IF(G69&lt;=4890000,1040000,IF(G69&lt;=6550000,670000,620000)))</f>
        <v/>
      </c>
      <c r="I69" s="19">
        <f>IF(D69&lt;=0,0,MAX(0,MIN(2000000,D69-MIN(100000,ROUNDDOWN(G69*0.05,0)))))</f>
        <v/>
      </c>
      <c r="J69" s="19">
        <f>MAX(0,ROUNDDOWN(F69-E69-H69,-3))</f>
        <v/>
      </c>
      <c r="K69" s="19">
        <f>MAX(0,ROUNDDOWN(G69-E69-H69-I69,-3))</f>
        <v/>
      </c>
      <c r="L69" s="19">
        <f>MAX(0,ROUNDDOWN(G69-E69-H69,-3))</f>
        <v/>
      </c>
      <c r="M69" s="19">
        <f>IF(J69&lt;=0,0,ROUNDDOWN((J69*LOOKUP(J69,{0,1950001,3300001,6950001,9000001,18000001,40000001},{0.05,0.1,0.2,0.23,0.33,0.4,0.45})-LOOKUP(J69,{0,1950001,3300001,6950001,9000001,18000001,40000001},{0,97500,427500,636000,1536000,2796000,4796000}))*1.021,-2))</f>
        <v/>
      </c>
      <c r="N69" s="19">
        <f>IF(K69&lt;=0,0,ROUNDDOWN((K69*LOOKUP(K69,{0,1950001,3300001,6950001,9000001,18000001,40000001},{0.05,0.1,0.2,0.23,0.33,0.4,0.45})-LOOKUP(K69,{0,1950001,3300001,6950001,9000001,18000001,40000001},{0,97500,427500,636000,1536000,2796000,4796000}))*1.021,-2))</f>
        <v/>
      </c>
      <c r="O69" s="19">
        <f>IF(L69&lt;=0,0,ROUNDDOWN((L69*LOOKUP(L69,{0,1950001,3300001,6950001,9000001,18000001,40000001},{0.05,0.1,0.2,0.23,0.33,0.4,0.45})-LOOKUP(L69,{0,1950001,3300001,6950001,9000001,18000001,40000001},{0,97500,427500,636000,1536000,2796000,4796000}))*1.021,-2))</f>
        <v/>
      </c>
      <c r="P69" s="19">
        <f>MAX(0,ROUNDDOWN(G69-E69-430000,-3))</f>
        <v/>
      </c>
      <c r="Q69" s="19">
        <f>MAX(0,ROUNDDOWN(G69-E69-430000-I69,-3))</f>
        <v/>
      </c>
      <c r="R69" s="19">
        <f>MAX(0,ROUNDDOWN(F69-E69-430000,-3))</f>
        <v/>
      </c>
      <c r="S69" s="19">
        <f>IF(G69&lt;=450000,0,MAX(0,ROUNDDOWN(P69*0.06-MIN(50000,P69)*0.03,-2))+MAX(0,ROUNDDOWN(P69*0.04-MIN(50000,P69)*0.02,-2)))</f>
        <v/>
      </c>
      <c r="T69" s="19">
        <f>IF(G69&lt;=450000,0,MAX(0,ROUNDDOWN(Q69*0.06-MIN(50000,Q69)*0.03,-2))+MAX(0,ROUNDDOWN(Q69*0.04-MIN(50000,Q69)*0.02,-2)))</f>
        <v/>
      </c>
      <c r="U69" s="19">
        <f>IF(F69&lt;=450000,0,MAX(0,ROUNDDOWN(R69*0.06-MIN(50000,R69)*0.03,-2))+MAX(0,ROUNDDOWN(R69*0.04-MIN(50000,R69)*0.02,-2)))</f>
        <v/>
      </c>
      <c r="V69" s="19">
        <f>S69-U69</f>
        <v/>
      </c>
      <c r="W69" s="19">
        <f>O69-M69</f>
        <v/>
      </c>
      <c r="X69" s="19">
        <f>N69+T69-M69-S69</f>
        <v/>
      </c>
      <c r="Y69" s="19">
        <f>T69-S69</f>
        <v/>
      </c>
    </row>
    <row r="70">
      <c r="A70" t="inlineStr">
        <is>
          <t>早見表</t>
        </is>
      </c>
      <c r="B70" s="19" t="n">
        <v>15000000</v>
      </c>
      <c r="C70" s="19" t="n">
        <v>190000</v>
      </c>
      <c r="D70" s="19" t="n">
        <v>0</v>
      </c>
      <c r="E70" s="19">
        <f>ROUND(MIN(B70/12,650000)*12*0.0915+MIN(B70/12,1390000)*12*(0.0504+0)+B70*0.005,0)</f>
        <v/>
      </c>
      <c r="F70" s="19">
        <f>IF(B70&lt;741000,0,IF(B70&lt;2191000,B70-740000,IF(B70&lt;2193000,1451000,IF(B70&lt;2196000,1453000,IF(B70&lt;2200000,1456000,IF(B70&lt;3600000,ROUND(ROUNDDOWN(B70/4,-3)*2.8,0)-80000,IF(B70&lt;6600000,ROUND(ROUNDDOWN(B70/4,-3)*3.2,0)-440000,IF(B70&lt;8500000,ROUNDDOWN(B70*0.9,0)-1100000,B70-1950000))))))))</f>
        <v/>
      </c>
      <c r="G70" s="19">
        <f>F70+C70</f>
        <v/>
      </c>
      <c r="H70" s="19">
        <f>IF(G70&gt;23500000,NA(),IF(G70&lt;=4890000,1040000,IF(G70&lt;=6550000,670000,620000)))</f>
        <v/>
      </c>
      <c r="I70" s="19">
        <f>IF(D70&lt;=0,0,MAX(0,MIN(2000000,D70-MIN(100000,ROUNDDOWN(G70*0.05,0)))))</f>
        <v/>
      </c>
      <c r="J70" s="19">
        <f>MAX(0,ROUNDDOWN(F70-E70-H70,-3))</f>
        <v/>
      </c>
      <c r="K70" s="19">
        <f>MAX(0,ROUNDDOWN(G70-E70-H70-I70,-3))</f>
        <v/>
      </c>
      <c r="L70" s="19">
        <f>MAX(0,ROUNDDOWN(G70-E70-H70,-3))</f>
        <v/>
      </c>
      <c r="M70" s="19">
        <f>IF(J70&lt;=0,0,ROUNDDOWN((J70*LOOKUP(J70,{0,1950001,3300001,6950001,9000001,18000001,40000001},{0.05,0.1,0.2,0.23,0.33,0.4,0.45})-LOOKUP(J70,{0,1950001,3300001,6950001,9000001,18000001,40000001},{0,97500,427500,636000,1536000,2796000,4796000}))*1.021,-2))</f>
        <v/>
      </c>
      <c r="N70" s="19">
        <f>IF(K70&lt;=0,0,ROUNDDOWN((K70*LOOKUP(K70,{0,1950001,3300001,6950001,9000001,18000001,40000001},{0.05,0.1,0.2,0.23,0.33,0.4,0.45})-LOOKUP(K70,{0,1950001,3300001,6950001,9000001,18000001,40000001},{0,97500,427500,636000,1536000,2796000,4796000}))*1.021,-2))</f>
        <v/>
      </c>
      <c r="O70" s="19">
        <f>IF(L70&lt;=0,0,ROUNDDOWN((L70*LOOKUP(L70,{0,1950001,3300001,6950001,9000001,18000001,40000001},{0.05,0.1,0.2,0.23,0.33,0.4,0.45})-LOOKUP(L70,{0,1950001,3300001,6950001,9000001,18000001,40000001},{0,97500,427500,636000,1536000,2796000,4796000}))*1.021,-2))</f>
        <v/>
      </c>
      <c r="P70" s="19">
        <f>MAX(0,ROUNDDOWN(G70-E70-430000,-3))</f>
        <v/>
      </c>
      <c r="Q70" s="19">
        <f>MAX(0,ROUNDDOWN(G70-E70-430000-I70,-3))</f>
        <v/>
      </c>
      <c r="R70" s="19">
        <f>MAX(0,ROUNDDOWN(F70-E70-430000,-3))</f>
        <v/>
      </c>
      <c r="S70" s="19">
        <f>IF(G70&lt;=450000,0,MAX(0,ROUNDDOWN(P70*0.06-MIN(50000,P70)*0.03,-2))+MAX(0,ROUNDDOWN(P70*0.04-MIN(50000,P70)*0.02,-2)))</f>
        <v/>
      </c>
      <c r="T70" s="19">
        <f>IF(G70&lt;=450000,0,MAX(0,ROUNDDOWN(Q70*0.06-MIN(50000,Q70)*0.03,-2))+MAX(0,ROUNDDOWN(Q70*0.04-MIN(50000,Q70)*0.02,-2)))</f>
        <v/>
      </c>
      <c r="U70" s="19">
        <f>IF(F70&lt;=450000,0,MAX(0,ROUNDDOWN(R70*0.06-MIN(50000,R70)*0.03,-2))+MAX(0,ROUNDDOWN(R70*0.04-MIN(50000,R70)*0.02,-2)))</f>
        <v/>
      </c>
      <c r="V70" s="19">
        <f>S70-U70</f>
        <v/>
      </c>
      <c r="W70" s="19">
        <f>O70-M70</f>
        <v/>
      </c>
      <c r="X70" s="19">
        <f>N70+T70-M70-S70</f>
        <v/>
      </c>
      <c r="Y70" s="19">
        <f>T70-S70</f>
        <v/>
      </c>
    </row>
    <row r="71">
      <c r="A71" t="inlineStr">
        <is>
          <t>早見表</t>
        </is>
      </c>
      <c r="B71" s="19" t="n">
        <v>15000000</v>
      </c>
      <c r="C71" s="19" t="n">
        <v>200000</v>
      </c>
      <c r="D71" s="19" t="n">
        <v>0</v>
      </c>
      <c r="E71" s="19">
        <f>ROUND(MIN(B71/12,650000)*12*0.0915+MIN(B71/12,1390000)*12*(0.0504+0)+B71*0.005,0)</f>
        <v/>
      </c>
      <c r="F71" s="19">
        <f>IF(B71&lt;741000,0,IF(B71&lt;2191000,B71-740000,IF(B71&lt;2193000,1451000,IF(B71&lt;2196000,1453000,IF(B71&lt;2200000,1456000,IF(B71&lt;3600000,ROUND(ROUNDDOWN(B71/4,-3)*2.8,0)-80000,IF(B71&lt;6600000,ROUND(ROUNDDOWN(B71/4,-3)*3.2,0)-440000,IF(B71&lt;8500000,ROUNDDOWN(B71*0.9,0)-1100000,B71-1950000))))))))</f>
        <v/>
      </c>
      <c r="G71" s="19">
        <f>F71+C71</f>
        <v/>
      </c>
      <c r="H71" s="19">
        <f>IF(G71&gt;23500000,NA(),IF(G71&lt;=4890000,1040000,IF(G71&lt;=6550000,670000,620000)))</f>
        <v/>
      </c>
      <c r="I71" s="19">
        <f>IF(D71&lt;=0,0,MAX(0,MIN(2000000,D71-MIN(100000,ROUNDDOWN(G71*0.05,0)))))</f>
        <v/>
      </c>
      <c r="J71" s="19">
        <f>MAX(0,ROUNDDOWN(F71-E71-H71,-3))</f>
        <v/>
      </c>
      <c r="K71" s="19">
        <f>MAX(0,ROUNDDOWN(G71-E71-H71-I71,-3))</f>
        <v/>
      </c>
      <c r="L71" s="19">
        <f>MAX(0,ROUNDDOWN(G71-E71-H71,-3))</f>
        <v/>
      </c>
      <c r="M71" s="19">
        <f>IF(J71&lt;=0,0,ROUNDDOWN((J71*LOOKUP(J71,{0,1950001,3300001,6950001,9000001,18000001,40000001},{0.05,0.1,0.2,0.23,0.33,0.4,0.45})-LOOKUP(J71,{0,1950001,3300001,6950001,9000001,18000001,40000001},{0,97500,427500,636000,1536000,2796000,4796000}))*1.021,-2))</f>
        <v/>
      </c>
      <c r="N71" s="19">
        <f>IF(K71&lt;=0,0,ROUNDDOWN((K71*LOOKUP(K71,{0,1950001,3300001,6950001,9000001,18000001,40000001},{0.05,0.1,0.2,0.23,0.33,0.4,0.45})-LOOKUP(K71,{0,1950001,3300001,6950001,9000001,18000001,40000001},{0,97500,427500,636000,1536000,2796000,4796000}))*1.021,-2))</f>
        <v/>
      </c>
      <c r="O71" s="19">
        <f>IF(L71&lt;=0,0,ROUNDDOWN((L71*LOOKUP(L71,{0,1950001,3300001,6950001,9000001,18000001,40000001},{0.05,0.1,0.2,0.23,0.33,0.4,0.45})-LOOKUP(L71,{0,1950001,3300001,6950001,9000001,18000001,40000001},{0,97500,427500,636000,1536000,2796000,4796000}))*1.021,-2))</f>
        <v/>
      </c>
      <c r="P71" s="19">
        <f>MAX(0,ROUNDDOWN(G71-E71-430000,-3))</f>
        <v/>
      </c>
      <c r="Q71" s="19">
        <f>MAX(0,ROUNDDOWN(G71-E71-430000-I71,-3))</f>
        <v/>
      </c>
      <c r="R71" s="19">
        <f>MAX(0,ROUNDDOWN(F71-E71-430000,-3))</f>
        <v/>
      </c>
      <c r="S71" s="19">
        <f>IF(G71&lt;=450000,0,MAX(0,ROUNDDOWN(P71*0.06-MIN(50000,P71)*0.03,-2))+MAX(0,ROUNDDOWN(P71*0.04-MIN(50000,P71)*0.02,-2)))</f>
        <v/>
      </c>
      <c r="T71" s="19">
        <f>IF(G71&lt;=450000,0,MAX(0,ROUNDDOWN(Q71*0.06-MIN(50000,Q71)*0.03,-2))+MAX(0,ROUNDDOWN(Q71*0.04-MIN(50000,Q71)*0.02,-2)))</f>
        <v/>
      </c>
      <c r="U71" s="19">
        <f>IF(F71&lt;=450000,0,MAX(0,ROUNDDOWN(R71*0.06-MIN(50000,R71)*0.03,-2))+MAX(0,ROUNDDOWN(R71*0.04-MIN(50000,R71)*0.02,-2)))</f>
        <v/>
      </c>
      <c r="V71" s="19">
        <f>S71-U71</f>
        <v/>
      </c>
      <c r="W71" s="19">
        <f>O71-M71</f>
        <v/>
      </c>
      <c r="X71" s="19">
        <f>N71+T71-M71-S71</f>
        <v/>
      </c>
      <c r="Y71" s="19">
        <f>T71-S71</f>
        <v/>
      </c>
    </row>
    <row r="72">
      <c r="A72" t="inlineStr">
        <is>
          <t>早見表</t>
        </is>
      </c>
      <c r="B72" s="19" t="n">
        <v>15000000</v>
      </c>
      <c r="C72" s="19" t="n">
        <v>200001</v>
      </c>
      <c r="D72" s="19" t="n">
        <v>0</v>
      </c>
      <c r="E72" s="19">
        <f>ROUND(MIN(B72/12,650000)*12*0.0915+MIN(B72/12,1390000)*12*(0.0504+0)+B72*0.005,0)</f>
        <v/>
      </c>
      <c r="F72" s="19">
        <f>IF(B72&lt;741000,0,IF(B72&lt;2191000,B72-740000,IF(B72&lt;2193000,1451000,IF(B72&lt;2196000,1453000,IF(B72&lt;2200000,1456000,IF(B72&lt;3600000,ROUND(ROUNDDOWN(B72/4,-3)*2.8,0)-80000,IF(B72&lt;6600000,ROUND(ROUNDDOWN(B72/4,-3)*3.2,0)-440000,IF(B72&lt;8500000,ROUNDDOWN(B72*0.9,0)-1100000,B72-1950000))))))))</f>
        <v/>
      </c>
      <c r="G72" s="19">
        <f>F72+C72</f>
        <v/>
      </c>
      <c r="H72" s="19">
        <f>IF(G72&gt;23500000,NA(),IF(G72&lt;=4890000,1040000,IF(G72&lt;=6550000,670000,620000)))</f>
        <v/>
      </c>
      <c r="I72" s="19">
        <f>IF(D72&lt;=0,0,MAX(0,MIN(2000000,D72-MIN(100000,ROUNDDOWN(G72*0.05,0)))))</f>
        <v/>
      </c>
      <c r="J72" s="19">
        <f>MAX(0,ROUNDDOWN(F72-E72-H72,-3))</f>
        <v/>
      </c>
      <c r="K72" s="19">
        <f>MAX(0,ROUNDDOWN(G72-E72-H72-I72,-3))</f>
        <v/>
      </c>
      <c r="L72" s="19">
        <f>MAX(0,ROUNDDOWN(G72-E72-H72,-3))</f>
        <v/>
      </c>
      <c r="M72" s="19">
        <f>IF(J72&lt;=0,0,ROUNDDOWN((J72*LOOKUP(J72,{0,1950001,3300001,6950001,9000001,18000001,40000001},{0.05,0.1,0.2,0.23,0.33,0.4,0.45})-LOOKUP(J72,{0,1950001,3300001,6950001,9000001,18000001,40000001},{0,97500,427500,636000,1536000,2796000,4796000}))*1.021,-2))</f>
        <v/>
      </c>
      <c r="N72" s="19">
        <f>IF(K72&lt;=0,0,ROUNDDOWN((K72*LOOKUP(K72,{0,1950001,3300001,6950001,9000001,18000001,40000001},{0.05,0.1,0.2,0.23,0.33,0.4,0.45})-LOOKUP(K72,{0,1950001,3300001,6950001,9000001,18000001,40000001},{0,97500,427500,636000,1536000,2796000,4796000}))*1.021,-2))</f>
        <v/>
      </c>
      <c r="O72" s="19">
        <f>IF(L72&lt;=0,0,ROUNDDOWN((L72*LOOKUP(L72,{0,1950001,3300001,6950001,9000001,18000001,40000001},{0.05,0.1,0.2,0.23,0.33,0.4,0.45})-LOOKUP(L72,{0,1950001,3300001,6950001,9000001,18000001,40000001},{0,97500,427500,636000,1536000,2796000,4796000}))*1.021,-2))</f>
        <v/>
      </c>
      <c r="P72" s="19">
        <f>MAX(0,ROUNDDOWN(G72-E72-430000,-3))</f>
        <v/>
      </c>
      <c r="Q72" s="19">
        <f>MAX(0,ROUNDDOWN(G72-E72-430000-I72,-3))</f>
        <v/>
      </c>
      <c r="R72" s="19">
        <f>MAX(0,ROUNDDOWN(F72-E72-430000,-3))</f>
        <v/>
      </c>
      <c r="S72" s="19">
        <f>IF(G72&lt;=450000,0,MAX(0,ROUNDDOWN(P72*0.06-MIN(50000,P72)*0.03,-2))+MAX(0,ROUNDDOWN(P72*0.04-MIN(50000,P72)*0.02,-2)))</f>
        <v/>
      </c>
      <c r="T72" s="19">
        <f>IF(G72&lt;=450000,0,MAX(0,ROUNDDOWN(Q72*0.06-MIN(50000,Q72)*0.03,-2))+MAX(0,ROUNDDOWN(Q72*0.04-MIN(50000,Q72)*0.02,-2)))</f>
        <v/>
      </c>
      <c r="U72" s="19">
        <f>IF(F72&lt;=450000,0,MAX(0,ROUNDDOWN(R72*0.06-MIN(50000,R72)*0.03,-2))+MAX(0,ROUNDDOWN(R72*0.04-MIN(50000,R72)*0.02,-2)))</f>
        <v/>
      </c>
      <c r="V72" s="19">
        <f>S72-U72</f>
        <v/>
      </c>
      <c r="W72" s="19">
        <f>O72-M72</f>
        <v/>
      </c>
      <c r="X72" s="19">
        <f>N72+T72-M72-S72</f>
        <v/>
      </c>
      <c r="Y72" s="19">
        <f>T72-S72</f>
        <v/>
      </c>
    </row>
    <row r="73">
      <c r="A73" t="inlineStr">
        <is>
          <t>早見表</t>
        </is>
      </c>
      <c r="B73" s="19" t="n">
        <v>15000000</v>
      </c>
      <c r="C73" s="19" t="n">
        <v>250000</v>
      </c>
      <c r="D73" s="19" t="n">
        <v>0</v>
      </c>
      <c r="E73" s="19">
        <f>ROUND(MIN(B73/12,650000)*12*0.0915+MIN(B73/12,1390000)*12*(0.0504+0)+B73*0.005,0)</f>
        <v/>
      </c>
      <c r="F73" s="19">
        <f>IF(B73&lt;741000,0,IF(B73&lt;2191000,B73-740000,IF(B73&lt;2193000,1451000,IF(B73&lt;2196000,1453000,IF(B73&lt;2200000,1456000,IF(B73&lt;3600000,ROUND(ROUNDDOWN(B73/4,-3)*2.8,0)-80000,IF(B73&lt;6600000,ROUND(ROUNDDOWN(B73/4,-3)*3.2,0)-440000,IF(B73&lt;8500000,ROUNDDOWN(B73*0.9,0)-1100000,B73-1950000))))))))</f>
        <v/>
      </c>
      <c r="G73" s="19">
        <f>F73+C73</f>
        <v/>
      </c>
      <c r="H73" s="19">
        <f>IF(G73&gt;23500000,NA(),IF(G73&lt;=4890000,1040000,IF(G73&lt;=6550000,670000,620000)))</f>
        <v/>
      </c>
      <c r="I73" s="19">
        <f>IF(D73&lt;=0,0,MAX(0,MIN(2000000,D73-MIN(100000,ROUNDDOWN(G73*0.05,0)))))</f>
        <v/>
      </c>
      <c r="J73" s="19">
        <f>MAX(0,ROUNDDOWN(F73-E73-H73,-3))</f>
        <v/>
      </c>
      <c r="K73" s="19">
        <f>MAX(0,ROUNDDOWN(G73-E73-H73-I73,-3))</f>
        <v/>
      </c>
      <c r="L73" s="19">
        <f>MAX(0,ROUNDDOWN(G73-E73-H73,-3))</f>
        <v/>
      </c>
      <c r="M73" s="19">
        <f>IF(J73&lt;=0,0,ROUNDDOWN((J73*LOOKUP(J73,{0,1950001,3300001,6950001,9000001,18000001,40000001},{0.05,0.1,0.2,0.23,0.33,0.4,0.45})-LOOKUP(J73,{0,1950001,3300001,6950001,9000001,18000001,40000001},{0,97500,427500,636000,1536000,2796000,4796000}))*1.021,-2))</f>
        <v/>
      </c>
      <c r="N73" s="19">
        <f>IF(K73&lt;=0,0,ROUNDDOWN((K73*LOOKUP(K73,{0,1950001,3300001,6950001,9000001,18000001,40000001},{0.05,0.1,0.2,0.23,0.33,0.4,0.45})-LOOKUP(K73,{0,1950001,3300001,6950001,9000001,18000001,40000001},{0,97500,427500,636000,1536000,2796000,4796000}))*1.021,-2))</f>
        <v/>
      </c>
      <c r="O73" s="19">
        <f>IF(L73&lt;=0,0,ROUNDDOWN((L73*LOOKUP(L73,{0,1950001,3300001,6950001,9000001,18000001,40000001},{0.05,0.1,0.2,0.23,0.33,0.4,0.45})-LOOKUP(L73,{0,1950001,3300001,6950001,9000001,18000001,40000001},{0,97500,427500,636000,1536000,2796000,4796000}))*1.021,-2))</f>
        <v/>
      </c>
      <c r="P73" s="19">
        <f>MAX(0,ROUNDDOWN(G73-E73-430000,-3))</f>
        <v/>
      </c>
      <c r="Q73" s="19">
        <f>MAX(0,ROUNDDOWN(G73-E73-430000-I73,-3))</f>
        <v/>
      </c>
      <c r="R73" s="19">
        <f>MAX(0,ROUNDDOWN(F73-E73-430000,-3))</f>
        <v/>
      </c>
      <c r="S73" s="19">
        <f>IF(G73&lt;=450000,0,MAX(0,ROUNDDOWN(P73*0.06-MIN(50000,P73)*0.03,-2))+MAX(0,ROUNDDOWN(P73*0.04-MIN(50000,P73)*0.02,-2)))</f>
        <v/>
      </c>
      <c r="T73" s="19">
        <f>IF(G73&lt;=450000,0,MAX(0,ROUNDDOWN(Q73*0.06-MIN(50000,Q73)*0.03,-2))+MAX(0,ROUNDDOWN(Q73*0.04-MIN(50000,Q73)*0.02,-2)))</f>
        <v/>
      </c>
      <c r="U73" s="19">
        <f>IF(F73&lt;=450000,0,MAX(0,ROUNDDOWN(R73*0.06-MIN(50000,R73)*0.03,-2))+MAX(0,ROUNDDOWN(R73*0.04-MIN(50000,R73)*0.02,-2)))</f>
        <v/>
      </c>
      <c r="V73" s="19">
        <f>S73-U73</f>
        <v/>
      </c>
      <c r="W73" s="19">
        <f>O73-M73</f>
        <v/>
      </c>
      <c r="X73" s="19">
        <f>N73+T73-M73-S73</f>
        <v/>
      </c>
      <c r="Y73" s="19">
        <f>T73-S73</f>
        <v/>
      </c>
    </row>
    <row r="74">
      <c r="A74" t="inlineStr">
        <is>
          <t>早見表</t>
        </is>
      </c>
      <c r="B74" s="19" t="n">
        <v>15000000</v>
      </c>
      <c r="C74" s="19" t="n">
        <v>300000</v>
      </c>
      <c r="D74" s="19" t="n">
        <v>0</v>
      </c>
      <c r="E74" s="19">
        <f>ROUND(MIN(B74/12,650000)*12*0.0915+MIN(B74/12,1390000)*12*(0.0504+0)+B74*0.005,0)</f>
        <v/>
      </c>
      <c r="F74" s="19">
        <f>IF(B74&lt;741000,0,IF(B74&lt;2191000,B74-740000,IF(B74&lt;2193000,1451000,IF(B74&lt;2196000,1453000,IF(B74&lt;2200000,1456000,IF(B74&lt;3600000,ROUND(ROUNDDOWN(B74/4,-3)*2.8,0)-80000,IF(B74&lt;6600000,ROUND(ROUNDDOWN(B74/4,-3)*3.2,0)-440000,IF(B74&lt;8500000,ROUNDDOWN(B74*0.9,0)-1100000,B74-1950000))))))))</f>
        <v/>
      </c>
      <c r="G74" s="19">
        <f>F74+C74</f>
        <v/>
      </c>
      <c r="H74" s="19">
        <f>IF(G74&gt;23500000,NA(),IF(G74&lt;=4890000,1040000,IF(G74&lt;=6550000,670000,620000)))</f>
        <v/>
      </c>
      <c r="I74" s="19">
        <f>IF(D74&lt;=0,0,MAX(0,MIN(2000000,D74-MIN(100000,ROUNDDOWN(G74*0.05,0)))))</f>
        <v/>
      </c>
      <c r="J74" s="19">
        <f>MAX(0,ROUNDDOWN(F74-E74-H74,-3))</f>
        <v/>
      </c>
      <c r="K74" s="19">
        <f>MAX(0,ROUNDDOWN(G74-E74-H74-I74,-3))</f>
        <v/>
      </c>
      <c r="L74" s="19">
        <f>MAX(0,ROUNDDOWN(G74-E74-H74,-3))</f>
        <v/>
      </c>
      <c r="M74" s="19">
        <f>IF(J74&lt;=0,0,ROUNDDOWN((J74*LOOKUP(J74,{0,1950001,3300001,6950001,9000001,18000001,40000001},{0.05,0.1,0.2,0.23,0.33,0.4,0.45})-LOOKUP(J74,{0,1950001,3300001,6950001,9000001,18000001,40000001},{0,97500,427500,636000,1536000,2796000,4796000}))*1.021,-2))</f>
        <v/>
      </c>
      <c r="N74" s="19">
        <f>IF(K74&lt;=0,0,ROUNDDOWN((K74*LOOKUP(K74,{0,1950001,3300001,6950001,9000001,18000001,40000001},{0.05,0.1,0.2,0.23,0.33,0.4,0.45})-LOOKUP(K74,{0,1950001,3300001,6950001,9000001,18000001,40000001},{0,97500,427500,636000,1536000,2796000,4796000}))*1.021,-2))</f>
        <v/>
      </c>
      <c r="O74" s="19">
        <f>IF(L74&lt;=0,0,ROUNDDOWN((L74*LOOKUP(L74,{0,1950001,3300001,6950001,9000001,18000001,40000001},{0.05,0.1,0.2,0.23,0.33,0.4,0.45})-LOOKUP(L74,{0,1950001,3300001,6950001,9000001,18000001,40000001},{0,97500,427500,636000,1536000,2796000,4796000}))*1.021,-2))</f>
        <v/>
      </c>
      <c r="P74" s="19">
        <f>MAX(0,ROUNDDOWN(G74-E74-430000,-3))</f>
        <v/>
      </c>
      <c r="Q74" s="19">
        <f>MAX(0,ROUNDDOWN(G74-E74-430000-I74,-3))</f>
        <v/>
      </c>
      <c r="R74" s="19">
        <f>MAX(0,ROUNDDOWN(F74-E74-430000,-3))</f>
        <v/>
      </c>
      <c r="S74" s="19">
        <f>IF(G74&lt;=450000,0,MAX(0,ROUNDDOWN(P74*0.06-MIN(50000,P74)*0.03,-2))+MAX(0,ROUNDDOWN(P74*0.04-MIN(50000,P74)*0.02,-2)))</f>
        <v/>
      </c>
      <c r="T74" s="19">
        <f>IF(G74&lt;=450000,0,MAX(0,ROUNDDOWN(Q74*0.06-MIN(50000,Q74)*0.03,-2))+MAX(0,ROUNDDOWN(Q74*0.04-MIN(50000,Q74)*0.02,-2)))</f>
        <v/>
      </c>
      <c r="U74" s="19">
        <f>IF(F74&lt;=450000,0,MAX(0,ROUNDDOWN(R74*0.06-MIN(50000,R74)*0.03,-2))+MAX(0,ROUNDDOWN(R74*0.04-MIN(50000,R74)*0.02,-2)))</f>
        <v/>
      </c>
      <c r="V74" s="19">
        <f>S74-U74</f>
        <v/>
      </c>
      <c r="W74" s="19">
        <f>O74-M74</f>
        <v/>
      </c>
      <c r="X74" s="19">
        <f>N74+T74-M74-S74</f>
        <v/>
      </c>
      <c r="Y74" s="19">
        <f>T74-S74</f>
        <v/>
      </c>
    </row>
    <row r="75">
      <c r="A75" t="inlineStr">
        <is>
          <t>医療費の境目</t>
        </is>
      </c>
      <c r="B75" s="19">
        <f>'3_医療費の境目'!$B$3</f>
        <v/>
      </c>
      <c r="C75" s="19">
        <f>'3_医療費の境目'!$B$4</f>
        <v/>
      </c>
      <c r="D75" s="19">
        <f>'3_医療費の境目'!D3</f>
        <v/>
      </c>
      <c r="E75" s="19">
        <f>ROUND(MIN(B75/12,650000)*12*0.0915+MIN(B75/12,1390000)*12*(0.0504+0)+B75*0.005,0)</f>
        <v/>
      </c>
      <c r="F75" s="19">
        <f>IF(B75&lt;741000,0,IF(B75&lt;2191000,B75-740000,IF(B75&lt;2193000,1451000,IF(B75&lt;2196000,1453000,IF(B75&lt;2200000,1456000,IF(B75&lt;3600000,ROUND(ROUNDDOWN(B75/4,-3)*2.8,0)-80000,IF(B75&lt;6600000,ROUND(ROUNDDOWN(B75/4,-3)*3.2,0)-440000,IF(B75&lt;8500000,ROUNDDOWN(B75*0.9,0)-1100000,B75-1950000))))))))</f>
        <v/>
      </c>
      <c r="G75" s="19">
        <f>F75+C75</f>
        <v/>
      </c>
      <c r="H75" s="19">
        <f>IF(G75&gt;23500000,NA(),IF(G75&lt;=4890000,1040000,IF(G75&lt;=6550000,670000,620000)))</f>
        <v/>
      </c>
      <c r="I75" s="19">
        <f>IF(D75&lt;=0,0,MAX(0,MIN(2000000,D75-MIN(100000,ROUNDDOWN(G75*0.05,0)))))</f>
        <v/>
      </c>
      <c r="J75" s="19">
        <f>MAX(0,ROUNDDOWN(F75-E75-H75,-3))</f>
        <v/>
      </c>
      <c r="K75" s="19">
        <f>MAX(0,ROUNDDOWN(G75-E75-H75-I75,-3))</f>
        <v/>
      </c>
      <c r="L75" s="19">
        <f>MAX(0,ROUNDDOWN(G75-E75-H75,-3))</f>
        <v/>
      </c>
      <c r="M75" s="19">
        <f>IF(J75&lt;=0,0,ROUNDDOWN((J75*LOOKUP(J75,{0,1950001,3300001,6950001,9000001,18000001,40000001},{0.05,0.1,0.2,0.23,0.33,0.4,0.45})-LOOKUP(J75,{0,1950001,3300001,6950001,9000001,18000001,40000001},{0,97500,427500,636000,1536000,2796000,4796000}))*1.021,-2))</f>
        <v/>
      </c>
      <c r="N75" s="19">
        <f>IF(K75&lt;=0,0,ROUNDDOWN((K75*LOOKUP(K75,{0,1950001,3300001,6950001,9000001,18000001,40000001},{0.05,0.1,0.2,0.23,0.33,0.4,0.45})-LOOKUP(K75,{0,1950001,3300001,6950001,9000001,18000001,40000001},{0,97500,427500,636000,1536000,2796000,4796000}))*1.021,-2))</f>
        <v/>
      </c>
      <c r="O75" s="19">
        <f>IF(L75&lt;=0,0,ROUNDDOWN((L75*LOOKUP(L75,{0,1950001,3300001,6950001,9000001,18000001,40000001},{0.05,0.1,0.2,0.23,0.33,0.4,0.45})-LOOKUP(L75,{0,1950001,3300001,6950001,9000001,18000001,40000001},{0,97500,427500,636000,1536000,2796000,4796000}))*1.021,-2))</f>
        <v/>
      </c>
      <c r="P75" s="19">
        <f>MAX(0,ROUNDDOWN(G75-E75-430000,-3))</f>
        <v/>
      </c>
      <c r="Q75" s="19">
        <f>MAX(0,ROUNDDOWN(G75-E75-430000-I75,-3))</f>
        <v/>
      </c>
      <c r="R75" s="19">
        <f>MAX(0,ROUNDDOWN(F75-E75-430000,-3))</f>
        <v/>
      </c>
      <c r="S75" s="19">
        <f>IF(G75&lt;=450000,0,MAX(0,ROUNDDOWN(P75*0.06-MIN(50000,P75)*0.03,-2))+MAX(0,ROUNDDOWN(P75*0.04-MIN(50000,P75)*0.02,-2)))</f>
        <v/>
      </c>
      <c r="T75" s="19">
        <f>IF(G75&lt;=450000,0,MAX(0,ROUNDDOWN(Q75*0.06-MIN(50000,Q75)*0.03,-2))+MAX(0,ROUNDDOWN(Q75*0.04-MIN(50000,Q75)*0.02,-2)))</f>
        <v/>
      </c>
      <c r="U75" s="19">
        <f>IF(F75&lt;=450000,0,MAX(0,ROUNDDOWN(R75*0.06-MIN(50000,R75)*0.03,-2))+MAX(0,ROUNDDOWN(R75*0.04-MIN(50000,R75)*0.02,-2)))</f>
        <v/>
      </c>
      <c r="V75" s="19">
        <f>S75-U75</f>
        <v/>
      </c>
      <c r="W75" s="19">
        <f>O75-M75</f>
        <v/>
      </c>
      <c r="X75" s="19">
        <f>N75+T75-M75-S75</f>
        <v/>
      </c>
      <c r="Y75" s="19">
        <f>T75-S75</f>
        <v/>
      </c>
    </row>
    <row r="76">
      <c r="A76" t="inlineStr">
        <is>
          <t>医療費の境目</t>
        </is>
      </c>
      <c r="B76" s="19">
        <f>'3_医療費の境目'!$B$3</f>
        <v/>
      </c>
      <c r="C76" s="19">
        <f>'3_医療費の境目'!$B$4</f>
        <v/>
      </c>
      <c r="D76" s="19">
        <f>'3_医療費の境目'!D4</f>
        <v/>
      </c>
      <c r="E76" s="19">
        <f>ROUND(MIN(B76/12,650000)*12*0.0915+MIN(B76/12,1390000)*12*(0.0504+0)+B76*0.005,0)</f>
        <v/>
      </c>
      <c r="F76" s="19">
        <f>IF(B76&lt;741000,0,IF(B76&lt;2191000,B76-740000,IF(B76&lt;2193000,1451000,IF(B76&lt;2196000,1453000,IF(B76&lt;2200000,1456000,IF(B76&lt;3600000,ROUND(ROUNDDOWN(B76/4,-3)*2.8,0)-80000,IF(B76&lt;6600000,ROUND(ROUNDDOWN(B76/4,-3)*3.2,0)-440000,IF(B76&lt;8500000,ROUNDDOWN(B76*0.9,0)-1100000,B76-1950000))))))))</f>
        <v/>
      </c>
      <c r="G76" s="19">
        <f>F76+C76</f>
        <v/>
      </c>
      <c r="H76" s="19">
        <f>IF(G76&gt;23500000,NA(),IF(G76&lt;=4890000,1040000,IF(G76&lt;=6550000,670000,620000)))</f>
        <v/>
      </c>
      <c r="I76" s="19">
        <f>IF(D76&lt;=0,0,MAX(0,MIN(2000000,D76-MIN(100000,ROUNDDOWN(G76*0.05,0)))))</f>
        <v/>
      </c>
      <c r="J76" s="19">
        <f>MAX(0,ROUNDDOWN(F76-E76-H76,-3))</f>
        <v/>
      </c>
      <c r="K76" s="19">
        <f>MAX(0,ROUNDDOWN(G76-E76-H76-I76,-3))</f>
        <v/>
      </c>
      <c r="L76" s="19">
        <f>MAX(0,ROUNDDOWN(G76-E76-H76,-3))</f>
        <v/>
      </c>
      <c r="M76" s="19">
        <f>IF(J76&lt;=0,0,ROUNDDOWN((J76*LOOKUP(J76,{0,1950001,3300001,6950001,9000001,18000001,40000001},{0.05,0.1,0.2,0.23,0.33,0.4,0.45})-LOOKUP(J76,{0,1950001,3300001,6950001,9000001,18000001,40000001},{0,97500,427500,636000,1536000,2796000,4796000}))*1.021,-2))</f>
        <v/>
      </c>
      <c r="N76" s="19">
        <f>IF(K76&lt;=0,0,ROUNDDOWN((K76*LOOKUP(K76,{0,1950001,3300001,6950001,9000001,18000001,40000001},{0.05,0.1,0.2,0.23,0.33,0.4,0.45})-LOOKUP(K76,{0,1950001,3300001,6950001,9000001,18000001,40000001},{0,97500,427500,636000,1536000,2796000,4796000}))*1.021,-2))</f>
        <v/>
      </c>
      <c r="O76" s="19">
        <f>IF(L76&lt;=0,0,ROUNDDOWN((L76*LOOKUP(L76,{0,1950001,3300001,6950001,9000001,18000001,40000001},{0.05,0.1,0.2,0.23,0.33,0.4,0.45})-LOOKUP(L76,{0,1950001,3300001,6950001,9000001,18000001,40000001},{0,97500,427500,636000,1536000,2796000,4796000}))*1.021,-2))</f>
        <v/>
      </c>
      <c r="P76" s="19">
        <f>MAX(0,ROUNDDOWN(G76-E76-430000,-3))</f>
        <v/>
      </c>
      <c r="Q76" s="19">
        <f>MAX(0,ROUNDDOWN(G76-E76-430000-I76,-3))</f>
        <v/>
      </c>
      <c r="R76" s="19">
        <f>MAX(0,ROUNDDOWN(F76-E76-430000,-3))</f>
        <v/>
      </c>
      <c r="S76" s="19">
        <f>IF(G76&lt;=450000,0,MAX(0,ROUNDDOWN(P76*0.06-MIN(50000,P76)*0.03,-2))+MAX(0,ROUNDDOWN(P76*0.04-MIN(50000,P76)*0.02,-2)))</f>
        <v/>
      </c>
      <c r="T76" s="19">
        <f>IF(G76&lt;=450000,0,MAX(0,ROUNDDOWN(Q76*0.06-MIN(50000,Q76)*0.03,-2))+MAX(0,ROUNDDOWN(Q76*0.04-MIN(50000,Q76)*0.02,-2)))</f>
        <v/>
      </c>
      <c r="U76" s="19">
        <f>IF(F76&lt;=450000,0,MAX(0,ROUNDDOWN(R76*0.06-MIN(50000,R76)*0.03,-2))+MAX(0,ROUNDDOWN(R76*0.04-MIN(50000,R76)*0.02,-2)))</f>
        <v/>
      </c>
      <c r="V76" s="19">
        <f>S76-U76</f>
        <v/>
      </c>
      <c r="W76" s="19">
        <f>O76-M76</f>
        <v/>
      </c>
      <c r="X76" s="19">
        <f>N76+T76-M76-S76</f>
        <v/>
      </c>
      <c r="Y76" s="19">
        <f>T76-S76</f>
        <v/>
      </c>
    </row>
    <row r="77">
      <c r="A77" t="inlineStr">
        <is>
          <t>医療費の境目</t>
        </is>
      </c>
      <c r="B77" s="19">
        <f>'3_医療費の境目'!$B$3</f>
        <v/>
      </c>
      <c r="C77" s="19">
        <f>'3_医療費の境目'!$B$4</f>
        <v/>
      </c>
      <c r="D77" s="19">
        <f>'3_医療費の境目'!D5</f>
        <v/>
      </c>
      <c r="E77" s="19">
        <f>ROUND(MIN(B77/12,650000)*12*0.0915+MIN(B77/12,1390000)*12*(0.0504+0)+B77*0.005,0)</f>
        <v/>
      </c>
      <c r="F77" s="19">
        <f>IF(B77&lt;741000,0,IF(B77&lt;2191000,B77-740000,IF(B77&lt;2193000,1451000,IF(B77&lt;2196000,1453000,IF(B77&lt;2200000,1456000,IF(B77&lt;3600000,ROUND(ROUNDDOWN(B77/4,-3)*2.8,0)-80000,IF(B77&lt;6600000,ROUND(ROUNDDOWN(B77/4,-3)*3.2,0)-440000,IF(B77&lt;8500000,ROUNDDOWN(B77*0.9,0)-1100000,B77-1950000))))))))</f>
        <v/>
      </c>
      <c r="G77" s="19">
        <f>F77+C77</f>
        <v/>
      </c>
      <c r="H77" s="19">
        <f>IF(G77&gt;23500000,NA(),IF(G77&lt;=4890000,1040000,IF(G77&lt;=6550000,670000,620000)))</f>
        <v/>
      </c>
      <c r="I77" s="19">
        <f>IF(D77&lt;=0,0,MAX(0,MIN(2000000,D77-MIN(100000,ROUNDDOWN(G77*0.05,0)))))</f>
        <v/>
      </c>
      <c r="J77" s="19">
        <f>MAX(0,ROUNDDOWN(F77-E77-H77,-3))</f>
        <v/>
      </c>
      <c r="K77" s="19">
        <f>MAX(0,ROUNDDOWN(G77-E77-H77-I77,-3))</f>
        <v/>
      </c>
      <c r="L77" s="19">
        <f>MAX(0,ROUNDDOWN(G77-E77-H77,-3))</f>
        <v/>
      </c>
      <c r="M77" s="19">
        <f>IF(J77&lt;=0,0,ROUNDDOWN((J77*LOOKUP(J77,{0,1950001,3300001,6950001,9000001,18000001,40000001},{0.05,0.1,0.2,0.23,0.33,0.4,0.45})-LOOKUP(J77,{0,1950001,3300001,6950001,9000001,18000001,40000001},{0,97500,427500,636000,1536000,2796000,4796000}))*1.021,-2))</f>
        <v/>
      </c>
      <c r="N77" s="19">
        <f>IF(K77&lt;=0,0,ROUNDDOWN((K77*LOOKUP(K77,{0,1950001,3300001,6950001,9000001,18000001,40000001},{0.05,0.1,0.2,0.23,0.33,0.4,0.45})-LOOKUP(K77,{0,1950001,3300001,6950001,9000001,18000001,40000001},{0,97500,427500,636000,1536000,2796000,4796000}))*1.021,-2))</f>
        <v/>
      </c>
      <c r="O77" s="19">
        <f>IF(L77&lt;=0,0,ROUNDDOWN((L77*LOOKUP(L77,{0,1950001,3300001,6950001,9000001,18000001,40000001},{0.05,0.1,0.2,0.23,0.33,0.4,0.45})-LOOKUP(L77,{0,1950001,3300001,6950001,9000001,18000001,40000001},{0,97500,427500,636000,1536000,2796000,4796000}))*1.021,-2))</f>
        <v/>
      </c>
      <c r="P77" s="19">
        <f>MAX(0,ROUNDDOWN(G77-E77-430000,-3))</f>
        <v/>
      </c>
      <c r="Q77" s="19">
        <f>MAX(0,ROUNDDOWN(G77-E77-430000-I77,-3))</f>
        <v/>
      </c>
      <c r="R77" s="19">
        <f>MAX(0,ROUNDDOWN(F77-E77-430000,-3))</f>
        <v/>
      </c>
      <c r="S77" s="19">
        <f>IF(G77&lt;=450000,0,MAX(0,ROUNDDOWN(P77*0.06-MIN(50000,P77)*0.03,-2))+MAX(0,ROUNDDOWN(P77*0.04-MIN(50000,P77)*0.02,-2)))</f>
        <v/>
      </c>
      <c r="T77" s="19">
        <f>IF(G77&lt;=450000,0,MAX(0,ROUNDDOWN(Q77*0.06-MIN(50000,Q77)*0.03,-2))+MAX(0,ROUNDDOWN(Q77*0.04-MIN(50000,Q77)*0.02,-2)))</f>
        <v/>
      </c>
      <c r="U77" s="19">
        <f>IF(F77&lt;=450000,0,MAX(0,ROUNDDOWN(R77*0.06-MIN(50000,R77)*0.03,-2))+MAX(0,ROUNDDOWN(R77*0.04-MIN(50000,R77)*0.02,-2)))</f>
        <v/>
      </c>
      <c r="V77" s="19">
        <f>S77-U77</f>
        <v/>
      </c>
      <c r="W77" s="19">
        <f>O77-M77</f>
        <v/>
      </c>
      <c r="X77" s="19">
        <f>N77+T77-M77-S77</f>
        <v/>
      </c>
      <c r="Y77" s="19">
        <f>T77-S77</f>
        <v/>
      </c>
    </row>
    <row r="78">
      <c r="A78" t="inlineStr">
        <is>
          <t>医療費の境目</t>
        </is>
      </c>
      <c r="B78" s="19">
        <f>'3_医療費の境目'!$B$3</f>
        <v/>
      </c>
      <c r="C78" s="19">
        <f>'3_医療費の境目'!$B$4</f>
        <v/>
      </c>
      <c r="D78" s="19">
        <f>'3_医療費の境目'!D6</f>
        <v/>
      </c>
      <c r="E78" s="19">
        <f>ROUND(MIN(B78/12,650000)*12*0.0915+MIN(B78/12,1390000)*12*(0.0504+0)+B78*0.005,0)</f>
        <v/>
      </c>
      <c r="F78" s="19">
        <f>IF(B78&lt;741000,0,IF(B78&lt;2191000,B78-740000,IF(B78&lt;2193000,1451000,IF(B78&lt;2196000,1453000,IF(B78&lt;2200000,1456000,IF(B78&lt;3600000,ROUND(ROUNDDOWN(B78/4,-3)*2.8,0)-80000,IF(B78&lt;6600000,ROUND(ROUNDDOWN(B78/4,-3)*3.2,0)-440000,IF(B78&lt;8500000,ROUNDDOWN(B78*0.9,0)-1100000,B78-1950000))))))))</f>
        <v/>
      </c>
      <c r="G78" s="19">
        <f>F78+C78</f>
        <v/>
      </c>
      <c r="H78" s="19">
        <f>IF(G78&gt;23500000,NA(),IF(G78&lt;=4890000,1040000,IF(G78&lt;=6550000,670000,620000)))</f>
        <v/>
      </c>
      <c r="I78" s="19">
        <f>IF(D78&lt;=0,0,MAX(0,MIN(2000000,D78-MIN(100000,ROUNDDOWN(G78*0.05,0)))))</f>
        <v/>
      </c>
      <c r="J78" s="19">
        <f>MAX(0,ROUNDDOWN(F78-E78-H78,-3))</f>
        <v/>
      </c>
      <c r="K78" s="19">
        <f>MAX(0,ROUNDDOWN(G78-E78-H78-I78,-3))</f>
        <v/>
      </c>
      <c r="L78" s="19">
        <f>MAX(0,ROUNDDOWN(G78-E78-H78,-3))</f>
        <v/>
      </c>
      <c r="M78" s="19">
        <f>IF(J78&lt;=0,0,ROUNDDOWN((J78*LOOKUP(J78,{0,1950001,3300001,6950001,9000001,18000001,40000001},{0.05,0.1,0.2,0.23,0.33,0.4,0.45})-LOOKUP(J78,{0,1950001,3300001,6950001,9000001,18000001,40000001},{0,97500,427500,636000,1536000,2796000,4796000}))*1.021,-2))</f>
        <v/>
      </c>
      <c r="N78" s="19">
        <f>IF(K78&lt;=0,0,ROUNDDOWN((K78*LOOKUP(K78,{0,1950001,3300001,6950001,9000001,18000001,40000001},{0.05,0.1,0.2,0.23,0.33,0.4,0.45})-LOOKUP(K78,{0,1950001,3300001,6950001,9000001,18000001,40000001},{0,97500,427500,636000,1536000,2796000,4796000}))*1.021,-2))</f>
        <v/>
      </c>
      <c r="O78" s="19">
        <f>IF(L78&lt;=0,0,ROUNDDOWN((L78*LOOKUP(L78,{0,1950001,3300001,6950001,9000001,18000001,40000001},{0.05,0.1,0.2,0.23,0.33,0.4,0.45})-LOOKUP(L78,{0,1950001,3300001,6950001,9000001,18000001,40000001},{0,97500,427500,636000,1536000,2796000,4796000}))*1.021,-2))</f>
        <v/>
      </c>
      <c r="P78" s="19">
        <f>MAX(0,ROUNDDOWN(G78-E78-430000,-3))</f>
        <v/>
      </c>
      <c r="Q78" s="19">
        <f>MAX(0,ROUNDDOWN(G78-E78-430000-I78,-3))</f>
        <v/>
      </c>
      <c r="R78" s="19">
        <f>MAX(0,ROUNDDOWN(F78-E78-430000,-3))</f>
        <v/>
      </c>
      <c r="S78" s="19">
        <f>IF(G78&lt;=450000,0,MAX(0,ROUNDDOWN(P78*0.06-MIN(50000,P78)*0.03,-2))+MAX(0,ROUNDDOWN(P78*0.04-MIN(50000,P78)*0.02,-2)))</f>
        <v/>
      </c>
      <c r="T78" s="19">
        <f>IF(G78&lt;=450000,0,MAX(0,ROUNDDOWN(Q78*0.06-MIN(50000,Q78)*0.03,-2))+MAX(0,ROUNDDOWN(Q78*0.04-MIN(50000,Q78)*0.02,-2)))</f>
        <v/>
      </c>
      <c r="U78" s="19">
        <f>IF(F78&lt;=450000,0,MAX(0,ROUNDDOWN(R78*0.06-MIN(50000,R78)*0.03,-2))+MAX(0,ROUNDDOWN(R78*0.04-MIN(50000,R78)*0.02,-2)))</f>
        <v/>
      </c>
      <c r="V78" s="19">
        <f>S78-U78</f>
        <v/>
      </c>
      <c r="W78" s="19">
        <f>O78-M78</f>
        <v/>
      </c>
      <c r="X78" s="19">
        <f>N78+T78-M78-S78</f>
        <v/>
      </c>
      <c r="Y78" s="19">
        <f>T78-S78</f>
        <v/>
      </c>
    </row>
    <row r="79">
      <c r="A79" t="inlineStr">
        <is>
          <t>医療費の境目</t>
        </is>
      </c>
      <c r="B79" s="19">
        <f>'3_医療費の境目'!$B$3</f>
        <v/>
      </c>
      <c r="C79" s="19">
        <f>'3_医療費の境目'!$B$4</f>
        <v/>
      </c>
      <c r="D79" s="19">
        <f>'3_医療費の境目'!D7</f>
        <v/>
      </c>
      <c r="E79" s="19">
        <f>ROUND(MIN(B79/12,650000)*12*0.0915+MIN(B79/12,1390000)*12*(0.0504+0)+B79*0.005,0)</f>
        <v/>
      </c>
      <c r="F79" s="19">
        <f>IF(B79&lt;741000,0,IF(B79&lt;2191000,B79-740000,IF(B79&lt;2193000,1451000,IF(B79&lt;2196000,1453000,IF(B79&lt;2200000,1456000,IF(B79&lt;3600000,ROUND(ROUNDDOWN(B79/4,-3)*2.8,0)-80000,IF(B79&lt;6600000,ROUND(ROUNDDOWN(B79/4,-3)*3.2,0)-440000,IF(B79&lt;8500000,ROUNDDOWN(B79*0.9,0)-1100000,B79-1950000))))))))</f>
        <v/>
      </c>
      <c r="G79" s="19">
        <f>F79+C79</f>
        <v/>
      </c>
      <c r="H79" s="19">
        <f>IF(G79&gt;23500000,NA(),IF(G79&lt;=4890000,1040000,IF(G79&lt;=6550000,670000,620000)))</f>
        <v/>
      </c>
      <c r="I79" s="19">
        <f>IF(D79&lt;=0,0,MAX(0,MIN(2000000,D79-MIN(100000,ROUNDDOWN(G79*0.05,0)))))</f>
        <v/>
      </c>
      <c r="J79" s="19">
        <f>MAX(0,ROUNDDOWN(F79-E79-H79,-3))</f>
        <v/>
      </c>
      <c r="K79" s="19">
        <f>MAX(0,ROUNDDOWN(G79-E79-H79-I79,-3))</f>
        <v/>
      </c>
      <c r="L79" s="19">
        <f>MAX(0,ROUNDDOWN(G79-E79-H79,-3))</f>
        <v/>
      </c>
      <c r="M79" s="19">
        <f>IF(J79&lt;=0,0,ROUNDDOWN((J79*LOOKUP(J79,{0,1950001,3300001,6950001,9000001,18000001,40000001},{0.05,0.1,0.2,0.23,0.33,0.4,0.45})-LOOKUP(J79,{0,1950001,3300001,6950001,9000001,18000001,40000001},{0,97500,427500,636000,1536000,2796000,4796000}))*1.021,-2))</f>
        <v/>
      </c>
      <c r="N79" s="19">
        <f>IF(K79&lt;=0,0,ROUNDDOWN((K79*LOOKUP(K79,{0,1950001,3300001,6950001,9000001,18000001,40000001},{0.05,0.1,0.2,0.23,0.33,0.4,0.45})-LOOKUP(K79,{0,1950001,3300001,6950001,9000001,18000001,40000001},{0,97500,427500,636000,1536000,2796000,4796000}))*1.021,-2))</f>
        <v/>
      </c>
      <c r="O79" s="19">
        <f>IF(L79&lt;=0,0,ROUNDDOWN((L79*LOOKUP(L79,{0,1950001,3300001,6950001,9000001,18000001,40000001},{0.05,0.1,0.2,0.23,0.33,0.4,0.45})-LOOKUP(L79,{0,1950001,3300001,6950001,9000001,18000001,40000001},{0,97500,427500,636000,1536000,2796000,4796000}))*1.021,-2))</f>
        <v/>
      </c>
      <c r="P79" s="19">
        <f>MAX(0,ROUNDDOWN(G79-E79-430000,-3))</f>
        <v/>
      </c>
      <c r="Q79" s="19">
        <f>MAX(0,ROUNDDOWN(G79-E79-430000-I79,-3))</f>
        <v/>
      </c>
      <c r="R79" s="19">
        <f>MAX(0,ROUNDDOWN(F79-E79-430000,-3))</f>
        <v/>
      </c>
      <c r="S79" s="19">
        <f>IF(G79&lt;=450000,0,MAX(0,ROUNDDOWN(P79*0.06-MIN(50000,P79)*0.03,-2))+MAX(0,ROUNDDOWN(P79*0.04-MIN(50000,P79)*0.02,-2)))</f>
        <v/>
      </c>
      <c r="T79" s="19">
        <f>IF(G79&lt;=450000,0,MAX(0,ROUNDDOWN(Q79*0.06-MIN(50000,Q79)*0.03,-2))+MAX(0,ROUNDDOWN(Q79*0.04-MIN(50000,Q79)*0.02,-2)))</f>
        <v/>
      </c>
      <c r="U79" s="19">
        <f>IF(F79&lt;=450000,0,MAX(0,ROUNDDOWN(R79*0.06-MIN(50000,R79)*0.03,-2))+MAX(0,ROUNDDOWN(R79*0.04-MIN(50000,R79)*0.02,-2)))</f>
        <v/>
      </c>
      <c r="V79" s="19">
        <f>S79-U79</f>
        <v/>
      </c>
      <c r="W79" s="19">
        <f>O79-M79</f>
        <v/>
      </c>
      <c r="X79" s="19">
        <f>N79+T79-M79-S79</f>
        <v/>
      </c>
      <c r="Y79" s="19">
        <f>T79-S79</f>
        <v/>
      </c>
    </row>
    <row r="80">
      <c r="A80" t="inlineStr">
        <is>
          <t>医療費の境目</t>
        </is>
      </c>
      <c r="B80" s="19">
        <f>'3_医療費の境目'!$B$3</f>
        <v/>
      </c>
      <c r="C80" s="19">
        <f>'3_医療費の境目'!$B$4</f>
        <v/>
      </c>
      <c r="D80" s="19">
        <f>'3_医療費の境目'!D8</f>
        <v/>
      </c>
      <c r="E80" s="19">
        <f>ROUND(MIN(B80/12,650000)*12*0.0915+MIN(B80/12,1390000)*12*(0.0504+0)+B80*0.005,0)</f>
        <v/>
      </c>
      <c r="F80" s="19">
        <f>IF(B80&lt;741000,0,IF(B80&lt;2191000,B80-740000,IF(B80&lt;2193000,1451000,IF(B80&lt;2196000,1453000,IF(B80&lt;2200000,1456000,IF(B80&lt;3600000,ROUND(ROUNDDOWN(B80/4,-3)*2.8,0)-80000,IF(B80&lt;6600000,ROUND(ROUNDDOWN(B80/4,-3)*3.2,0)-440000,IF(B80&lt;8500000,ROUNDDOWN(B80*0.9,0)-1100000,B80-1950000))))))))</f>
        <v/>
      </c>
      <c r="G80" s="19">
        <f>F80+C80</f>
        <v/>
      </c>
      <c r="H80" s="19">
        <f>IF(G80&gt;23500000,NA(),IF(G80&lt;=4890000,1040000,IF(G80&lt;=6550000,670000,620000)))</f>
        <v/>
      </c>
      <c r="I80" s="19">
        <f>IF(D80&lt;=0,0,MAX(0,MIN(2000000,D80-MIN(100000,ROUNDDOWN(G80*0.05,0)))))</f>
        <v/>
      </c>
      <c r="J80" s="19">
        <f>MAX(0,ROUNDDOWN(F80-E80-H80,-3))</f>
        <v/>
      </c>
      <c r="K80" s="19">
        <f>MAX(0,ROUNDDOWN(G80-E80-H80-I80,-3))</f>
        <v/>
      </c>
      <c r="L80" s="19">
        <f>MAX(0,ROUNDDOWN(G80-E80-H80,-3))</f>
        <v/>
      </c>
      <c r="M80" s="19">
        <f>IF(J80&lt;=0,0,ROUNDDOWN((J80*LOOKUP(J80,{0,1950001,3300001,6950001,9000001,18000001,40000001},{0.05,0.1,0.2,0.23,0.33,0.4,0.45})-LOOKUP(J80,{0,1950001,3300001,6950001,9000001,18000001,40000001},{0,97500,427500,636000,1536000,2796000,4796000}))*1.021,-2))</f>
        <v/>
      </c>
      <c r="N80" s="19">
        <f>IF(K80&lt;=0,0,ROUNDDOWN((K80*LOOKUP(K80,{0,1950001,3300001,6950001,9000001,18000001,40000001},{0.05,0.1,0.2,0.23,0.33,0.4,0.45})-LOOKUP(K80,{0,1950001,3300001,6950001,9000001,18000001,40000001},{0,97500,427500,636000,1536000,2796000,4796000}))*1.021,-2))</f>
        <v/>
      </c>
      <c r="O80" s="19">
        <f>IF(L80&lt;=0,0,ROUNDDOWN((L80*LOOKUP(L80,{0,1950001,3300001,6950001,9000001,18000001,40000001},{0.05,0.1,0.2,0.23,0.33,0.4,0.45})-LOOKUP(L80,{0,1950001,3300001,6950001,9000001,18000001,40000001},{0,97500,427500,636000,1536000,2796000,4796000}))*1.021,-2))</f>
        <v/>
      </c>
      <c r="P80" s="19">
        <f>MAX(0,ROUNDDOWN(G80-E80-430000,-3))</f>
        <v/>
      </c>
      <c r="Q80" s="19">
        <f>MAX(0,ROUNDDOWN(G80-E80-430000-I80,-3))</f>
        <v/>
      </c>
      <c r="R80" s="19">
        <f>MAX(0,ROUNDDOWN(F80-E80-430000,-3))</f>
        <v/>
      </c>
      <c r="S80" s="19">
        <f>IF(G80&lt;=450000,0,MAX(0,ROUNDDOWN(P80*0.06-MIN(50000,P80)*0.03,-2))+MAX(0,ROUNDDOWN(P80*0.04-MIN(50000,P80)*0.02,-2)))</f>
        <v/>
      </c>
      <c r="T80" s="19">
        <f>IF(G80&lt;=450000,0,MAX(0,ROUNDDOWN(Q80*0.06-MIN(50000,Q80)*0.03,-2))+MAX(0,ROUNDDOWN(Q80*0.04-MIN(50000,Q80)*0.02,-2)))</f>
        <v/>
      </c>
      <c r="U80" s="19">
        <f>IF(F80&lt;=450000,0,MAX(0,ROUNDDOWN(R80*0.06-MIN(50000,R80)*0.03,-2))+MAX(0,ROUNDDOWN(R80*0.04-MIN(50000,R80)*0.02,-2)))</f>
        <v/>
      </c>
      <c r="V80" s="19">
        <f>S80-U80</f>
        <v/>
      </c>
      <c r="W80" s="19">
        <f>O80-M80</f>
        <v/>
      </c>
      <c r="X80" s="19">
        <f>N80+T80-M80-S80</f>
        <v/>
      </c>
      <c r="Y80" s="19">
        <f>T80-S80</f>
        <v/>
      </c>
    </row>
    <row r="81">
      <c r="A81" t="inlineStr">
        <is>
          <t>医療費の境目</t>
        </is>
      </c>
      <c r="B81" s="19">
        <f>'3_医療費の境目'!$B$3</f>
        <v/>
      </c>
      <c r="C81" s="19">
        <f>'3_医療費の境目'!$B$4</f>
        <v/>
      </c>
      <c r="D81" s="19">
        <f>'3_医療費の境目'!D9</f>
        <v/>
      </c>
      <c r="E81" s="19">
        <f>ROUND(MIN(B81/12,650000)*12*0.0915+MIN(B81/12,1390000)*12*(0.0504+0)+B81*0.005,0)</f>
        <v/>
      </c>
      <c r="F81" s="19">
        <f>IF(B81&lt;741000,0,IF(B81&lt;2191000,B81-740000,IF(B81&lt;2193000,1451000,IF(B81&lt;2196000,1453000,IF(B81&lt;2200000,1456000,IF(B81&lt;3600000,ROUND(ROUNDDOWN(B81/4,-3)*2.8,0)-80000,IF(B81&lt;6600000,ROUND(ROUNDDOWN(B81/4,-3)*3.2,0)-440000,IF(B81&lt;8500000,ROUNDDOWN(B81*0.9,0)-1100000,B81-1950000))))))))</f>
        <v/>
      </c>
      <c r="G81" s="19">
        <f>F81+C81</f>
        <v/>
      </c>
      <c r="H81" s="19">
        <f>IF(G81&gt;23500000,NA(),IF(G81&lt;=4890000,1040000,IF(G81&lt;=6550000,670000,620000)))</f>
        <v/>
      </c>
      <c r="I81" s="19">
        <f>IF(D81&lt;=0,0,MAX(0,MIN(2000000,D81-MIN(100000,ROUNDDOWN(G81*0.05,0)))))</f>
        <v/>
      </c>
      <c r="J81" s="19">
        <f>MAX(0,ROUNDDOWN(F81-E81-H81,-3))</f>
        <v/>
      </c>
      <c r="K81" s="19">
        <f>MAX(0,ROUNDDOWN(G81-E81-H81-I81,-3))</f>
        <v/>
      </c>
      <c r="L81" s="19">
        <f>MAX(0,ROUNDDOWN(G81-E81-H81,-3))</f>
        <v/>
      </c>
      <c r="M81" s="19">
        <f>IF(J81&lt;=0,0,ROUNDDOWN((J81*LOOKUP(J81,{0,1950001,3300001,6950001,9000001,18000001,40000001},{0.05,0.1,0.2,0.23,0.33,0.4,0.45})-LOOKUP(J81,{0,1950001,3300001,6950001,9000001,18000001,40000001},{0,97500,427500,636000,1536000,2796000,4796000}))*1.021,-2))</f>
        <v/>
      </c>
      <c r="N81" s="19">
        <f>IF(K81&lt;=0,0,ROUNDDOWN((K81*LOOKUP(K81,{0,1950001,3300001,6950001,9000001,18000001,40000001},{0.05,0.1,0.2,0.23,0.33,0.4,0.45})-LOOKUP(K81,{0,1950001,3300001,6950001,9000001,18000001,40000001},{0,97500,427500,636000,1536000,2796000,4796000}))*1.021,-2))</f>
        <v/>
      </c>
      <c r="O81" s="19">
        <f>IF(L81&lt;=0,0,ROUNDDOWN((L81*LOOKUP(L81,{0,1950001,3300001,6950001,9000001,18000001,40000001},{0.05,0.1,0.2,0.23,0.33,0.4,0.45})-LOOKUP(L81,{0,1950001,3300001,6950001,9000001,18000001,40000001},{0,97500,427500,636000,1536000,2796000,4796000}))*1.021,-2))</f>
        <v/>
      </c>
      <c r="P81" s="19">
        <f>MAX(0,ROUNDDOWN(G81-E81-430000,-3))</f>
        <v/>
      </c>
      <c r="Q81" s="19">
        <f>MAX(0,ROUNDDOWN(G81-E81-430000-I81,-3))</f>
        <v/>
      </c>
      <c r="R81" s="19">
        <f>MAX(0,ROUNDDOWN(F81-E81-430000,-3))</f>
        <v/>
      </c>
      <c r="S81" s="19">
        <f>IF(G81&lt;=450000,0,MAX(0,ROUNDDOWN(P81*0.06-MIN(50000,P81)*0.03,-2))+MAX(0,ROUNDDOWN(P81*0.04-MIN(50000,P81)*0.02,-2)))</f>
        <v/>
      </c>
      <c r="T81" s="19">
        <f>IF(G81&lt;=450000,0,MAX(0,ROUNDDOWN(Q81*0.06-MIN(50000,Q81)*0.03,-2))+MAX(0,ROUNDDOWN(Q81*0.04-MIN(50000,Q81)*0.02,-2)))</f>
        <v/>
      </c>
      <c r="U81" s="19">
        <f>IF(F81&lt;=450000,0,MAX(0,ROUNDDOWN(R81*0.06-MIN(50000,R81)*0.03,-2))+MAX(0,ROUNDDOWN(R81*0.04-MIN(50000,R81)*0.02,-2)))</f>
        <v/>
      </c>
      <c r="V81" s="19">
        <f>S81-U81</f>
        <v/>
      </c>
      <c r="W81" s="19">
        <f>O81-M81</f>
        <v/>
      </c>
      <c r="X81" s="19">
        <f>N81+T81-M81-S81</f>
        <v/>
      </c>
      <c r="Y81" s="19">
        <f>T81-S81</f>
        <v/>
      </c>
    </row>
    <row r="82">
      <c r="A82" t="inlineStr">
        <is>
          <t>医療費の境目</t>
        </is>
      </c>
      <c r="B82" s="19">
        <f>'3_医療費の境目'!$B$3</f>
        <v/>
      </c>
      <c r="C82" s="19">
        <f>'3_医療費の境目'!$B$4</f>
        <v/>
      </c>
      <c r="D82" s="19">
        <f>'3_医療費の境目'!D10</f>
        <v/>
      </c>
      <c r="E82" s="19">
        <f>ROUND(MIN(B82/12,650000)*12*0.0915+MIN(B82/12,1390000)*12*(0.0504+0)+B82*0.005,0)</f>
        <v/>
      </c>
      <c r="F82" s="19">
        <f>IF(B82&lt;741000,0,IF(B82&lt;2191000,B82-740000,IF(B82&lt;2193000,1451000,IF(B82&lt;2196000,1453000,IF(B82&lt;2200000,1456000,IF(B82&lt;3600000,ROUND(ROUNDDOWN(B82/4,-3)*2.8,0)-80000,IF(B82&lt;6600000,ROUND(ROUNDDOWN(B82/4,-3)*3.2,0)-440000,IF(B82&lt;8500000,ROUNDDOWN(B82*0.9,0)-1100000,B82-1950000))))))))</f>
        <v/>
      </c>
      <c r="G82" s="19">
        <f>F82+C82</f>
        <v/>
      </c>
      <c r="H82" s="19">
        <f>IF(G82&gt;23500000,NA(),IF(G82&lt;=4890000,1040000,IF(G82&lt;=6550000,670000,620000)))</f>
        <v/>
      </c>
      <c r="I82" s="19">
        <f>IF(D82&lt;=0,0,MAX(0,MIN(2000000,D82-MIN(100000,ROUNDDOWN(G82*0.05,0)))))</f>
        <v/>
      </c>
      <c r="J82" s="19">
        <f>MAX(0,ROUNDDOWN(F82-E82-H82,-3))</f>
        <v/>
      </c>
      <c r="K82" s="19">
        <f>MAX(0,ROUNDDOWN(G82-E82-H82-I82,-3))</f>
        <v/>
      </c>
      <c r="L82" s="19">
        <f>MAX(0,ROUNDDOWN(G82-E82-H82,-3))</f>
        <v/>
      </c>
      <c r="M82" s="19">
        <f>IF(J82&lt;=0,0,ROUNDDOWN((J82*LOOKUP(J82,{0,1950001,3300001,6950001,9000001,18000001,40000001},{0.05,0.1,0.2,0.23,0.33,0.4,0.45})-LOOKUP(J82,{0,1950001,3300001,6950001,9000001,18000001,40000001},{0,97500,427500,636000,1536000,2796000,4796000}))*1.021,-2))</f>
        <v/>
      </c>
      <c r="N82" s="19">
        <f>IF(K82&lt;=0,0,ROUNDDOWN((K82*LOOKUP(K82,{0,1950001,3300001,6950001,9000001,18000001,40000001},{0.05,0.1,0.2,0.23,0.33,0.4,0.45})-LOOKUP(K82,{0,1950001,3300001,6950001,9000001,18000001,40000001},{0,97500,427500,636000,1536000,2796000,4796000}))*1.021,-2))</f>
        <v/>
      </c>
      <c r="O82" s="19">
        <f>IF(L82&lt;=0,0,ROUNDDOWN((L82*LOOKUP(L82,{0,1950001,3300001,6950001,9000001,18000001,40000001},{0.05,0.1,0.2,0.23,0.33,0.4,0.45})-LOOKUP(L82,{0,1950001,3300001,6950001,9000001,18000001,40000001},{0,97500,427500,636000,1536000,2796000,4796000}))*1.021,-2))</f>
        <v/>
      </c>
      <c r="P82" s="19">
        <f>MAX(0,ROUNDDOWN(G82-E82-430000,-3))</f>
        <v/>
      </c>
      <c r="Q82" s="19">
        <f>MAX(0,ROUNDDOWN(G82-E82-430000-I82,-3))</f>
        <v/>
      </c>
      <c r="R82" s="19">
        <f>MAX(0,ROUNDDOWN(F82-E82-430000,-3))</f>
        <v/>
      </c>
      <c r="S82" s="19">
        <f>IF(G82&lt;=450000,0,MAX(0,ROUNDDOWN(P82*0.06-MIN(50000,P82)*0.03,-2))+MAX(0,ROUNDDOWN(P82*0.04-MIN(50000,P82)*0.02,-2)))</f>
        <v/>
      </c>
      <c r="T82" s="19">
        <f>IF(G82&lt;=450000,0,MAX(0,ROUNDDOWN(Q82*0.06-MIN(50000,Q82)*0.03,-2))+MAX(0,ROUNDDOWN(Q82*0.04-MIN(50000,Q82)*0.02,-2)))</f>
        <v/>
      </c>
      <c r="U82" s="19">
        <f>IF(F82&lt;=450000,0,MAX(0,ROUNDDOWN(R82*0.06-MIN(50000,R82)*0.03,-2))+MAX(0,ROUNDDOWN(R82*0.04-MIN(50000,R82)*0.02,-2)))</f>
        <v/>
      </c>
      <c r="V82" s="19">
        <f>S82-U82</f>
        <v/>
      </c>
      <c r="W82" s="19">
        <f>O82-M82</f>
        <v/>
      </c>
      <c r="X82" s="19">
        <f>N82+T82-M82-S82</f>
        <v/>
      </c>
      <c r="Y82" s="19">
        <f>T82-S82</f>
        <v/>
      </c>
    </row>
    <row r="83">
      <c r="A83" t="inlineStr">
        <is>
          <t>医療費の境目</t>
        </is>
      </c>
      <c r="B83" s="19">
        <f>'3_医療費の境目'!$B$3</f>
        <v/>
      </c>
      <c r="C83" s="19">
        <f>'3_医療費の境目'!$B$4</f>
        <v/>
      </c>
      <c r="D83" s="19">
        <f>'3_医療費の境目'!D11</f>
        <v/>
      </c>
      <c r="E83" s="19">
        <f>ROUND(MIN(B83/12,650000)*12*0.0915+MIN(B83/12,1390000)*12*(0.0504+0)+B83*0.005,0)</f>
        <v/>
      </c>
      <c r="F83" s="19">
        <f>IF(B83&lt;741000,0,IF(B83&lt;2191000,B83-740000,IF(B83&lt;2193000,1451000,IF(B83&lt;2196000,1453000,IF(B83&lt;2200000,1456000,IF(B83&lt;3600000,ROUND(ROUNDDOWN(B83/4,-3)*2.8,0)-80000,IF(B83&lt;6600000,ROUND(ROUNDDOWN(B83/4,-3)*3.2,0)-440000,IF(B83&lt;8500000,ROUNDDOWN(B83*0.9,0)-1100000,B83-1950000))))))))</f>
        <v/>
      </c>
      <c r="G83" s="19">
        <f>F83+C83</f>
        <v/>
      </c>
      <c r="H83" s="19">
        <f>IF(G83&gt;23500000,NA(),IF(G83&lt;=4890000,1040000,IF(G83&lt;=6550000,670000,620000)))</f>
        <v/>
      </c>
      <c r="I83" s="19">
        <f>IF(D83&lt;=0,0,MAX(0,MIN(2000000,D83-MIN(100000,ROUNDDOWN(G83*0.05,0)))))</f>
        <v/>
      </c>
      <c r="J83" s="19">
        <f>MAX(0,ROUNDDOWN(F83-E83-H83,-3))</f>
        <v/>
      </c>
      <c r="K83" s="19">
        <f>MAX(0,ROUNDDOWN(G83-E83-H83-I83,-3))</f>
        <v/>
      </c>
      <c r="L83" s="19">
        <f>MAX(0,ROUNDDOWN(G83-E83-H83,-3))</f>
        <v/>
      </c>
      <c r="M83" s="19">
        <f>IF(J83&lt;=0,0,ROUNDDOWN((J83*LOOKUP(J83,{0,1950001,3300001,6950001,9000001,18000001,40000001},{0.05,0.1,0.2,0.23,0.33,0.4,0.45})-LOOKUP(J83,{0,1950001,3300001,6950001,9000001,18000001,40000001},{0,97500,427500,636000,1536000,2796000,4796000}))*1.021,-2))</f>
        <v/>
      </c>
      <c r="N83" s="19">
        <f>IF(K83&lt;=0,0,ROUNDDOWN((K83*LOOKUP(K83,{0,1950001,3300001,6950001,9000001,18000001,40000001},{0.05,0.1,0.2,0.23,0.33,0.4,0.45})-LOOKUP(K83,{0,1950001,3300001,6950001,9000001,18000001,40000001},{0,97500,427500,636000,1536000,2796000,4796000}))*1.021,-2))</f>
        <v/>
      </c>
      <c r="O83" s="19">
        <f>IF(L83&lt;=0,0,ROUNDDOWN((L83*LOOKUP(L83,{0,1950001,3300001,6950001,9000001,18000001,40000001},{0.05,0.1,0.2,0.23,0.33,0.4,0.45})-LOOKUP(L83,{0,1950001,3300001,6950001,9000001,18000001,40000001},{0,97500,427500,636000,1536000,2796000,4796000}))*1.021,-2))</f>
        <v/>
      </c>
      <c r="P83" s="19">
        <f>MAX(0,ROUNDDOWN(G83-E83-430000,-3))</f>
        <v/>
      </c>
      <c r="Q83" s="19">
        <f>MAX(0,ROUNDDOWN(G83-E83-430000-I83,-3))</f>
        <v/>
      </c>
      <c r="R83" s="19">
        <f>MAX(0,ROUNDDOWN(F83-E83-430000,-3))</f>
        <v/>
      </c>
      <c r="S83" s="19">
        <f>IF(G83&lt;=450000,0,MAX(0,ROUNDDOWN(P83*0.06-MIN(50000,P83)*0.03,-2))+MAX(0,ROUNDDOWN(P83*0.04-MIN(50000,P83)*0.02,-2)))</f>
        <v/>
      </c>
      <c r="T83" s="19">
        <f>IF(G83&lt;=450000,0,MAX(0,ROUNDDOWN(Q83*0.06-MIN(50000,Q83)*0.03,-2))+MAX(0,ROUNDDOWN(Q83*0.04-MIN(50000,Q83)*0.02,-2)))</f>
        <v/>
      </c>
      <c r="U83" s="19">
        <f>IF(F83&lt;=450000,0,MAX(0,ROUNDDOWN(R83*0.06-MIN(50000,R83)*0.03,-2))+MAX(0,ROUNDDOWN(R83*0.04-MIN(50000,R83)*0.02,-2)))</f>
        <v/>
      </c>
      <c r="V83" s="19">
        <f>S83-U83</f>
        <v/>
      </c>
      <c r="W83" s="19">
        <f>O83-M83</f>
        <v/>
      </c>
      <c r="X83" s="19">
        <f>N83+T83-M83-S83</f>
        <v/>
      </c>
      <c r="Y83" s="19">
        <f>T83-S83</f>
        <v/>
      </c>
    </row>
    <row r="84">
      <c r="A84" t="inlineStr">
        <is>
          <t>医療費の境目</t>
        </is>
      </c>
      <c r="B84" s="19">
        <f>'3_医療費の境目'!$B$3</f>
        <v/>
      </c>
      <c r="C84" s="19">
        <f>'3_医療費の境目'!$B$4</f>
        <v/>
      </c>
      <c r="D84" s="19">
        <f>'3_医療費の境目'!D12</f>
        <v/>
      </c>
      <c r="E84" s="19">
        <f>ROUND(MIN(B84/12,650000)*12*0.0915+MIN(B84/12,1390000)*12*(0.0504+0)+B84*0.005,0)</f>
        <v/>
      </c>
      <c r="F84" s="19">
        <f>IF(B84&lt;741000,0,IF(B84&lt;2191000,B84-740000,IF(B84&lt;2193000,1451000,IF(B84&lt;2196000,1453000,IF(B84&lt;2200000,1456000,IF(B84&lt;3600000,ROUND(ROUNDDOWN(B84/4,-3)*2.8,0)-80000,IF(B84&lt;6600000,ROUND(ROUNDDOWN(B84/4,-3)*3.2,0)-440000,IF(B84&lt;8500000,ROUNDDOWN(B84*0.9,0)-1100000,B84-1950000))))))))</f>
        <v/>
      </c>
      <c r="G84" s="19">
        <f>F84+C84</f>
        <v/>
      </c>
      <c r="H84" s="19">
        <f>IF(G84&gt;23500000,NA(),IF(G84&lt;=4890000,1040000,IF(G84&lt;=6550000,670000,620000)))</f>
        <v/>
      </c>
      <c r="I84" s="19">
        <f>IF(D84&lt;=0,0,MAX(0,MIN(2000000,D84-MIN(100000,ROUNDDOWN(G84*0.05,0)))))</f>
        <v/>
      </c>
      <c r="J84" s="19">
        <f>MAX(0,ROUNDDOWN(F84-E84-H84,-3))</f>
        <v/>
      </c>
      <c r="K84" s="19">
        <f>MAX(0,ROUNDDOWN(G84-E84-H84-I84,-3))</f>
        <v/>
      </c>
      <c r="L84" s="19">
        <f>MAX(0,ROUNDDOWN(G84-E84-H84,-3))</f>
        <v/>
      </c>
      <c r="M84" s="19">
        <f>IF(J84&lt;=0,0,ROUNDDOWN((J84*LOOKUP(J84,{0,1950001,3300001,6950001,9000001,18000001,40000001},{0.05,0.1,0.2,0.23,0.33,0.4,0.45})-LOOKUP(J84,{0,1950001,3300001,6950001,9000001,18000001,40000001},{0,97500,427500,636000,1536000,2796000,4796000}))*1.021,-2))</f>
        <v/>
      </c>
      <c r="N84" s="19">
        <f>IF(K84&lt;=0,0,ROUNDDOWN((K84*LOOKUP(K84,{0,1950001,3300001,6950001,9000001,18000001,40000001},{0.05,0.1,0.2,0.23,0.33,0.4,0.45})-LOOKUP(K84,{0,1950001,3300001,6950001,9000001,18000001,40000001},{0,97500,427500,636000,1536000,2796000,4796000}))*1.021,-2))</f>
        <v/>
      </c>
      <c r="O84" s="19">
        <f>IF(L84&lt;=0,0,ROUNDDOWN((L84*LOOKUP(L84,{0,1950001,3300001,6950001,9000001,18000001,40000001},{0.05,0.1,0.2,0.23,0.33,0.4,0.45})-LOOKUP(L84,{0,1950001,3300001,6950001,9000001,18000001,40000001},{0,97500,427500,636000,1536000,2796000,4796000}))*1.021,-2))</f>
        <v/>
      </c>
      <c r="P84" s="19">
        <f>MAX(0,ROUNDDOWN(G84-E84-430000,-3))</f>
        <v/>
      </c>
      <c r="Q84" s="19">
        <f>MAX(0,ROUNDDOWN(G84-E84-430000-I84,-3))</f>
        <v/>
      </c>
      <c r="R84" s="19">
        <f>MAX(0,ROUNDDOWN(F84-E84-430000,-3))</f>
        <v/>
      </c>
      <c r="S84" s="19">
        <f>IF(G84&lt;=450000,0,MAX(0,ROUNDDOWN(P84*0.06-MIN(50000,P84)*0.03,-2))+MAX(0,ROUNDDOWN(P84*0.04-MIN(50000,P84)*0.02,-2)))</f>
        <v/>
      </c>
      <c r="T84" s="19">
        <f>IF(G84&lt;=450000,0,MAX(0,ROUNDDOWN(Q84*0.06-MIN(50000,Q84)*0.03,-2))+MAX(0,ROUNDDOWN(Q84*0.04-MIN(50000,Q84)*0.02,-2)))</f>
        <v/>
      </c>
      <c r="U84" s="19">
        <f>IF(F84&lt;=450000,0,MAX(0,ROUNDDOWN(R84*0.06-MIN(50000,R84)*0.03,-2))+MAX(0,ROUNDDOWN(R84*0.04-MIN(50000,R84)*0.02,-2)))</f>
        <v/>
      </c>
      <c r="V84" s="19">
        <f>S84-U84</f>
        <v/>
      </c>
      <c r="W84" s="19">
        <f>O84-M84</f>
        <v/>
      </c>
      <c r="X84" s="19">
        <f>N84+T84-M84-S84</f>
        <v/>
      </c>
      <c r="Y84" s="19">
        <f>T84-S84</f>
        <v/>
      </c>
    </row>
    <row r="85">
      <c r="A85" t="inlineStr">
        <is>
          <t>医療費の境目</t>
        </is>
      </c>
      <c r="B85" s="19">
        <f>'3_医療費の境目'!$B$3</f>
        <v/>
      </c>
      <c r="C85" s="19">
        <f>'3_医療費の境目'!$B$4</f>
        <v/>
      </c>
      <c r="D85" s="19">
        <f>'3_医療費の境目'!D13</f>
        <v/>
      </c>
      <c r="E85" s="19">
        <f>ROUND(MIN(B85/12,650000)*12*0.0915+MIN(B85/12,1390000)*12*(0.0504+0)+B85*0.005,0)</f>
        <v/>
      </c>
      <c r="F85" s="19">
        <f>IF(B85&lt;741000,0,IF(B85&lt;2191000,B85-740000,IF(B85&lt;2193000,1451000,IF(B85&lt;2196000,1453000,IF(B85&lt;2200000,1456000,IF(B85&lt;3600000,ROUND(ROUNDDOWN(B85/4,-3)*2.8,0)-80000,IF(B85&lt;6600000,ROUND(ROUNDDOWN(B85/4,-3)*3.2,0)-440000,IF(B85&lt;8500000,ROUNDDOWN(B85*0.9,0)-1100000,B85-1950000))))))))</f>
        <v/>
      </c>
      <c r="G85" s="19">
        <f>F85+C85</f>
        <v/>
      </c>
      <c r="H85" s="19">
        <f>IF(G85&gt;23500000,NA(),IF(G85&lt;=4890000,1040000,IF(G85&lt;=6550000,670000,620000)))</f>
        <v/>
      </c>
      <c r="I85" s="19">
        <f>IF(D85&lt;=0,0,MAX(0,MIN(2000000,D85-MIN(100000,ROUNDDOWN(G85*0.05,0)))))</f>
        <v/>
      </c>
      <c r="J85" s="19">
        <f>MAX(0,ROUNDDOWN(F85-E85-H85,-3))</f>
        <v/>
      </c>
      <c r="K85" s="19">
        <f>MAX(0,ROUNDDOWN(G85-E85-H85-I85,-3))</f>
        <v/>
      </c>
      <c r="L85" s="19">
        <f>MAX(0,ROUNDDOWN(G85-E85-H85,-3))</f>
        <v/>
      </c>
      <c r="M85" s="19">
        <f>IF(J85&lt;=0,0,ROUNDDOWN((J85*LOOKUP(J85,{0,1950001,3300001,6950001,9000001,18000001,40000001},{0.05,0.1,0.2,0.23,0.33,0.4,0.45})-LOOKUP(J85,{0,1950001,3300001,6950001,9000001,18000001,40000001},{0,97500,427500,636000,1536000,2796000,4796000}))*1.021,-2))</f>
        <v/>
      </c>
      <c r="N85" s="19">
        <f>IF(K85&lt;=0,0,ROUNDDOWN((K85*LOOKUP(K85,{0,1950001,3300001,6950001,9000001,18000001,40000001},{0.05,0.1,0.2,0.23,0.33,0.4,0.45})-LOOKUP(K85,{0,1950001,3300001,6950001,9000001,18000001,40000001},{0,97500,427500,636000,1536000,2796000,4796000}))*1.021,-2))</f>
        <v/>
      </c>
      <c r="O85" s="19">
        <f>IF(L85&lt;=0,0,ROUNDDOWN((L85*LOOKUP(L85,{0,1950001,3300001,6950001,9000001,18000001,40000001},{0.05,0.1,0.2,0.23,0.33,0.4,0.45})-LOOKUP(L85,{0,1950001,3300001,6950001,9000001,18000001,40000001},{0,97500,427500,636000,1536000,2796000,4796000}))*1.021,-2))</f>
        <v/>
      </c>
      <c r="P85" s="19">
        <f>MAX(0,ROUNDDOWN(G85-E85-430000,-3))</f>
        <v/>
      </c>
      <c r="Q85" s="19">
        <f>MAX(0,ROUNDDOWN(G85-E85-430000-I85,-3))</f>
        <v/>
      </c>
      <c r="R85" s="19">
        <f>MAX(0,ROUNDDOWN(F85-E85-430000,-3))</f>
        <v/>
      </c>
      <c r="S85" s="19">
        <f>IF(G85&lt;=450000,0,MAX(0,ROUNDDOWN(P85*0.06-MIN(50000,P85)*0.03,-2))+MAX(0,ROUNDDOWN(P85*0.04-MIN(50000,P85)*0.02,-2)))</f>
        <v/>
      </c>
      <c r="T85" s="19">
        <f>IF(G85&lt;=450000,0,MAX(0,ROUNDDOWN(Q85*0.06-MIN(50000,Q85)*0.03,-2))+MAX(0,ROUNDDOWN(Q85*0.04-MIN(50000,Q85)*0.02,-2)))</f>
        <v/>
      </c>
      <c r="U85" s="19">
        <f>IF(F85&lt;=450000,0,MAX(0,ROUNDDOWN(R85*0.06-MIN(50000,R85)*0.03,-2))+MAX(0,ROUNDDOWN(R85*0.04-MIN(50000,R85)*0.02,-2)))</f>
        <v/>
      </c>
      <c r="V85" s="19">
        <f>S85-U85</f>
        <v/>
      </c>
      <c r="W85" s="19">
        <f>O85-M85</f>
        <v/>
      </c>
      <c r="X85" s="19">
        <f>N85+T85-M85-S85</f>
        <v/>
      </c>
      <c r="Y85" s="19">
        <f>T85-S85</f>
        <v/>
      </c>
    </row>
    <row r="86">
      <c r="A86" t="inlineStr">
        <is>
          <t>医療費の境目</t>
        </is>
      </c>
      <c r="B86" s="19">
        <f>'3_医療費の境目'!$B$3</f>
        <v/>
      </c>
      <c r="C86" s="19">
        <f>'3_医療費の境目'!$B$4</f>
        <v/>
      </c>
      <c r="D86" s="19">
        <f>'3_医療費の境目'!D14</f>
        <v/>
      </c>
      <c r="E86" s="19">
        <f>ROUND(MIN(B86/12,650000)*12*0.0915+MIN(B86/12,1390000)*12*(0.0504+0)+B86*0.005,0)</f>
        <v/>
      </c>
      <c r="F86" s="19">
        <f>IF(B86&lt;741000,0,IF(B86&lt;2191000,B86-740000,IF(B86&lt;2193000,1451000,IF(B86&lt;2196000,1453000,IF(B86&lt;2200000,1456000,IF(B86&lt;3600000,ROUND(ROUNDDOWN(B86/4,-3)*2.8,0)-80000,IF(B86&lt;6600000,ROUND(ROUNDDOWN(B86/4,-3)*3.2,0)-440000,IF(B86&lt;8500000,ROUNDDOWN(B86*0.9,0)-1100000,B86-1950000))))))))</f>
        <v/>
      </c>
      <c r="G86" s="19">
        <f>F86+C86</f>
        <v/>
      </c>
      <c r="H86" s="19">
        <f>IF(G86&gt;23500000,NA(),IF(G86&lt;=4890000,1040000,IF(G86&lt;=6550000,670000,620000)))</f>
        <v/>
      </c>
      <c r="I86" s="19">
        <f>IF(D86&lt;=0,0,MAX(0,MIN(2000000,D86-MIN(100000,ROUNDDOWN(G86*0.05,0)))))</f>
        <v/>
      </c>
      <c r="J86" s="19">
        <f>MAX(0,ROUNDDOWN(F86-E86-H86,-3))</f>
        <v/>
      </c>
      <c r="K86" s="19">
        <f>MAX(0,ROUNDDOWN(G86-E86-H86-I86,-3))</f>
        <v/>
      </c>
      <c r="L86" s="19">
        <f>MAX(0,ROUNDDOWN(G86-E86-H86,-3))</f>
        <v/>
      </c>
      <c r="M86" s="19">
        <f>IF(J86&lt;=0,0,ROUNDDOWN((J86*LOOKUP(J86,{0,1950001,3300001,6950001,9000001,18000001,40000001},{0.05,0.1,0.2,0.23,0.33,0.4,0.45})-LOOKUP(J86,{0,1950001,3300001,6950001,9000001,18000001,40000001},{0,97500,427500,636000,1536000,2796000,4796000}))*1.021,-2))</f>
        <v/>
      </c>
      <c r="N86" s="19">
        <f>IF(K86&lt;=0,0,ROUNDDOWN((K86*LOOKUP(K86,{0,1950001,3300001,6950001,9000001,18000001,40000001},{0.05,0.1,0.2,0.23,0.33,0.4,0.45})-LOOKUP(K86,{0,1950001,3300001,6950001,9000001,18000001,40000001},{0,97500,427500,636000,1536000,2796000,4796000}))*1.021,-2))</f>
        <v/>
      </c>
      <c r="O86" s="19">
        <f>IF(L86&lt;=0,0,ROUNDDOWN((L86*LOOKUP(L86,{0,1950001,3300001,6950001,9000001,18000001,40000001},{0.05,0.1,0.2,0.23,0.33,0.4,0.45})-LOOKUP(L86,{0,1950001,3300001,6950001,9000001,18000001,40000001},{0,97500,427500,636000,1536000,2796000,4796000}))*1.021,-2))</f>
        <v/>
      </c>
      <c r="P86" s="19">
        <f>MAX(0,ROUNDDOWN(G86-E86-430000,-3))</f>
        <v/>
      </c>
      <c r="Q86" s="19">
        <f>MAX(0,ROUNDDOWN(G86-E86-430000-I86,-3))</f>
        <v/>
      </c>
      <c r="R86" s="19">
        <f>MAX(0,ROUNDDOWN(F86-E86-430000,-3))</f>
        <v/>
      </c>
      <c r="S86" s="19">
        <f>IF(G86&lt;=450000,0,MAX(0,ROUNDDOWN(P86*0.06-MIN(50000,P86)*0.03,-2))+MAX(0,ROUNDDOWN(P86*0.04-MIN(50000,P86)*0.02,-2)))</f>
        <v/>
      </c>
      <c r="T86" s="19">
        <f>IF(G86&lt;=450000,0,MAX(0,ROUNDDOWN(Q86*0.06-MIN(50000,Q86)*0.03,-2))+MAX(0,ROUNDDOWN(Q86*0.04-MIN(50000,Q86)*0.02,-2)))</f>
        <v/>
      </c>
      <c r="U86" s="19">
        <f>IF(F86&lt;=450000,0,MAX(0,ROUNDDOWN(R86*0.06-MIN(50000,R86)*0.03,-2))+MAX(0,ROUNDDOWN(R86*0.04-MIN(50000,R86)*0.02,-2)))</f>
        <v/>
      </c>
      <c r="V86" s="19">
        <f>S86-U86</f>
        <v/>
      </c>
      <c r="W86" s="19">
        <f>O86-M86</f>
        <v/>
      </c>
      <c r="X86" s="19">
        <f>N86+T86-M86-S86</f>
        <v/>
      </c>
      <c r="Y86" s="19">
        <f>T86-S86</f>
        <v/>
      </c>
    </row>
    <row r="87">
      <c r="A87" t="inlineStr">
        <is>
          <t>医療費の境目</t>
        </is>
      </c>
      <c r="B87" s="19">
        <f>'3_医療費の境目'!$B$3</f>
        <v/>
      </c>
      <c r="C87" s="19">
        <f>'3_医療費の境目'!$B$4</f>
        <v/>
      </c>
      <c r="D87" s="19">
        <f>'3_医療費の境目'!D15</f>
        <v/>
      </c>
      <c r="E87" s="19">
        <f>ROUND(MIN(B87/12,650000)*12*0.0915+MIN(B87/12,1390000)*12*(0.0504+0)+B87*0.005,0)</f>
        <v/>
      </c>
      <c r="F87" s="19">
        <f>IF(B87&lt;741000,0,IF(B87&lt;2191000,B87-740000,IF(B87&lt;2193000,1451000,IF(B87&lt;2196000,1453000,IF(B87&lt;2200000,1456000,IF(B87&lt;3600000,ROUND(ROUNDDOWN(B87/4,-3)*2.8,0)-80000,IF(B87&lt;6600000,ROUND(ROUNDDOWN(B87/4,-3)*3.2,0)-440000,IF(B87&lt;8500000,ROUNDDOWN(B87*0.9,0)-1100000,B87-1950000))))))))</f>
        <v/>
      </c>
      <c r="G87" s="19">
        <f>F87+C87</f>
        <v/>
      </c>
      <c r="H87" s="19">
        <f>IF(G87&gt;23500000,NA(),IF(G87&lt;=4890000,1040000,IF(G87&lt;=6550000,670000,620000)))</f>
        <v/>
      </c>
      <c r="I87" s="19">
        <f>IF(D87&lt;=0,0,MAX(0,MIN(2000000,D87-MIN(100000,ROUNDDOWN(G87*0.05,0)))))</f>
        <v/>
      </c>
      <c r="J87" s="19">
        <f>MAX(0,ROUNDDOWN(F87-E87-H87,-3))</f>
        <v/>
      </c>
      <c r="K87" s="19">
        <f>MAX(0,ROUNDDOWN(G87-E87-H87-I87,-3))</f>
        <v/>
      </c>
      <c r="L87" s="19">
        <f>MAX(0,ROUNDDOWN(G87-E87-H87,-3))</f>
        <v/>
      </c>
      <c r="M87" s="19">
        <f>IF(J87&lt;=0,0,ROUNDDOWN((J87*LOOKUP(J87,{0,1950001,3300001,6950001,9000001,18000001,40000001},{0.05,0.1,0.2,0.23,0.33,0.4,0.45})-LOOKUP(J87,{0,1950001,3300001,6950001,9000001,18000001,40000001},{0,97500,427500,636000,1536000,2796000,4796000}))*1.021,-2))</f>
        <v/>
      </c>
      <c r="N87" s="19">
        <f>IF(K87&lt;=0,0,ROUNDDOWN((K87*LOOKUP(K87,{0,1950001,3300001,6950001,9000001,18000001,40000001},{0.05,0.1,0.2,0.23,0.33,0.4,0.45})-LOOKUP(K87,{0,1950001,3300001,6950001,9000001,18000001,40000001},{0,97500,427500,636000,1536000,2796000,4796000}))*1.021,-2))</f>
        <v/>
      </c>
      <c r="O87" s="19">
        <f>IF(L87&lt;=0,0,ROUNDDOWN((L87*LOOKUP(L87,{0,1950001,3300001,6950001,9000001,18000001,40000001},{0.05,0.1,0.2,0.23,0.33,0.4,0.45})-LOOKUP(L87,{0,1950001,3300001,6950001,9000001,18000001,40000001},{0,97500,427500,636000,1536000,2796000,4796000}))*1.021,-2))</f>
        <v/>
      </c>
      <c r="P87" s="19">
        <f>MAX(0,ROUNDDOWN(G87-E87-430000,-3))</f>
        <v/>
      </c>
      <c r="Q87" s="19">
        <f>MAX(0,ROUNDDOWN(G87-E87-430000-I87,-3))</f>
        <v/>
      </c>
      <c r="R87" s="19">
        <f>MAX(0,ROUNDDOWN(F87-E87-430000,-3))</f>
        <v/>
      </c>
      <c r="S87" s="19">
        <f>IF(G87&lt;=450000,0,MAX(0,ROUNDDOWN(P87*0.06-MIN(50000,P87)*0.03,-2))+MAX(0,ROUNDDOWN(P87*0.04-MIN(50000,P87)*0.02,-2)))</f>
        <v/>
      </c>
      <c r="T87" s="19">
        <f>IF(G87&lt;=450000,0,MAX(0,ROUNDDOWN(Q87*0.06-MIN(50000,Q87)*0.03,-2))+MAX(0,ROUNDDOWN(Q87*0.04-MIN(50000,Q87)*0.02,-2)))</f>
        <v/>
      </c>
      <c r="U87" s="19">
        <f>IF(F87&lt;=450000,0,MAX(0,ROUNDDOWN(R87*0.06-MIN(50000,R87)*0.03,-2))+MAX(0,ROUNDDOWN(R87*0.04-MIN(50000,R87)*0.02,-2)))</f>
        <v/>
      </c>
      <c r="V87" s="19">
        <f>S87-U87</f>
        <v/>
      </c>
      <c r="W87" s="19">
        <f>O87-M87</f>
        <v/>
      </c>
      <c r="X87" s="19">
        <f>N87+T87-M87-S87</f>
        <v/>
      </c>
      <c r="Y87" s="19">
        <f>T87-S87</f>
        <v/>
      </c>
    </row>
    <row r="88">
      <c r="A88" t="inlineStr">
        <is>
          <t>医療費の境目</t>
        </is>
      </c>
      <c r="B88" s="19">
        <f>'3_医療費の境目'!$B$3</f>
        <v/>
      </c>
      <c r="C88" s="19">
        <f>'3_医療費の境目'!$B$4</f>
        <v/>
      </c>
      <c r="D88" s="19">
        <f>'3_医療費の境目'!D16</f>
        <v/>
      </c>
      <c r="E88" s="19">
        <f>ROUND(MIN(B88/12,650000)*12*0.0915+MIN(B88/12,1390000)*12*(0.0504+0)+B88*0.005,0)</f>
        <v/>
      </c>
      <c r="F88" s="19">
        <f>IF(B88&lt;741000,0,IF(B88&lt;2191000,B88-740000,IF(B88&lt;2193000,1451000,IF(B88&lt;2196000,1453000,IF(B88&lt;2200000,1456000,IF(B88&lt;3600000,ROUND(ROUNDDOWN(B88/4,-3)*2.8,0)-80000,IF(B88&lt;6600000,ROUND(ROUNDDOWN(B88/4,-3)*3.2,0)-440000,IF(B88&lt;8500000,ROUNDDOWN(B88*0.9,0)-1100000,B88-1950000))))))))</f>
        <v/>
      </c>
      <c r="G88" s="19">
        <f>F88+C88</f>
        <v/>
      </c>
      <c r="H88" s="19">
        <f>IF(G88&gt;23500000,NA(),IF(G88&lt;=4890000,1040000,IF(G88&lt;=6550000,670000,620000)))</f>
        <v/>
      </c>
      <c r="I88" s="19">
        <f>IF(D88&lt;=0,0,MAX(0,MIN(2000000,D88-MIN(100000,ROUNDDOWN(G88*0.05,0)))))</f>
        <v/>
      </c>
      <c r="J88" s="19">
        <f>MAX(0,ROUNDDOWN(F88-E88-H88,-3))</f>
        <v/>
      </c>
      <c r="K88" s="19">
        <f>MAX(0,ROUNDDOWN(G88-E88-H88-I88,-3))</f>
        <v/>
      </c>
      <c r="L88" s="19">
        <f>MAX(0,ROUNDDOWN(G88-E88-H88,-3))</f>
        <v/>
      </c>
      <c r="M88" s="19">
        <f>IF(J88&lt;=0,0,ROUNDDOWN((J88*LOOKUP(J88,{0,1950001,3300001,6950001,9000001,18000001,40000001},{0.05,0.1,0.2,0.23,0.33,0.4,0.45})-LOOKUP(J88,{0,1950001,3300001,6950001,9000001,18000001,40000001},{0,97500,427500,636000,1536000,2796000,4796000}))*1.021,-2))</f>
        <v/>
      </c>
      <c r="N88" s="19">
        <f>IF(K88&lt;=0,0,ROUNDDOWN((K88*LOOKUP(K88,{0,1950001,3300001,6950001,9000001,18000001,40000001},{0.05,0.1,0.2,0.23,0.33,0.4,0.45})-LOOKUP(K88,{0,1950001,3300001,6950001,9000001,18000001,40000001},{0,97500,427500,636000,1536000,2796000,4796000}))*1.021,-2))</f>
        <v/>
      </c>
      <c r="O88" s="19">
        <f>IF(L88&lt;=0,0,ROUNDDOWN((L88*LOOKUP(L88,{0,1950001,3300001,6950001,9000001,18000001,40000001},{0.05,0.1,0.2,0.23,0.33,0.4,0.45})-LOOKUP(L88,{0,1950001,3300001,6950001,9000001,18000001,40000001},{0,97500,427500,636000,1536000,2796000,4796000}))*1.021,-2))</f>
        <v/>
      </c>
      <c r="P88" s="19">
        <f>MAX(0,ROUNDDOWN(G88-E88-430000,-3))</f>
        <v/>
      </c>
      <c r="Q88" s="19">
        <f>MAX(0,ROUNDDOWN(G88-E88-430000-I88,-3))</f>
        <v/>
      </c>
      <c r="R88" s="19">
        <f>MAX(0,ROUNDDOWN(F88-E88-430000,-3))</f>
        <v/>
      </c>
      <c r="S88" s="19">
        <f>IF(G88&lt;=450000,0,MAX(0,ROUNDDOWN(P88*0.06-MIN(50000,P88)*0.03,-2))+MAX(0,ROUNDDOWN(P88*0.04-MIN(50000,P88)*0.02,-2)))</f>
        <v/>
      </c>
      <c r="T88" s="19">
        <f>IF(G88&lt;=450000,0,MAX(0,ROUNDDOWN(Q88*0.06-MIN(50000,Q88)*0.03,-2))+MAX(0,ROUNDDOWN(Q88*0.04-MIN(50000,Q88)*0.02,-2)))</f>
        <v/>
      </c>
      <c r="U88" s="19">
        <f>IF(F88&lt;=450000,0,MAX(0,ROUNDDOWN(R88*0.06-MIN(50000,R88)*0.03,-2))+MAX(0,ROUNDDOWN(R88*0.04-MIN(50000,R88)*0.02,-2)))</f>
        <v/>
      </c>
      <c r="V88" s="19">
        <f>S88-U88</f>
        <v/>
      </c>
      <c r="W88" s="19">
        <f>O88-M88</f>
        <v/>
      </c>
      <c r="X88" s="19">
        <f>N88+T88-M88-S88</f>
        <v/>
      </c>
      <c r="Y88" s="19">
        <f>T88-S88</f>
        <v/>
      </c>
    </row>
    <row r="89">
      <c r="A89" t="inlineStr">
        <is>
          <t>医療費の境目</t>
        </is>
      </c>
      <c r="B89" s="19">
        <f>'3_医療費の境目'!$B$3</f>
        <v/>
      </c>
      <c r="C89" s="19">
        <f>'3_医療費の境目'!$B$4</f>
        <v/>
      </c>
      <c r="D89" s="19">
        <f>'3_医療費の境目'!D17</f>
        <v/>
      </c>
      <c r="E89" s="19">
        <f>ROUND(MIN(B89/12,650000)*12*0.0915+MIN(B89/12,1390000)*12*(0.0504+0)+B89*0.005,0)</f>
        <v/>
      </c>
      <c r="F89" s="19">
        <f>IF(B89&lt;741000,0,IF(B89&lt;2191000,B89-740000,IF(B89&lt;2193000,1451000,IF(B89&lt;2196000,1453000,IF(B89&lt;2200000,1456000,IF(B89&lt;3600000,ROUND(ROUNDDOWN(B89/4,-3)*2.8,0)-80000,IF(B89&lt;6600000,ROUND(ROUNDDOWN(B89/4,-3)*3.2,0)-440000,IF(B89&lt;8500000,ROUNDDOWN(B89*0.9,0)-1100000,B89-1950000))))))))</f>
        <v/>
      </c>
      <c r="G89" s="19">
        <f>F89+C89</f>
        <v/>
      </c>
      <c r="H89" s="19">
        <f>IF(G89&gt;23500000,NA(),IF(G89&lt;=4890000,1040000,IF(G89&lt;=6550000,670000,620000)))</f>
        <v/>
      </c>
      <c r="I89" s="19">
        <f>IF(D89&lt;=0,0,MAX(0,MIN(2000000,D89-MIN(100000,ROUNDDOWN(G89*0.05,0)))))</f>
        <v/>
      </c>
      <c r="J89" s="19">
        <f>MAX(0,ROUNDDOWN(F89-E89-H89,-3))</f>
        <v/>
      </c>
      <c r="K89" s="19">
        <f>MAX(0,ROUNDDOWN(G89-E89-H89-I89,-3))</f>
        <v/>
      </c>
      <c r="L89" s="19">
        <f>MAX(0,ROUNDDOWN(G89-E89-H89,-3))</f>
        <v/>
      </c>
      <c r="M89" s="19">
        <f>IF(J89&lt;=0,0,ROUNDDOWN((J89*LOOKUP(J89,{0,1950001,3300001,6950001,9000001,18000001,40000001},{0.05,0.1,0.2,0.23,0.33,0.4,0.45})-LOOKUP(J89,{0,1950001,3300001,6950001,9000001,18000001,40000001},{0,97500,427500,636000,1536000,2796000,4796000}))*1.021,-2))</f>
        <v/>
      </c>
      <c r="N89" s="19">
        <f>IF(K89&lt;=0,0,ROUNDDOWN((K89*LOOKUP(K89,{0,1950001,3300001,6950001,9000001,18000001,40000001},{0.05,0.1,0.2,0.23,0.33,0.4,0.45})-LOOKUP(K89,{0,1950001,3300001,6950001,9000001,18000001,40000001},{0,97500,427500,636000,1536000,2796000,4796000}))*1.021,-2))</f>
        <v/>
      </c>
      <c r="O89" s="19">
        <f>IF(L89&lt;=0,0,ROUNDDOWN((L89*LOOKUP(L89,{0,1950001,3300001,6950001,9000001,18000001,40000001},{0.05,0.1,0.2,0.23,0.33,0.4,0.45})-LOOKUP(L89,{0,1950001,3300001,6950001,9000001,18000001,40000001},{0,97500,427500,636000,1536000,2796000,4796000}))*1.021,-2))</f>
        <v/>
      </c>
      <c r="P89" s="19">
        <f>MAX(0,ROUNDDOWN(G89-E89-430000,-3))</f>
        <v/>
      </c>
      <c r="Q89" s="19">
        <f>MAX(0,ROUNDDOWN(G89-E89-430000-I89,-3))</f>
        <v/>
      </c>
      <c r="R89" s="19">
        <f>MAX(0,ROUNDDOWN(F89-E89-430000,-3))</f>
        <v/>
      </c>
      <c r="S89" s="19">
        <f>IF(G89&lt;=450000,0,MAX(0,ROUNDDOWN(P89*0.06-MIN(50000,P89)*0.03,-2))+MAX(0,ROUNDDOWN(P89*0.04-MIN(50000,P89)*0.02,-2)))</f>
        <v/>
      </c>
      <c r="T89" s="19">
        <f>IF(G89&lt;=450000,0,MAX(0,ROUNDDOWN(Q89*0.06-MIN(50000,Q89)*0.03,-2))+MAX(0,ROUNDDOWN(Q89*0.04-MIN(50000,Q89)*0.02,-2)))</f>
        <v/>
      </c>
      <c r="U89" s="19">
        <f>IF(F89&lt;=450000,0,MAX(0,ROUNDDOWN(R89*0.06-MIN(50000,R89)*0.03,-2))+MAX(0,ROUNDDOWN(R89*0.04-MIN(50000,R89)*0.02,-2)))</f>
        <v/>
      </c>
      <c r="V89" s="19">
        <f>S89-U89</f>
        <v/>
      </c>
      <c r="W89" s="19">
        <f>O89-M89</f>
        <v/>
      </c>
      <c r="X89" s="19">
        <f>N89+T89-M89-S89</f>
        <v/>
      </c>
      <c r="Y89" s="19">
        <f>T89-S89</f>
        <v/>
      </c>
    </row>
    <row r="90">
      <c r="A90" t="inlineStr">
        <is>
          <t>医療費の境目</t>
        </is>
      </c>
      <c r="B90" s="19">
        <f>'3_医療費の境目'!$B$3</f>
        <v/>
      </c>
      <c r="C90" s="19">
        <f>'3_医療費の境目'!$B$4</f>
        <v/>
      </c>
      <c r="D90" s="19">
        <f>'3_医療費の境目'!D18</f>
        <v/>
      </c>
      <c r="E90" s="19">
        <f>ROUND(MIN(B90/12,650000)*12*0.0915+MIN(B90/12,1390000)*12*(0.0504+0)+B90*0.005,0)</f>
        <v/>
      </c>
      <c r="F90" s="19">
        <f>IF(B90&lt;741000,0,IF(B90&lt;2191000,B90-740000,IF(B90&lt;2193000,1451000,IF(B90&lt;2196000,1453000,IF(B90&lt;2200000,1456000,IF(B90&lt;3600000,ROUND(ROUNDDOWN(B90/4,-3)*2.8,0)-80000,IF(B90&lt;6600000,ROUND(ROUNDDOWN(B90/4,-3)*3.2,0)-440000,IF(B90&lt;8500000,ROUNDDOWN(B90*0.9,0)-1100000,B90-1950000))))))))</f>
        <v/>
      </c>
      <c r="G90" s="19">
        <f>F90+C90</f>
        <v/>
      </c>
      <c r="H90" s="19">
        <f>IF(G90&gt;23500000,NA(),IF(G90&lt;=4890000,1040000,IF(G90&lt;=6550000,670000,620000)))</f>
        <v/>
      </c>
      <c r="I90" s="19">
        <f>IF(D90&lt;=0,0,MAX(0,MIN(2000000,D90-MIN(100000,ROUNDDOWN(G90*0.05,0)))))</f>
        <v/>
      </c>
      <c r="J90" s="19">
        <f>MAX(0,ROUNDDOWN(F90-E90-H90,-3))</f>
        <v/>
      </c>
      <c r="K90" s="19">
        <f>MAX(0,ROUNDDOWN(G90-E90-H90-I90,-3))</f>
        <v/>
      </c>
      <c r="L90" s="19">
        <f>MAX(0,ROUNDDOWN(G90-E90-H90,-3))</f>
        <v/>
      </c>
      <c r="M90" s="19">
        <f>IF(J90&lt;=0,0,ROUNDDOWN((J90*LOOKUP(J90,{0,1950001,3300001,6950001,9000001,18000001,40000001},{0.05,0.1,0.2,0.23,0.33,0.4,0.45})-LOOKUP(J90,{0,1950001,3300001,6950001,9000001,18000001,40000001},{0,97500,427500,636000,1536000,2796000,4796000}))*1.021,-2))</f>
        <v/>
      </c>
      <c r="N90" s="19">
        <f>IF(K90&lt;=0,0,ROUNDDOWN((K90*LOOKUP(K90,{0,1950001,3300001,6950001,9000001,18000001,40000001},{0.05,0.1,0.2,0.23,0.33,0.4,0.45})-LOOKUP(K90,{0,1950001,3300001,6950001,9000001,18000001,40000001},{0,97500,427500,636000,1536000,2796000,4796000}))*1.021,-2))</f>
        <v/>
      </c>
      <c r="O90" s="19">
        <f>IF(L90&lt;=0,0,ROUNDDOWN((L90*LOOKUP(L90,{0,1950001,3300001,6950001,9000001,18000001,40000001},{0.05,0.1,0.2,0.23,0.33,0.4,0.45})-LOOKUP(L90,{0,1950001,3300001,6950001,9000001,18000001,40000001},{0,97500,427500,636000,1536000,2796000,4796000}))*1.021,-2))</f>
        <v/>
      </c>
      <c r="P90" s="19">
        <f>MAX(0,ROUNDDOWN(G90-E90-430000,-3))</f>
        <v/>
      </c>
      <c r="Q90" s="19">
        <f>MAX(0,ROUNDDOWN(G90-E90-430000-I90,-3))</f>
        <v/>
      </c>
      <c r="R90" s="19">
        <f>MAX(0,ROUNDDOWN(F90-E90-430000,-3))</f>
        <v/>
      </c>
      <c r="S90" s="19">
        <f>IF(G90&lt;=450000,0,MAX(0,ROUNDDOWN(P90*0.06-MIN(50000,P90)*0.03,-2))+MAX(0,ROUNDDOWN(P90*0.04-MIN(50000,P90)*0.02,-2)))</f>
        <v/>
      </c>
      <c r="T90" s="19">
        <f>IF(G90&lt;=450000,0,MAX(0,ROUNDDOWN(Q90*0.06-MIN(50000,Q90)*0.03,-2))+MAX(0,ROUNDDOWN(Q90*0.04-MIN(50000,Q90)*0.02,-2)))</f>
        <v/>
      </c>
      <c r="U90" s="19">
        <f>IF(F90&lt;=450000,0,MAX(0,ROUNDDOWN(R90*0.06-MIN(50000,R90)*0.03,-2))+MAX(0,ROUNDDOWN(R90*0.04-MIN(50000,R90)*0.02,-2)))</f>
        <v/>
      </c>
      <c r="V90" s="19">
        <f>S90-U90</f>
        <v/>
      </c>
      <c r="W90" s="19">
        <f>O90-M90</f>
        <v/>
      </c>
      <c r="X90" s="19">
        <f>N90+T90-M90-S90</f>
        <v/>
      </c>
      <c r="Y90" s="19">
        <f>T90-S90</f>
        <v/>
      </c>
    </row>
    <row r="91">
      <c r="A91" t="inlineStr">
        <is>
          <t>医療費の境目</t>
        </is>
      </c>
      <c r="B91" s="19">
        <f>'3_医療費の境目'!$B$3</f>
        <v/>
      </c>
      <c r="C91" s="19">
        <f>'3_医療費の境目'!$B$4</f>
        <v/>
      </c>
      <c r="D91" s="19">
        <f>'3_医療費の境目'!D19</f>
        <v/>
      </c>
      <c r="E91" s="19">
        <f>ROUND(MIN(B91/12,650000)*12*0.0915+MIN(B91/12,1390000)*12*(0.0504+0)+B91*0.005,0)</f>
        <v/>
      </c>
      <c r="F91" s="19">
        <f>IF(B91&lt;741000,0,IF(B91&lt;2191000,B91-740000,IF(B91&lt;2193000,1451000,IF(B91&lt;2196000,1453000,IF(B91&lt;2200000,1456000,IF(B91&lt;3600000,ROUND(ROUNDDOWN(B91/4,-3)*2.8,0)-80000,IF(B91&lt;6600000,ROUND(ROUNDDOWN(B91/4,-3)*3.2,0)-440000,IF(B91&lt;8500000,ROUNDDOWN(B91*0.9,0)-1100000,B91-1950000))))))))</f>
        <v/>
      </c>
      <c r="G91" s="19">
        <f>F91+C91</f>
        <v/>
      </c>
      <c r="H91" s="19">
        <f>IF(G91&gt;23500000,NA(),IF(G91&lt;=4890000,1040000,IF(G91&lt;=6550000,670000,620000)))</f>
        <v/>
      </c>
      <c r="I91" s="19">
        <f>IF(D91&lt;=0,0,MAX(0,MIN(2000000,D91-MIN(100000,ROUNDDOWN(G91*0.05,0)))))</f>
        <v/>
      </c>
      <c r="J91" s="19">
        <f>MAX(0,ROUNDDOWN(F91-E91-H91,-3))</f>
        <v/>
      </c>
      <c r="K91" s="19">
        <f>MAX(0,ROUNDDOWN(G91-E91-H91-I91,-3))</f>
        <v/>
      </c>
      <c r="L91" s="19">
        <f>MAX(0,ROUNDDOWN(G91-E91-H91,-3))</f>
        <v/>
      </c>
      <c r="M91" s="19">
        <f>IF(J91&lt;=0,0,ROUNDDOWN((J91*LOOKUP(J91,{0,1950001,3300001,6950001,9000001,18000001,40000001},{0.05,0.1,0.2,0.23,0.33,0.4,0.45})-LOOKUP(J91,{0,1950001,3300001,6950001,9000001,18000001,40000001},{0,97500,427500,636000,1536000,2796000,4796000}))*1.021,-2))</f>
        <v/>
      </c>
      <c r="N91" s="19">
        <f>IF(K91&lt;=0,0,ROUNDDOWN((K91*LOOKUP(K91,{0,1950001,3300001,6950001,9000001,18000001,40000001},{0.05,0.1,0.2,0.23,0.33,0.4,0.45})-LOOKUP(K91,{0,1950001,3300001,6950001,9000001,18000001,40000001},{0,97500,427500,636000,1536000,2796000,4796000}))*1.021,-2))</f>
        <v/>
      </c>
      <c r="O91" s="19">
        <f>IF(L91&lt;=0,0,ROUNDDOWN((L91*LOOKUP(L91,{0,1950001,3300001,6950001,9000001,18000001,40000001},{0.05,0.1,0.2,0.23,0.33,0.4,0.45})-LOOKUP(L91,{0,1950001,3300001,6950001,9000001,18000001,40000001},{0,97500,427500,636000,1536000,2796000,4796000}))*1.021,-2))</f>
        <v/>
      </c>
      <c r="P91" s="19">
        <f>MAX(0,ROUNDDOWN(G91-E91-430000,-3))</f>
        <v/>
      </c>
      <c r="Q91" s="19">
        <f>MAX(0,ROUNDDOWN(G91-E91-430000-I91,-3))</f>
        <v/>
      </c>
      <c r="R91" s="19">
        <f>MAX(0,ROUNDDOWN(F91-E91-430000,-3))</f>
        <v/>
      </c>
      <c r="S91" s="19">
        <f>IF(G91&lt;=450000,0,MAX(0,ROUNDDOWN(P91*0.06-MIN(50000,P91)*0.03,-2))+MAX(0,ROUNDDOWN(P91*0.04-MIN(50000,P91)*0.02,-2)))</f>
        <v/>
      </c>
      <c r="T91" s="19">
        <f>IF(G91&lt;=450000,0,MAX(0,ROUNDDOWN(Q91*0.06-MIN(50000,Q91)*0.03,-2))+MAX(0,ROUNDDOWN(Q91*0.04-MIN(50000,Q91)*0.02,-2)))</f>
        <v/>
      </c>
      <c r="U91" s="19">
        <f>IF(F91&lt;=450000,0,MAX(0,ROUNDDOWN(R91*0.06-MIN(50000,R91)*0.03,-2))+MAX(0,ROUNDDOWN(R91*0.04-MIN(50000,R91)*0.02,-2)))</f>
        <v/>
      </c>
      <c r="V91" s="19">
        <f>S91-U91</f>
        <v/>
      </c>
      <c r="W91" s="19">
        <f>O91-M91</f>
        <v/>
      </c>
      <c r="X91" s="19">
        <f>N91+T91-M91-S91</f>
        <v/>
      </c>
      <c r="Y91" s="19">
        <f>T91-S91</f>
        <v/>
      </c>
    </row>
    <row r="92">
      <c r="A92" t="inlineStr">
        <is>
          <t>医療費の境目</t>
        </is>
      </c>
      <c r="B92" s="19">
        <f>'3_医療費の境目'!$B$3</f>
        <v/>
      </c>
      <c r="C92" s="19">
        <f>'3_医療費の境目'!$B$4</f>
        <v/>
      </c>
      <c r="D92" s="19">
        <f>'3_医療費の境目'!D20</f>
        <v/>
      </c>
      <c r="E92" s="19">
        <f>ROUND(MIN(B92/12,650000)*12*0.0915+MIN(B92/12,1390000)*12*(0.0504+0)+B92*0.005,0)</f>
        <v/>
      </c>
      <c r="F92" s="19">
        <f>IF(B92&lt;741000,0,IF(B92&lt;2191000,B92-740000,IF(B92&lt;2193000,1451000,IF(B92&lt;2196000,1453000,IF(B92&lt;2200000,1456000,IF(B92&lt;3600000,ROUND(ROUNDDOWN(B92/4,-3)*2.8,0)-80000,IF(B92&lt;6600000,ROUND(ROUNDDOWN(B92/4,-3)*3.2,0)-440000,IF(B92&lt;8500000,ROUNDDOWN(B92*0.9,0)-1100000,B92-1950000))))))))</f>
        <v/>
      </c>
      <c r="G92" s="19">
        <f>F92+C92</f>
        <v/>
      </c>
      <c r="H92" s="19">
        <f>IF(G92&gt;23500000,NA(),IF(G92&lt;=4890000,1040000,IF(G92&lt;=6550000,670000,620000)))</f>
        <v/>
      </c>
      <c r="I92" s="19">
        <f>IF(D92&lt;=0,0,MAX(0,MIN(2000000,D92-MIN(100000,ROUNDDOWN(G92*0.05,0)))))</f>
        <v/>
      </c>
      <c r="J92" s="19">
        <f>MAX(0,ROUNDDOWN(F92-E92-H92,-3))</f>
        <v/>
      </c>
      <c r="K92" s="19">
        <f>MAX(0,ROUNDDOWN(G92-E92-H92-I92,-3))</f>
        <v/>
      </c>
      <c r="L92" s="19">
        <f>MAX(0,ROUNDDOWN(G92-E92-H92,-3))</f>
        <v/>
      </c>
      <c r="M92" s="19">
        <f>IF(J92&lt;=0,0,ROUNDDOWN((J92*LOOKUP(J92,{0,1950001,3300001,6950001,9000001,18000001,40000001},{0.05,0.1,0.2,0.23,0.33,0.4,0.45})-LOOKUP(J92,{0,1950001,3300001,6950001,9000001,18000001,40000001},{0,97500,427500,636000,1536000,2796000,4796000}))*1.021,-2))</f>
        <v/>
      </c>
      <c r="N92" s="19">
        <f>IF(K92&lt;=0,0,ROUNDDOWN((K92*LOOKUP(K92,{0,1950001,3300001,6950001,9000001,18000001,40000001},{0.05,0.1,0.2,0.23,0.33,0.4,0.45})-LOOKUP(K92,{0,1950001,3300001,6950001,9000001,18000001,40000001},{0,97500,427500,636000,1536000,2796000,4796000}))*1.021,-2))</f>
        <v/>
      </c>
      <c r="O92" s="19">
        <f>IF(L92&lt;=0,0,ROUNDDOWN((L92*LOOKUP(L92,{0,1950001,3300001,6950001,9000001,18000001,40000001},{0.05,0.1,0.2,0.23,0.33,0.4,0.45})-LOOKUP(L92,{0,1950001,3300001,6950001,9000001,18000001,40000001},{0,97500,427500,636000,1536000,2796000,4796000}))*1.021,-2))</f>
        <v/>
      </c>
      <c r="P92" s="19">
        <f>MAX(0,ROUNDDOWN(G92-E92-430000,-3))</f>
        <v/>
      </c>
      <c r="Q92" s="19">
        <f>MAX(0,ROUNDDOWN(G92-E92-430000-I92,-3))</f>
        <v/>
      </c>
      <c r="R92" s="19">
        <f>MAX(0,ROUNDDOWN(F92-E92-430000,-3))</f>
        <v/>
      </c>
      <c r="S92" s="19">
        <f>IF(G92&lt;=450000,0,MAX(0,ROUNDDOWN(P92*0.06-MIN(50000,P92)*0.03,-2))+MAX(0,ROUNDDOWN(P92*0.04-MIN(50000,P92)*0.02,-2)))</f>
        <v/>
      </c>
      <c r="T92" s="19">
        <f>IF(G92&lt;=450000,0,MAX(0,ROUNDDOWN(Q92*0.06-MIN(50000,Q92)*0.03,-2))+MAX(0,ROUNDDOWN(Q92*0.04-MIN(50000,Q92)*0.02,-2)))</f>
        <v/>
      </c>
      <c r="U92" s="19">
        <f>IF(F92&lt;=450000,0,MAX(0,ROUNDDOWN(R92*0.06-MIN(50000,R92)*0.03,-2))+MAX(0,ROUNDDOWN(R92*0.04-MIN(50000,R92)*0.02,-2)))</f>
        <v/>
      </c>
      <c r="V92" s="19">
        <f>S92-U92</f>
        <v/>
      </c>
      <c r="W92" s="19">
        <f>O92-M92</f>
        <v/>
      </c>
      <c r="X92" s="19">
        <f>N92+T92-M92-S92</f>
        <v/>
      </c>
      <c r="Y92" s="19">
        <f>T92-S92</f>
        <v/>
      </c>
    </row>
    <row r="93">
      <c r="A93" t="inlineStr">
        <is>
          <t>医療費の境目</t>
        </is>
      </c>
      <c r="B93" s="19">
        <f>'3_医療費の境目'!$B$3</f>
        <v/>
      </c>
      <c r="C93" s="19">
        <f>'3_医療費の境目'!$B$4</f>
        <v/>
      </c>
      <c r="D93" s="19">
        <f>'3_医療費の境目'!D21</f>
        <v/>
      </c>
      <c r="E93" s="19">
        <f>ROUND(MIN(B93/12,650000)*12*0.0915+MIN(B93/12,1390000)*12*(0.0504+0)+B93*0.005,0)</f>
        <v/>
      </c>
      <c r="F93" s="19">
        <f>IF(B93&lt;741000,0,IF(B93&lt;2191000,B93-740000,IF(B93&lt;2193000,1451000,IF(B93&lt;2196000,1453000,IF(B93&lt;2200000,1456000,IF(B93&lt;3600000,ROUND(ROUNDDOWN(B93/4,-3)*2.8,0)-80000,IF(B93&lt;6600000,ROUND(ROUNDDOWN(B93/4,-3)*3.2,0)-440000,IF(B93&lt;8500000,ROUNDDOWN(B93*0.9,0)-1100000,B93-1950000))))))))</f>
        <v/>
      </c>
      <c r="G93" s="19">
        <f>F93+C93</f>
        <v/>
      </c>
      <c r="H93" s="19">
        <f>IF(G93&gt;23500000,NA(),IF(G93&lt;=4890000,1040000,IF(G93&lt;=6550000,670000,620000)))</f>
        <v/>
      </c>
      <c r="I93" s="19">
        <f>IF(D93&lt;=0,0,MAX(0,MIN(2000000,D93-MIN(100000,ROUNDDOWN(G93*0.05,0)))))</f>
        <v/>
      </c>
      <c r="J93" s="19">
        <f>MAX(0,ROUNDDOWN(F93-E93-H93,-3))</f>
        <v/>
      </c>
      <c r="K93" s="19">
        <f>MAX(0,ROUNDDOWN(G93-E93-H93-I93,-3))</f>
        <v/>
      </c>
      <c r="L93" s="19">
        <f>MAX(0,ROUNDDOWN(G93-E93-H93,-3))</f>
        <v/>
      </c>
      <c r="M93" s="19">
        <f>IF(J93&lt;=0,0,ROUNDDOWN((J93*LOOKUP(J93,{0,1950001,3300001,6950001,9000001,18000001,40000001},{0.05,0.1,0.2,0.23,0.33,0.4,0.45})-LOOKUP(J93,{0,1950001,3300001,6950001,9000001,18000001,40000001},{0,97500,427500,636000,1536000,2796000,4796000}))*1.021,-2))</f>
        <v/>
      </c>
      <c r="N93" s="19">
        <f>IF(K93&lt;=0,0,ROUNDDOWN((K93*LOOKUP(K93,{0,1950001,3300001,6950001,9000001,18000001,40000001},{0.05,0.1,0.2,0.23,0.33,0.4,0.45})-LOOKUP(K93,{0,1950001,3300001,6950001,9000001,18000001,40000001},{0,97500,427500,636000,1536000,2796000,4796000}))*1.021,-2))</f>
        <v/>
      </c>
      <c r="O93" s="19">
        <f>IF(L93&lt;=0,0,ROUNDDOWN((L93*LOOKUP(L93,{0,1950001,3300001,6950001,9000001,18000001,40000001},{0.05,0.1,0.2,0.23,0.33,0.4,0.45})-LOOKUP(L93,{0,1950001,3300001,6950001,9000001,18000001,40000001},{0,97500,427500,636000,1536000,2796000,4796000}))*1.021,-2))</f>
        <v/>
      </c>
      <c r="P93" s="19">
        <f>MAX(0,ROUNDDOWN(G93-E93-430000,-3))</f>
        <v/>
      </c>
      <c r="Q93" s="19">
        <f>MAX(0,ROUNDDOWN(G93-E93-430000-I93,-3))</f>
        <v/>
      </c>
      <c r="R93" s="19">
        <f>MAX(0,ROUNDDOWN(F93-E93-430000,-3))</f>
        <v/>
      </c>
      <c r="S93" s="19">
        <f>IF(G93&lt;=450000,0,MAX(0,ROUNDDOWN(P93*0.06-MIN(50000,P93)*0.03,-2))+MAX(0,ROUNDDOWN(P93*0.04-MIN(50000,P93)*0.02,-2)))</f>
        <v/>
      </c>
      <c r="T93" s="19">
        <f>IF(G93&lt;=450000,0,MAX(0,ROUNDDOWN(Q93*0.06-MIN(50000,Q93)*0.03,-2))+MAX(0,ROUNDDOWN(Q93*0.04-MIN(50000,Q93)*0.02,-2)))</f>
        <v/>
      </c>
      <c r="U93" s="19">
        <f>IF(F93&lt;=450000,0,MAX(0,ROUNDDOWN(R93*0.06-MIN(50000,R93)*0.03,-2))+MAX(0,ROUNDDOWN(R93*0.04-MIN(50000,R93)*0.02,-2)))</f>
        <v/>
      </c>
      <c r="V93" s="19">
        <f>S93-U93</f>
        <v/>
      </c>
      <c r="W93" s="19">
        <f>O93-M93</f>
        <v/>
      </c>
      <c r="X93" s="19">
        <f>N93+T93-M93-S93</f>
        <v/>
      </c>
      <c r="Y93" s="19">
        <f>T93-S93</f>
        <v/>
      </c>
    </row>
    <row r="94">
      <c r="A94" t="inlineStr">
        <is>
          <t>医療費の境目</t>
        </is>
      </c>
      <c r="B94" s="19">
        <f>'3_医療費の境目'!$B$3</f>
        <v/>
      </c>
      <c r="C94" s="19">
        <f>'3_医療費の境目'!$B$4</f>
        <v/>
      </c>
      <c r="D94" s="19">
        <f>'3_医療費の境目'!D22</f>
        <v/>
      </c>
      <c r="E94" s="19">
        <f>ROUND(MIN(B94/12,650000)*12*0.0915+MIN(B94/12,1390000)*12*(0.0504+0)+B94*0.005,0)</f>
        <v/>
      </c>
      <c r="F94" s="19">
        <f>IF(B94&lt;741000,0,IF(B94&lt;2191000,B94-740000,IF(B94&lt;2193000,1451000,IF(B94&lt;2196000,1453000,IF(B94&lt;2200000,1456000,IF(B94&lt;3600000,ROUND(ROUNDDOWN(B94/4,-3)*2.8,0)-80000,IF(B94&lt;6600000,ROUND(ROUNDDOWN(B94/4,-3)*3.2,0)-440000,IF(B94&lt;8500000,ROUNDDOWN(B94*0.9,0)-1100000,B94-1950000))))))))</f>
        <v/>
      </c>
      <c r="G94" s="19">
        <f>F94+C94</f>
        <v/>
      </c>
      <c r="H94" s="19">
        <f>IF(G94&gt;23500000,NA(),IF(G94&lt;=4890000,1040000,IF(G94&lt;=6550000,670000,620000)))</f>
        <v/>
      </c>
      <c r="I94" s="19">
        <f>IF(D94&lt;=0,0,MAX(0,MIN(2000000,D94-MIN(100000,ROUNDDOWN(G94*0.05,0)))))</f>
        <v/>
      </c>
      <c r="J94" s="19">
        <f>MAX(0,ROUNDDOWN(F94-E94-H94,-3))</f>
        <v/>
      </c>
      <c r="K94" s="19">
        <f>MAX(0,ROUNDDOWN(G94-E94-H94-I94,-3))</f>
        <v/>
      </c>
      <c r="L94" s="19">
        <f>MAX(0,ROUNDDOWN(G94-E94-H94,-3))</f>
        <v/>
      </c>
      <c r="M94" s="19">
        <f>IF(J94&lt;=0,0,ROUNDDOWN((J94*LOOKUP(J94,{0,1950001,3300001,6950001,9000001,18000001,40000001},{0.05,0.1,0.2,0.23,0.33,0.4,0.45})-LOOKUP(J94,{0,1950001,3300001,6950001,9000001,18000001,40000001},{0,97500,427500,636000,1536000,2796000,4796000}))*1.021,-2))</f>
        <v/>
      </c>
      <c r="N94" s="19">
        <f>IF(K94&lt;=0,0,ROUNDDOWN((K94*LOOKUP(K94,{0,1950001,3300001,6950001,9000001,18000001,40000001},{0.05,0.1,0.2,0.23,0.33,0.4,0.45})-LOOKUP(K94,{0,1950001,3300001,6950001,9000001,18000001,40000001},{0,97500,427500,636000,1536000,2796000,4796000}))*1.021,-2))</f>
        <v/>
      </c>
      <c r="O94" s="19">
        <f>IF(L94&lt;=0,0,ROUNDDOWN((L94*LOOKUP(L94,{0,1950001,3300001,6950001,9000001,18000001,40000001},{0.05,0.1,0.2,0.23,0.33,0.4,0.45})-LOOKUP(L94,{0,1950001,3300001,6950001,9000001,18000001,40000001},{0,97500,427500,636000,1536000,2796000,4796000}))*1.021,-2))</f>
        <v/>
      </c>
      <c r="P94" s="19">
        <f>MAX(0,ROUNDDOWN(G94-E94-430000,-3))</f>
        <v/>
      </c>
      <c r="Q94" s="19">
        <f>MAX(0,ROUNDDOWN(G94-E94-430000-I94,-3))</f>
        <v/>
      </c>
      <c r="R94" s="19">
        <f>MAX(0,ROUNDDOWN(F94-E94-430000,-3))</f>
        <v/>
      </c>
      <c r="S94" s="19">
        <f>IF(G94&lt;=450000,0,MAX(0,ROUNDDOWN(P94*0.06-MIN(50000,P94)*0.03,-2))+MAX(0,ROUNDDOWN(P94*0.04-MIN(50000,P94)*0.02,-2)))</f>
        <v/>
      </c>
      <c r="T94" s="19">
        <f>IF(G94&lt;=450000,0,MAX(0,ROUNDDOWN(Q94*0.06-MIN(50000,Q94)*0.03,-2))+MAX(0,ROUNDDOWN(Q94*0.04-MIN(50000,Q94)*0.02,-2)))</f>
        <v/>
      </c>
      <c r="U94" s="19">
        <f>IF(F94&lt;=450000,0,MAX(0,ROUNDDOWN(R94*0.06-MIN(50000,R94)*0.03,-2))+MAX(0,ROUNDDOWN(R94*0.04-MIN(50000,R94)*0.02,-2)))</f>
        <v/>
      </c>
      <c r="V94" s="19">
        <f>S94-U94</f>
        <v/>
      </c>
      <c r="W94" s="19">
        <f>O94-M94</f>
        <v/>
      </c>
      <c r="X94" s="19">
        <f>N94+T94-M94-S94</f>
        <v/>
      </c>
      <c r="Y94" s="19">
        <f>T94-S94</f>
        <v/>
      </c>
    </row>
    <row r="95">
      <c r="A95" t="inlineStr">
        <is>
          <t>医療費の境目</t>
        </is>
      </c>
      <c r="B95" s="19">
        <f>'3_医療費の境目'!$B$3</f>
        <v/>
      </c>
      <c r="C95" s="19">
        <f>'3_医療費の境目'!$B$4</f>
        <v/>
      </c>
      <c r="D95" s="19">
        <f>'3_医療費の境目'!D23</f>
        <v/>
      </c>
      <c r="E95" s="19">
        <f>ROUND(MIN(B95/12,650000)*12*0.0915+MIN(B95/12,1390000)*12*(0.0504+0)+B95*0.005,0)</f>
        <v/>
      </c>
      <c r="F95" s="19">
        <f>IF(B95&lt;741000,0,IF(B95&lt;2191000,B95-740000,IF(B95&lt;2193000,1451000,IF(B95&lt;2196000,1453000,IF(B95&lt;2200000,1456000,IF(B95&lt;3600000,ROUND(ROUNDDOWN(B95/4,-3)*2.8,0)-80000,IF(B95&lt;6600000,ROUND(ROUNDDOWN(B95/4,-3)*3.2,0)-440000,IF(B95&lt;8500000,ROUNDDOWN(B95*0.9,0)-1100000,B95-1950000))))))))</f>
        <v/>
      </c>
      <c r="G95" s="19">
        <f>F95+C95</f>
        <v/>
      </c>
      <c r="H95" s="19">
        <f>IF(G95&gt;23500000,NA(),IF(G95&lt;=4890000,1040000,IF(G95&lt;=6550000,670000,620000)))</f>
        <v/>
      </c>
      <c r="I95" s="19">
        <f>IF(D95&lt;=0,0,MAX(0,MIN(2000000,D95-MIN(100000,ROUNDDOWN(G95*0.05,0)))))</f>
        <v/>
      </c>
      <c r="J95" s="19">
        <f>MAX(0,ROUNDDOWN(F95-E95-H95,-3))</f>
        <v/>
      </c>
      <c r="K95" s="19">
        <f>MAX(0,ROUNDDOWN(G95-E95-H95-I95,-3))</f>
        <v/>
      </c>
      <c r="L95" s="19">
        <f>MAX(0,ROUNDDOWN(G95-E95-H95,-3))</f>
        <v/>
      </c>
      <c r="M95" s="19">
        <f>IF(J95&lt;=0,0,ROUNDDOWN((J95*LOOKUP(J95,{0,1950001,3300001,6950001,9000001,18000001,40000001},{0.05,0.1,0.2,0.23,0.33,0.4,0.45})-LOOKUP(J95,{0,1950001,3300001,6950001,9000001,18000001,40000001},{0,97500,427500,636000,1536000,2796000,4796000}))*1.021,-2))</f>
        <v/>
      </c>
      <c r="N95" s="19">
        <f>IF(K95&lt;=0,0,ROUNDDOWN((K95*LOOKUP(K95,{0,1950001,3300001,6950001,9000001,18000001,40000001},{0.05,0.1,0.2,0.23,0.33,0.4,0.45})-LOOKUP(K95,{0,1950001,3300001,6950001,9000001,18000001,40000001},{0,97500,427500,636000,1536000,2796000,4796000}))*1.021,-2))</f>
        <v/>
      </c>
      <c r="O95" s="19">
        <f>IF(L95&lt;=0,0,ROUNDDOWN((L95*LOOKUP(L95,{0,1950001,3300001,6950001,9000001,18000001,40000001},{0.05,0.1,0.2,0.23,0.33,0.4,0.45})-LOOKUP(L95,{0,1950001,3300001,6950001,9000001,18000001,40000001},{0,97500,427500,636000,1536000,2796000,4796000}))*1.021,-2))</f>
        <v/>
      </c>
      <c r="P95" s="19">
        <f>MAX(0,ROUNDDOWN(G95-E95-430000,-3))</f>
        <v/>
      </c>
      <c r="Q95" s="19">
        <f>MAX(0,ROUNDDOWN(G95-E95-430000-I95,-3))</f>
        <v/>
      </c>
      <c r="R95" s="19">
        <f>MAX(0,ROUNDDOWN(F95-E95-430000,-3))</f>
        <v/>
      </c>
      <c r="S95" s="19">
        <f>IF(G95&lt;=450000,0,MAX(0,ROUNDDOWN(P95*0.06-MIN(50000,P95)*0.03,-2))+MAX(0,ROUNDDOWN(P95*0.04-MIN(50000,P95)*0.02,-2)))</f>
        <v/>
      </c>
      <c r="T95" s="19">
        <f>IF(G95&lt;=450000,0,MAX(0,ROUNDDOWN(Q95*0.06-MIN(50000,Q95)*0.03,-2))+MAX(0,ROUNDDOWN(Q95*0.04-MIN(50000,Q95)*0.02,-2)))</f>
        <v/>
      </c>
      <c r="U95" s="19">
        <f>IF(F95&lt;=450000,0,MAX(0,ROUNDDOWN(R95*0.06-MIN(50000,R95)*0.03,-2))+MAX(0,ROUNDDOWN(R95*0.04-MIN(50000,R95)*0.02,-2)))</f>
        <v/>
      </c>
      <c r="V95" s="19">
        <f>S95-U95</f>
        <v/>
      </c>
      <c r="W95" s="19">
        <f>O95-M95</f>
        <v/>
      </c>
      <c r="X95" s="19">
        <f>N95+T95-M95-S95</f>
        <v/>
      </c>
      <c r="Y95" s="19">
        <f>T95-S95</f>
        <v/>
      </c>
    </row>
    <row r="96">
      <c r="A96" t="inlineStr">
        <is>
          <t>医療費の境目</t>
        </is>
      </c>
      <c r="B96" s="19">
        <f>'3_医療費の境目'!$B$3</f>
        <v/>
      </c>
      <c r="C96" s="19">
        <f>'3_医療費の境目'!$B$4</f>
        <v/>
      </c>
      <c r="D96" s="19">
        <f>'3_医療費の境目'!D24</f>
        <v/>
      </c>
      <c r="E96" s="19">
        <f>ROUND(MIN(B96/12,650000)*12*0.0915+MIN(B96/12,1390000)*12*(0.0504+0)+B96*0.005,0)</f>
        <v/>
      </c>
      <c r="F96" s="19">
        <f>IF(B96&lt;741000,0,IF(B96&lt;2191000,B96-740000,IF(B96&lt;2193000,1451000,IF(B96&lt;2196000,1453000,IF(B96&lt;2200000,1456000,IF(B96&lt;3600000,ROUND(ROUNDDOWN(B96/4,-3)*2.8,0)-80000,IF(B96&lt;6600000,ROUND(ROUNDDOWN(B96/4,-3)*3.2,0)-440000,IF(B96&lt;8500000,ROUNDDOWN(B96*0.9,0)-1100000,B96-1950000))))))))</f>
        <v/>
      </c>
      <c r="G96" s="19">
        <f>F96+C96</f>
        <v/>
      </c>
      <c r="H96" s="19">
        <f>IF(G96&gt;23500000,NA(),IF(G96&lt;=4890000,1040000,IF(G96&lt;=6550000,670000,620000)))</f>
        <v/>
      </c>
      <c r="I96" s="19">
        <f>IF(D96&lt;=0,0,MAX(0,MIN(2000000,D96-MIN(100000,ROUNDDOWN(G96*0.05,0)))))</f>
        <v/>
      </c>
      <c r="J96" s="19">
        <f>MAX(0,ROUNDDOWN(F96-E96-H96,-3))</f>
        <v/>
      </c>
      <c r="K96" s="19">
        <f>MAX(0,ROUNDDOWN(G96-E96-H96-I96,-3))</f>
        <v/>
      </c>
      <c r="L96" s="19">
        <f>MAX(0,ROUNDDOWN(G96-E96-H96,-3))</f>
        <v/>
      </c>
      <c r="M96" s="19">
        <f>IF(J96&lt;=0,0,ROUNDDOWN((J96*LOOKUP(J96,{0,1950001,3300001,6950001,9000001,18000001,40000001},{0.05,0.1,0.2,0.23,0.33,0.4,0.45})-LOOKUP(J96,{0,1950001,3300001,6950001,9000001,18000001,40000001},{0,97500,427500,636000,1536000,2796000,4796000}))*1.021,-2))</f>
        <v/>
      </c>
      <c r="N96" s="19">
        <f>IF(K96&lt;=0,0,ROUNDDOWN((K96*LOOKUP(K96,{0,1950001,3300001,6950001,9000001,18000001,40000001},{0.05,0.1,0.2,0.23,0.33,0.4,0.45})-LOOKUP(K96,{0,1950001,3300001,6950001,9000001,18000001,40000001},{0,97500,427500,636000,1536000,2796000,4796000}))*1.021,-2))</f>
        <v/>
      </c>
      <c r="O96" s="19">
        <f>IF(L96&lt;=0,0,ROUNDDOWN((L96*LOOKUP(L96,{0,1950001,3300001,6950001,9000001,18000001,40000001},{0.05,0.1,0.2,0.23,0.33,0.4,0.45})-LOOKUP(L96,{0,1950001,3300001,6950001,9000001,18000001,40000001},{0,97500,427500,636000,1536000,2796000,4796000}))*1.021,-2))</f>
        <v/>
      </c>
      <c r="P96" s="19">
        <f>MAX(0,ROUNDDOWN(G96-E96-430000,-3))</f>
        <v/>
      </c>
      <c r="Q96" s="19">
        <f>MAX(0,ROUNDDOWN(G96-E96-430000-I96,-3))</f>
        <v/>
      </c>
      <c r="R96" s="19">
        <f>MAX(0,ROUNDDOWN(F96-E96-430000,-3))</f>
        <v/>
      </c>
      <c r="S96" s="19">
        <f>IF(G96&lt;=450000,0,MAX(0,ROUNDDOWN(P96*0.06-MIN(50000,P96)*0.03,-2))+MAX(0,ROUNDDOWN(P96*0.04-MIN(50000,P96)*0.02,-2)))</f>
        <v/>
      </c>
      <c r="T96" s="19">
        <f>IF(G96&lt;=450000,0,MAX(0,ROUNDDOWN(Q96*0.06-MIN(50000,Q96)*0.03,-2))+MAX(0,ROUNDDOWN(Q96*0.04-MIN(50000,Q96)*0.02,-2)))</f>
        <v/>
      </c>
      <c r="U96" s="19">
        <f>IF(F96&lt;=450000,0,MAX(0,ROUNDDOWN(R96*0.06-MIN(50000,R96)*0.03,-2))+MAX(0,ROUNDDOWN(R96*0.04-MIN(50000,R96)*0.02,-2)))</f>
        <v/>
      </c>
      <c r="V96" s="19">
        <f>S96-U96</f>
        <v/>
      </c>
      <c r="W96" s="19">
        <f>O96-M96</f>
        <v/>
      </c>
      <c r="X96" s="19">
        <f>N96+T96-M96-S96</f>
        <v/>
      </c>
      <c r="Y96" s="19">
        <f>T96-S96</f>
        <v/>
      </c>
    </row>
    <row r="97">
      <c r="A97" t="inlineStr">
        <is>
          <t>医療費の境目</t>
        </is>
      </c>
      <c r="B97" s="19">
        <f>'3_医療費の境目'!$B$3</f>
        <v/>
      </c>
      <c r="C97" s="19">
        <f>'3_医療費の境目'!$B$4</f>
        <v/>
      </c>
      <c r="D97" s="19">
        <f>'3_医療費の境目'!D25</f>
        <v/>
      </c>
      <c r="E97" s="19">
        <f>ROUND(MIN(B97/12,650000)*12*0.0915+MIN(B97/12,1390000)*12*(0.0504+0)+B97*0.005,0)</f>
        <v/>
      </c>
      <c r="F97" s="19">
        <f>IF(B97&lt;741000,0,IF(B97&lt;2191000,B97-740000,IF(B97&lt;2193000,1451000,IF(B97&lt;2196000,1453000,IF(B97&lt;2200000,1456000,IF(B97&lt;3600000,ROUND(ROUNDDOWN(B97/4,-3)*2.8,0)-80000,IF(B97&lt;6600000,ROUND(ROUNDDOWN(B97/4,-3)*3.2,0)-440000,IF(B97&lt;8500000,ROUNDDOWN(B97*0.9,0)-1100000,B97-1950000))))))))</f>
        <v/>
      </c>
      <c r="G97" s="19">
        <f>F97+C97</f>
        <v/>
      </c>
      <c r="H97" s="19">
        <f>IF(G97&gt;23500000,NA(),IF(G97&lt;=4890000,1040000,IF(G97&lt;=6550000,670000,620000)))</f>
        <v/>
      </c>
      <c r="I97" s="19">
        <f>IF(D97&lt;=0,0,MAX(0,MIN(2000000,D97-MIN(100000,ROUNDDOWN(G97*0.05,0)))))</f>
        <v/>
      </c>
      <c r="J97" s="19">
        <f>MAX(0,ROUNDDOWN(F97-E97-H97,-3))</f>
        <v/>
      </c>
      <c r="K97" s="19">
        <f>MAX(0,ROUNDDOWN(G97-E97-H97-I97,-3))</f>
        <v/>
      </c>
      <c r="L97" s="19">
        <f>MAX(0,ROUNDDOWN(G97-E97-H97,-3))</f>
        <v/>
      </c>
      <c r="M97" s="19">
        <f>IF(J97&lt;=0,0,ROUNDDOWN((J97*LOOKUP(J97,{0,1950001,3300001,6950001,9000001,18000001,40000001},{0.05,0.1,0.2,0.23,0.33,0.4,0.45})-LOOKUP(J97,{0,1950001,3300001,6950001,9000001,18000001,40000001},{0,97500,427500,636000,1536000,2796000,4796000}))*1.021,-2))</f>
        <v/>
      </c>
      <c r="N97" s="19">
        <f>IF(K97&lt;=0,0,ROUNDDOWN((K97*LOOKUP(K97,{0,1950001,3300001,6950001,9000001,18000001,40000001},{0.05,0.1,0.2,0.23,0.33,0.4,0.45})-LOOKUP(K97,{0,1950001,3300001,6950001,9000001,18000001,40000001},{0,97500,427500,636000,1536000,2796000,4796000}))*1.021,-2))</f>
        <v/>
      </c>
      <c r="O97" s="19">
        <f>IF(L97&lt;=0,0,ROUNDDOWN((L97*LOOKUP(L97,{0,1950001,3300001,6950001,9000001,18000001,40000001},{0.05,0.1,0.2,0.23,0.33,0.4,0.45})-LOOKUP(L97,{0,1950001,3300001,6950001,9000001,18000001,40000001},{0,97500,427500,636000,1536000,2796000,4796000}))*1.021,-2))</f>
        <v/>
      </c>
      <c r="P97" s="19">
        <f>MAX(0,ROUNDDOWN(G97-E97-430000,-3))</f>
        <v/>
      </c>
      <c r="Q97" s="19">
        <f>MAX(0,ROUNDDOWN(G97-E97-430000-I97,-3))</f>
        <v/>
      </c>
      <c r="R97" s="19">
        <f>MAX(0,ROUNDDOWN(F97-E97-430000,-3))</f>
        <v/>
      </c>
      <c r="S97" s="19">
        <f>IF(G97&lt;=450000,0,MAX(0,ROUNDDOWN(P97*0.06-MIN(50000,P97)*0.03,-2))+MAX(0,ROUNDDOWN(P97*0.04-MIN(50000,P97)*0.02,-2)))</f>
        <v/>
      </c>
      <c r="T97" s="19">
        <f>IF(G97&lt;=450000,0,MAX(0,ROUNDDOWN(Q97*0.06-MIN(50000,Q97)*0.03,-2))+MAX(0,ROUNDDOWN(Q97*0.04-MIN(50000,Q97)*0.02,-2)))</f>
        <v/>
      </c>
      <c r="U97" s="19">
        <f>IF(F97&lt;=450000,0,MAX(0,ROUNDDOWN(R97*0.06-MIN(50000,R97)*0.03,-2))+MAX(0,ROUNDDOWN(R97*0.04-MIN(50000,R97)*0.02,-2)))</f>
        <v/>
      </c>
      <c r="V97" s="19">
        <f>S97-U97</f>
        <v/>
      </c>
      <c r="W97" s="19">
        <f>O97-M97</f>
        <v/>
      </c>
      <c r="X97" s="19">
        <f>N97+T97-M97-S97</f>
        <v/>
      </c>
      <c r="Y97" s="19">
        <f>T97-S97</f>
        <v/>
      </c>
    </row>
    <row r="98">
      <c r="A98" t="inlineStr">
        <is>
          <t>医療費の境目</t>
        </is>
      </c>
      <c r="B98" s="19">
        <f>'3_医療費の境目'!$B$3</f>
        <v/>
      </c>
      <c r="C98" s="19">
        <f>'3_医療費の境目'!$B$4</f>
        <v/>
      </c>
      <c r="D98" s="19">
        <f>'3_医療費の境目'!D26</f>
        <v/>
      </c>
      <c r="E98" s="19">
        <f>ROUND(MIN(B98/12,650000)*12*0.0915+MIN(B98/12,1390000)*12*(0.0504+0)+B98*0.005,0)</f>
        <v/>
      </c>
      <c r="F98" s="19">
        <f>IF(B98&lt;741000,0,IF(B98&lt;2191000,B98-740000,IF(B98&lt;2193000,1451000,IF(B98&lt;2196000,1453000,IF(B98&lt;2200000,1456000,IF(B98&lt;3600000,ROUND(ROUNDDOWN(B98/4,-3)*2.8,0)-80000,IF(B98&lt;6600000,ROUND(ROUNDDOWN(B98/4,-3)*3.2,0)-440000,IF(B98&lt;8500000,ROUNDDOWN(B98*0.9,0)-1100000,B98-1950000))))))))</f>
        <v/>
      </c>
      <c r="G98" s="19">
        <f>F98+C98</f>
        <v/>
      </c>
      <c r="H98" s="19">
        <f>IF(G98&gt;23500000,NA(),IF(G98&lt;=4890000,1040000,IF(G98&lt;=6550000,670000,620000)))</f>
        <v/>
      </c>
      <c r="I98" s="19">
        <f>IF(D98&lt;=0,0,MAX(0,MIN(2000000,D98-MIN(100000,ROUNDDOWN(G98*0.05,0)))))</f>
        <v/>
      </c>
      <c r="J98" s="19">
        <f>MAX(0,ROUNDDOWN(F98-E98-H98,-3))</f>
        <v/>
      </c>
      <c r="K98" s="19">
        <f>MAX(0,ROUNDDOWN(G98-E98-H98-I98,-3))</f>
        <v/>
      </c>
      <c r="L98" s="19">
        <f>MAX(0,ROUNDDOWN(G98-E98-H98,-3))</f>
        <v/>
      </c>
      <c r="M98" s="19">
        <f>IF(J98&lt;=0,0,ROUNDDOWN((J98*LOOKUP(J98,{0,1950001,3300001,6950001,9000001,18000001,40000001},{0.05,0.1,0.2,0.23,0.33,0.4,0.45})-LOOKUP(J98,{0,1950001,3300001,6950001,9000001,18000001,40000001},{0,97500,427500,636000,1536000,2796000,4796000}))*1.021,-2))</f>
        <v/>
      </c>
      <c r="N98" s="19">
        <f>IF(K98&lt;=0,0,ROUNDDOWN((K98*LOOKUP(K98,{0,1950001,3300001,6950001,9000001,18000001,40000001},{0.05,0.1,0.2,0.23,0.33,0.4,0.45})-LOOKUP(K98,{0,1950001,3300001,6950001,9000001,18000001,40000001},{0,97500,427500,636000,1536000,2796000,4796000}))*1.021,-2))</f>
        <v/>
      </c>
      <c r="O98" s="19">
        <f>IF(L98&lt;=0,0,ROUNDDOWN((L98*LOOKUP(L98,{0,1950001,3300001,6950001,9000001,18000001,40000001},{0.05,0.1,0.2,0.23,0.33,0.4,0.45})-LOOKUP(L98,{0,1950001,3300001,6950001,9000001,18000001,40000001},{0,97500,427500,636000,1536000,2796000,4796000}))*1.021,-2))</f>
        <v/>
      </c>
      <c r="P98" s="19">
        <f>MAX(0,ROUNDDOWN(G98-E98-430000,-3))</f>
        <v/>
      </c>
      <c r="Q98" s="19">
        <f>MAX(0,ROUNDDOWN(G98-E98-430000-I98,-3))</f>
        <v/>
      </c>
      <c r="R98" s="19">
        <f>MAX(0,ROUNDDOWN(F98-E98-430000,-3))</f>
        <v/>
      </c>
      <c r="S98" s="19">
        <f>IF(G98&lt;=450000,0,MAX(0,ROUNDDOWN(P98*0.06-MIN(50000,P98)*0.03,-2))+MAX(0,ROUNDDOWN(P98*0.04-MIN(50000,P98)*0.02,-2)))</f>
        <v/>
      </c>
      <c r="T98" s="19">
        <f>IF(G98&lt;=450000,0,MAX(0,ROUNDDOWN(Q98*0.06-MIN(50000,Q98)*0.03,-2))+MAX(0,ROUNDDOWN(Q98*0.04-MIN(50000,Q98)*0.02,-2)))</f>
        <v/>
      </c>
      <c r="U98" s="19">
        <f>IF(F98&lt;=450000,0,MAX(0,ROUNDDOWN(R98*0.06-MIN(50000,R98)*0.03,-2))+MAX(0,ROUNDDOWN(R98*0.04-MIN(50000,R98)*0.02,-2)))</f>
        <v/>
      </c>
      <c r="V98" s="19">
        <f>S98-U98</f>
        <v/>
      </c>
      <c r="W98" s="19">
        <f>O98-M98</f>
        <v/>
      </c>
      <c r="X98" s="19">
        <f>N98+T98-M98-S98</f>
        <v/>
      </c>
      <c r="Y98" s="19">
        <f>T98-S98</f>
        <v/>
      </c>
    </row>
    <row r="99">
      <c r="A99" t="inlineStr">
        <is>
          <t>医療費の境目</t>
        </is>
      </c>
      <c r="B99" s="19">
        <f>'3_医療費の境目'!$B$3</f>
        <v/>
      </c>
      <c r="C99" s="19">
        <f>'3_医療費の境目'!$B$4</f>
        <v/>
      </c>
      <c r="D99" s="19">
        <f>'3_医療費の境目'!D27</f>
        <v/>
      </c>
      <c r="E99" s="19">
        <f>ROUND(MIN(B99/12,650000)*12*0.0915+MIN(B99/12,1390000)*12*(0.0504+0)+B99*0.005,0)</f>
        <v/>
      </c>
      <c r="F99" s="19">
        <f>IF(B99&lt;741000,0,IF(B99&lt;2191000,B99-740000,IF(B99&lt;2193000,1451000,IF(B99&lt;2196000,1453000,IF(B99&lt;2200000,1456000,IF(B99&lt;3600000,ROUND(ROUNDDOWN(B99/4,-3)*2.8,0)-80000,IF(B99&lt;6600000,ROUND(ROUNDDOWN(B99/4,-3)*3.2,0)-440000,IF(B99&lt;8500000,ROUNDDOWN(B99*0.9,0)-1100000,B99-1950000))))))))</f>
        <v/>
      </c>
      <c r="G99" s="19">
        <f>F99+C99</f>
        <v/>
      </c>
      <c r="H99" s="19">
        <f>IF(G99&gt;23500000,NA(),IF(G99&lt;=4890000,1040000,IF(G99&lt;=6550000,670000,620000)))</f>
        <v/>
      </c>
      <c r="I99" s="19">
        <f>IF(D99&lt;=0,0,MAX(0,MIN(2000000,D99-MIN(100000,ROUNDDOWN(G99*0.05,0)))))</f>
        <v/>
      </c>
      <c r="J99" s="19">
        <f>MAX(0,ROUNDDOWN(F99-E99-H99,-3))</f>
        <v/>
      </c>
      <c r="K99" s="19">
        <f>MAX(0,ROUNDDOWN(G99-E99-H99-I99,-3))</f>
        <v/>
      </c>
      <c r="L99" s="19">
        <f>MAX(0,ROUNDDOWN(G99-E99-H99,-3))</f>
        <v/>
      </c>
      <c r="M99" s="19">
        <f>IF(J99&lt;=0,0,ROUNDDOWN((J99*LOOKUP(J99,{0,1950001,3300001,6950001,9000001,18000001,40000001},{0.05,0.1,0.2,0.23,0.33,0.4,0.45})-LOOKUP(J99,{0,1950001,3300001,6950001,9000001,18000001,40000001},{0,97500,427500,636000,1536000,2796000,4796000}))*1.021,-2))</f>
        <v/>
      </c>
      <c r="N99" s="19">
        <f>IF(K99&lt;=0,0,ROUNDDOWN((K99*LOOKUP(K99,{0,1950001,3300001,6950001,9000001,18000001,40000001},{0.05,0.1,0.2,0.23,0.33,0.4,0.45})-LOOKUP(K99,{0,1950001,3300001,6950001,9000001,18000001,40000001},{0,97500,427500,636000,1536000,2796000,4796000}))*1.021,-2))</f>
        <v/>
      </c>
      <c r="O99" s="19">
        <f>IF(L99&lt;=0,0,ROUNDDOWN((L99*LOOKUP(L99,{0,1950001,3300001,6950001,9000001,18000001,40000001},{0.05,0.1,0.2,0.23,0.33,0.4,0.45})-LOOKUP(L99,{0,1950001,3300001,6950001,9000001,18000001,40000001},{0,97500,427500,636000,1536000,2796000,4796000}))*1.021,-2))</f>
        <v/>
      </c>
      <c r="P99" s="19">
        <f>MAX(0,ROUNDDOWN(G99-E99-430000,-3))</f>
        <v/>
      </c>
      <c r="Q99" s="19">
        <f>MAX(0,ROUNDDOWN(G99-E99-430000-I99,-3))</f>
        <v/>
      </c>
      <c r="R99" s="19">
        <f>MAX(0,ROUNDDOWN(F99-E99-430000,-3))</f>
        <v/>
      </c>
      <c r="S99" s="19">
        <f>IF(G99&lt;=450000,0,MAX(0,ROUNDDOWN(P99*0.06-MIN(50000,P99)*0.03,-2))+MAX(0,ROUNDDOWN(P99*0.04-MIN(50000,P99)*0.02,-2)))</f>
        <v/>
      </c>
      <c r="T99" s="19">
        <f>IF(G99&lt;=450000,0,MAX(0,ROUNDDOWN(Q99*0.06-MIN(50000,Q99)*0.03,-2))+MAX(0,ROUNDDOWN(Q99*0.04-MIN(50000,Q99)*0.02,-2)))</f>
        <v/>
      </c>
      <c r="U99" s="19">
        <f>IF(F99&lt;=450000,0,MAX(0,ROUNDDOWN(R99*0.06-MIN(50000,R99)*0.03,-2))+MAX(0,ROUNDDOWN(R99*0.04-MIN(50000,R99)*0.02,-2)))</f>
        <v/>
      </c>
      <c r="V99" s="19">
        <f>S99-U99</f>
        <v/>
      </c>
      <c r="W99" s="19">
        <f>O99-M99</f>
        <v/>
      </c>
      <c r="X99" s="19">
        <f>N99+T99-M99-S99</f>
        <v/>
      </c>
      <c r="Y99" s="19">
        <f>T99-S99</f>
        <v/>
      </c>
    </row>
    <row r="100">
      <c r="A100" t="inlineStr">
        <is>
          <t>医療費の境目</t>
        </is>
      </c>
      <c r="B100" s="19">
        <f>'3_医療費の境目'!$B$3</f>
        <v/>
      </c>
      <c r="C100" s="19">
        <f>'3_医療費の境目'!$B$4</f>
        <v/>
      </c>
      <c r="D100" s="19">
        <f>'3_医療費の境目'!D28</f>
        <v/>
      </c>
      <c r="E100" s="19">
        <f>ROUND(MIN(B100/12,650000)*12*0.0915+MIN(B100/12,1390000)*12*(0.0504+0)+B100*0.005,0)</f>
        <v/>
      </c>
      <c r="F100" s="19">
        <f>IF(B100&lt;741000,0,IF(B100&lt;2191000,B100-740000,IF(B100&lt;2193000,1451000,IF(B100&lt;2196000,1453000,IF(B100&lt;2200000,1456000,IF(B100&lt;3600000,ROUND(ROUNDDOWN(B100/4,-3)*2.8,0)-80000,IF(B100&lt;6600000,ROUND(ROUNDDOWN(B100/4,-3)*3.2,0)-440000,IF(B100&lt;8500000,ROUNDDOWN(B100*0.9,0)-1100000,B100-1950000))))))))</f>
        <v/>
      </c>
      <c r="G100" s="19">
        <f>F100+C100</f>
        <v/>
      </c>
      <c r="H100" s="19">
        <f>IF(G100&gt;23500000,NA(),IF(G100&lt;=4890000,1040000,IF(G100&lt;=6550000,670000,620000)))</f>
        <v/>
      </c>
      <c r="I100" s="19">
        <f>IF(D100&lt;=0,0,MAX(0,MIN(2000000,D100-MIN(100000,ROUNDDOWN(G100*0.05,0)))))</f>
        <v/>
      </c>
      <c r="J100" s="19">
        <f>MAX(0,ROUNDDOWN(F100-E100-H100,-3))</f>
        <v/>
      </c>
      <c r="K100" s="19">
        <f>MAX(0,ROUNDDOWN(G100-E100-H100-I100,-3))</f>
        <v/>
      </c>
      <c r="L100" s="19">
        <f>MAX(0,ROUNDDOWN(G100-E100-H100,-3))</f>
        <v/>
      </c>
      <c r="M100" s="19">
        <f>IF(J100&lt;=0,0,ROUNDDOWN((J100*LOOKUP(J100,{0,1950001,3300001,6950001,9000001,18000001,40000001},{0.05,0.1,0.2,0.23,0.33,0.4,0.45})-LOOKUP(J100,{0,1950001,3300001,6950001,9000001,18000001,40000001},{0,97500,427500,636000,1536000,2796000,4796000}))*1.021,-2))</f>
        <v/>
      </c>
      <c r="N100" s="19">
        <f>IF(K100&lt;=0,0,ROUNDDOWN((K100*LOOKUP(K100,{0,1950001,3300001,6950001,9000001,18000001,40000001},{0.05,0.1,0.2,0.23,0.33,0.4,0.45})-LOOKUP(K100,{0,1950001,3300001,6950001,9000001,18000001,40000001},{0,97500,427500,636000,1536000,2796000,4796000}))*1.021,-2))</f>
        <v/>
      </c>
      <c r="O100" s="19">
        <f>IF(L100&lt;=0,0,ROUNDDOWN((L100*LOOKUP(L100,{0,1950001,3300001,6950001,9000001,18000001,40000001},{0.05,0.1,0.2,0.23,0.33,0.4,0.45})-LOOKUP(L100,{0,1950001,3300001,6950001,9000001,18000001,40000001},{0,97500,427500,636000,1536000,2796000,4796000}))*1.021,-2))</f>
        <v/>
      </c>
      <c r="P100" s="19">
        <f>MAX(0,ROUNDDOWN(G100-E100-430000,-3))</f>
        <v/>
      </c>
      <c r="Q100" s="19">
        <f>MAX(0,ROUNDDOWN(G100-E100-430000-I100,-3))</f>
        <v/>
      </c>
      <c r="R100" s="19">
        <f>MAX(0,ROUNDDOWN(F100-E100-430000,-3))</f>
        <v/>
      </c>
      <c r="S100" s="19">
        <f>IF(G100&lt;=450000,0,MAX(0,ROUNDDOWN(P100*0.06-MIN(50000,P100)*0.03,-2))+MAX(0,ROUNDDOWN(P100*0.04-MIN(50000,P100)*0.02,-2)))</f>
        <v/>
      </c>
      <c r="T100" s="19">
        <f>IF(G100&lt;=450000,0,MAX(0,ROUNDDOWN(Q100*0.06-MIN(50000,Q100)*0.03,-2))+MAX(0,ROUNDDOWN(Q100*0.04-MIN(50000,Q100)*0.02,-2)))</f>
        <v/>
      </c>
      <c r="U100" s="19">
        <f>IF(F100&lt;=450000,0,MAX(0,ROUNDDOWN(R100*0.06-MIN(50000,R100)*0.03,-2))+MAX(0,ROUNDDOWN(R100*0.04-MIN(50000,R100)*0.02,-2)))</f>
        <v/>
      </c>
      <c r="V100" s="19">
        <f>S100-U100</f>
        <v/>
      </c>
      <c r="W100" s="19">
        <f>O100-M100</f>
        <v/>
      </c>
      <c r="X100" s="19">
        <f>N100+T100-M100-S100</f>
        <v/>
      </c>
      <c r="Y100" s="19">
        <f>T100-S100</f>
        <v/>
      </c>
    </row>
    <row r="101">
      <c r="A101" t="inlineStr">
        <is>
          <t>医療費の境目</t>
        </is>
      </c>
      <c r="B101" s="19">
        <f>'3_医療費の境目'!$B$3</f>
        <v/>
      </c>
      <c r="C101" s="19">
        <f>'3_医療費の境目'!$B$4</f>
        <v/>
      </c>
      <c r="D101" s="19">
        <f>'3_医療費の境目'!D29</f>
        <v/>
      </c>
      <c r="E101" s="19">
        <f>ROUND(MIN(B101/12,650000)*12*0.0915+MIN(B101/12,1390000)*12*(0.0504+0)+B101*0.005,0)</f>
        <v/>
      </c>
      <c r="F101" s="19">
        <f>IF(B101&lt;741000,0,IF(B101&lt;2191000,B101-740000,IF(B101&lt;2193000,1451000,IF(B101&lt;2196000,1453000,IF(B101&lt;2200000,1456000,IF(B101&lt;3600000,ROUND(ROUNDDOWN(B101/4,-3)*2.8,0)-80000,IF(B101&lt;6600000,ROUND(ROUNDDOWN(B101/4,-3)*3.2,0)-440000,IF(B101&lt;8500000,ROUNDDOWN(B101*0.9,0)-1100000,B101-1950000))))))))</f>
        <v/>
      </c>
      <c r="G101" s="19">
        <f>F101+C101</f>
        <v/>
      </c>
      <c r="H101" s="19">
        <f>IF(G101&gt;23500000,NA(),IF(G101&lt;=4890000,1040000,IF(G101&lt;=6550000,670000,620000)))</f>
        <v/>
      </c>
      <c r="I101" s="19">
        <f>IF(D101&lt;=0,0,MAX(0,MIN(2000000,D101-MIN(100000,ROUNDDOWN(G101*0.05,0)))))</f>
        <v/>
      </c>
      <c r="J101" s="19">
        <f>MAX(0,ROUNDDOWN(F101-E101-H101,-3))</f>
        <v/>
      </c>
      <c r="K101" s="19">
        <f>MAX(0,ROUNDDOWN(G101-E101-H101-I101,-3))</f>
        <v/>
      </c>
      <c r="L101" s="19">
        <f>MAX(0,ROUNDDOWN(G101-E101-H101,-3))</f>
        <v/>
      </c>
      <c r="M101" s="19">
        <f>IF(J101&lt;=0,0,ROUNDDOWN((J101*LOOKUP(J101,{0,1950001,3300001,6950001,9000001,18000001,40000001},{0.05,0.1,0.2,0.23,0.33,0.4,0.45})-LOOKUP(J101,{0,1950001,3300001,6950001,9000001,18000001,40000001},{0,97500,427500,636000,1536000,2796000,4796000}))*1.021,-2))</f>
        <v/>
      </c>
      <c r="N101" s="19">
        <f>IF(K101&lt;=0,0,ROUNDDOWN((K101*LOOKUP(K101,{0,1950001,3300001,6950001,9000001,18000001,40000001},{0.05,0.1,0.2,0.23,0.33,0.4,0.45})-LOOKUP(K101,{0,1950001,3300001,6950001,9000001,18000001,40000001},{0,97500,427500,636000,1536000,2796000,4796000}))*1.021,-2))</f>
        <v/>
      </c>
      <c r="O101" s="19">
        <f>IF(L101&lt;=0,0,ROUNDDOWN((L101*LOOKUP(L101,{0,1950001,3300001,6950001,9000001,18000001,40000001},{0.05,0.1,0.2,0.23,0.33,0.4,0.45})-LOOKUP(L101,{0,1950001,3300001,6950001,9000001,18000001,40000001},{0,97500,427500,636000,1536000,2796000,4796000}))*1.021,-2))</f>
        <v/>
      </c>
      <c r="P101" s="19">
        <f>MAX(0,ROUNDDOWN(G101-E101-430000,-3))</f>
        <v/>
      </c>
      <c r="Q101" s="19">
        <f>MAX(0,ROUNDDOWN(G101-E101-430000-I101,-3))</f>
        <v/>
      </c>
      <c r="R101" s="19">
        <f>MAX(0,ROUNDDOWN(F101-E101-430000,-3))</f>
        <v/>
      </c>
      <c r="S101" s="19">
        <f>IF(G101&lt;=450000,0,MAX(0,ROUNDDOWN(P101*0.06-MIN(50000,P101)*0.03,-2))+MAX(0,ROUNDDOWN(P101*0.04-MIN(50000,P101)*0.02,-2)))</f>
        <v/>
      </c>
      <c r="T101" s="19">
        <f>IF(G101&lt;=450000,0,MAX(0,ROUNDDOWN(Q101*0.06-MIN(50000,Q101)*0.03,-2))+MAX(0,ROUNDDOWN(Q101*0.04-MIN(50000,Q101)*0.02,-2)))</f>
        <v/>
      </c>
      <c r="U101" s="19">
        <f>IF(F101&lt;=450000,0,MAX(0,ROUNDDOWN(R101*0.06-MIN(50000,R101)*0.03,-2))+MAX(0,ROUNDDOWN(R101*0.04-MIN(50000,R101)*0.02,-2)))</f>
        <v/>
      </c>
      <c r="V101" s="19">
        <f>S101-U101</f>
        <v/>
      </c>
      <c r="W101" s="19">
        <f>O101-M101</f>
        <v/>
      </c>
      <c r="X101" s="19">
        <f>N101+T101-M101-S101</f>
        <v/>
      </c>
      <c r="Y101" s="19">
        <f>T101-S101</f>
        <v/>
      </c>
    </row>
    <row r="102">
      <c r="A102" t="inlineStr">
        <is>
          <t>医療費の境目</t>
        </is>
      </c>
      <c r="B102" s="19">
        <f>'3_医療費の境目'!$B$3</f>
        <v/>
      </c>
      <c r="C102" s="19">
        <f>'3_医療費の境目'!$B$4</f>
        <v/>
      </c>
      <c r="D102" s="19">
        <f>'3_医療費の境目'!D30</f>
        <v/>
      </c>
      <c r="E102" s="19">
        <f>ROUND(MIN(B102/12,650000)*12*0.0915+MIN(B102/12,1390000)*12*(0.0504+0)+B102*0.005,0)</f>
        <v/>
      </c>
      <c r="F102" s="19">
        <f>IF(B102&lt;741000,0,IF(B102&lt;2191000,B102-740000,IF(B102&lt;2193000,1451000,IF(B102&lt;2196000,1453000,IF(B102&lt;2200000,1456000,IF(B102&lt;3600000,ROUND(ROUNDDOWN(B102/4,-3)*2.8,0)-80000,IF(B102&lt;6600000,ROUND(ROUNDDOWN(B102/4,-3)*3.2,0)-440000,IF(B102&lt;8500000,ROUNDDOWN(B102*0.9,0)-1100000,B102-1950000))))))))</f>
        <v/>
      </c>
      <c r="G102" s="19">
        <f>F102+C102</f>
        <v/>
      </c>
      <c r="H102" s="19">
        <f>IF(G102&gt;23500000,NA(),IF(G102&lt;=4890000,1040000,IF(G102&lt;=6550000,670000,620000)))</f>
        <v/>
      </c>
      <c r="I102" s="19">
        <f>IF(D102&lt;=0,0,MAX(0,MIN(2000000,D102-MIN(100000,ROUNDDOWN(G102*0.05,0)))))</f>
        <v/>
      </c>
      <c r="J102" s="19">
        <f>MAX(0,ROUNDDOWN(F102-E102-H102,-3))</f>
        <v/>
      </c>
      <c r="K102" s="19">
        <f>MAX(0,ROUNDDOWN(G102-E102-H102-I102,-3))</f>
        <v/>
      </c>
      <c r="L102" s="19">
        <f>MAX(0,ROUNDDOWN(G102-E102-H102,-3))</f>
        <v/>
      </c>
      <c r="M102" s="19">
        <f>IF(J102&lt;=0,0,ROUNDDOWN((J102*LOOKUP(J102,{0,1950001,3300001,6950001,9000001,18000001,40000001},{0.05,0.1,0.2,0.23,0.33,0.4,0.45})-LOOKUP(J102,{0,1950001,3300001,6950001,9000001,18000001,40000001},{0,97500,427500,636000,1536000,2796000,4796000}))*1.021,-2))</f>
        <v/>
      </c>
      <c r="N102" s="19">
        <f>IF(K102&lt;=0,0,ROUNDDOWN((K102*LOOKUP(K102,{0,1950001,3300001,6950001,9000001,18000001,40000001},{0.05,0.1,0.2,0.23,0.33,0.4,0.45})-LOOKUP(K102,{0,1950001,3300001,6950001,9000001,18000001,40000001},{0,97500,427500,636000,1536000,2796000,4796000}))*1.021,-2))</f>
        <v/>
      </c>
      <c r="O102" s="19">
        <f>IF(L102&lt;=0,0,ROUNDDOWN((L102*LOOKUP(L102,{0,1950001,3300001,6950001,9000001,18000001,40000001},{0.05,0.1,0.2,0.23,0.33,0.4,0.45})-LOOKUP(L102,{0,1950001,3300001,6950001,9000001,18000001,40000001},{0,97500,427500,636000,1536000,2796000,4796000}))*1.021,-2))</f>
        <v/>
      </c>
      <c r="P102" s="19">
        <f>MAX(0,ROUNDDOWN(G102-E102-430000,-3))</f>
        <v/>
      </c>
      <c r="Q102" s="19">
        <f>MAX(0,ROUNDDOWN(G102-E102-430000-I102,-3))</f>
        <v/>
      </c>
      <c r="R102" s="19">
        <f>MAX(0,ROUNDDOWN(F102-E102-430000,-3))</f>
        <v/>
      </c>
      <c r="S102" s="19">
        <f>IF(G102&lt;=450000,0,MAX(0,ROUNDDOWN(P102*0.06-MIN(50000,P102)*0.03,-2))+MAX(0,ROUNDDOWN(P102*0.04-MIN(50000,P102)*0.02,-2)))</f>
        <v/>
      </c>
      <c r="T102" s="19">
        <f>IF(G102&lt;=450000,0,MAX(0,ROUNDDOWN(Q102*0.06-MIN(50000,Q102)*0.03,-2))+MAX(0,ROUNDDOWN(Q102*0.04-MIN(50000,Q102)*0.02,-2)))</f>
        <v/>
      </c>
      <c r="U102" s="19">
        <f>IF(F102&lt;=450000,0,MAX(0,ROUNDDOWN(R102*0.06-MIN(50000,R102)*0.03,-2))+MAX(0,ROUNDDOWN(R102*0.04-MIN(50000,R102)*0.02,-2)))</f>
        <v/>
      </c>
      <c r="V102" s="19">
        <f>S102-U102</f>
        <v/>
      </c>
      <c r="W102" s="19">
        <f>O102-M102</f>
        <v/>
      </c>
      <c r="X102" s="19">
        <f>N102+T102-M102-S102</f>
        <v/>
      </c>
      <c r="Y102" s="19">
        <f>T102-S102</f>
        <v/>
      </c>
    </row>
    <row r="103">
      <c r="A103" t="inlineStr">
        <is>
          <t>医療費の境目</t>
        </is>
      </c>
      <c r="B103" s="19">
        <f>'3_医療費の境目'!$B$3</f>
        <v/>
      </c>
      <c r="C103" s="19">
        <f>'3_医療費の境目'!$B$4</f>
        <v/>
      </c>
      <c r="D103" s="19">
        <f>'3_医療費の境目'!D31</f>
        <v/>
      </c>
      <c r="E103" s="19">
        <f>ROUND(MIN(B103/12,650000)*12*0.0915+MIN(B103/12,1390000)*12*(0.0504+0)+B103*0.005,0)</f>
        <v/>
      </c>
      <c r="F103" s="19">
        <f>IF(B103&lt;741000,0,IF(B103&lt;2191000,B103-740000,IF(B103&lt;2193000,1451000,IF(B103&lt;2196000,1453000,IF(B103&lt;2200000,1456000,IF(B103&lt;3600000,ROUND(ROUNDDOWN(B103/4,-3)*2.8,0)-80000,IF(B103&lt;6600000,ROUND(ROUNDDOWN(B103/4,-3)*3.2,0)-440000,IF(B103&lt;8500000,ROUNDDOWN(B103*0.9,0)-1100000,B103-1950000))))))))</f>
        <v/>
      </c>
      <c r="G103" s="19">
        <f>F103+C103</f>
        <v/>
      </c>
      <c r="H103" s="19">
        <f>IF(G103&gt;23500000,NA(),IF(G103&lt;=4890000,1040000,IF(G103&lt;=6550000,670000,620000)))</f>
        <v/>
      </c>
      <c r="I103" s="19">
        <f>IF(D103&lt;=0,0,MAX(0,MIN(2000000,D103-MIN(100000,ROUNDDOWN(G103*0.05,0)))))</f>
        <v/>
      </c>
      <c r="J103" s="19">
        <f>MAX(0,ROUNDDOWN(F103-E103-H103,-3))</f>
        <v/>
      </c>
      <c r="K103" s="19">
        <f>MAX(0,ROUNDDOWN(G103-E103-H103-I103,-3))</f>
        <v/>
      </c>
      <c r="L103" s="19">
        <f>MAX(0,ROUNDDOWN(G103-E103-H103,-3))</f>
        <v/>
      </c>
      <c r="M103" s="19">
        <f>IF(J103&lt;=0,0,ROUNDDOWN((J103*LOOKUP(J103,{0,1950001,3300001,6950001,9000001,18000001,40000001},{0.05,0.1,0.2,0.23,0.33,0.4,0.45})-LOOKUP(J103,{0,1950001,3300001,6950001,9000001,18000001,40000001},{0,97500,427500,636000,1536000,2796000,4796000}))*1.021,-2))</f>
        <v/>
      </c>
      <c r="N103" s="19">
        <f>IF(K103&lt;=0,0,ROUNDDOWN((K103*LOOKUP(K103,{0,1950001,3300001,6950001,9000001,18000001,40000001},{0.05,0.1,0.2,0.23,0.33,0.4,0.45})-LOOKUP(K103,{0,1950001,3300001,6950001,9000001,18000001,40000001},{0,97500,427500,636000,1536000,2796000,4796000}))*1.021,-2))</f>
        <v/>
      </c>
      <c r="O103" s="19">
        <f>IF(L103&lt;=0,0,ROUNDDOWN((L103*LOOKUP(L103,{0,1950001,3300001,6950001,9000001,18000001,40000001},{0.05,0.1,0.2,0.23,0.33,0.4,0.45})-LOOKUP(L103,{0,1950001,3300001,6950001,9000001,18000001,40000001},{0,97500,427500,636000,1536000,2796000,4796000}))*1.021,-2))</f>
        <v/>
      </c>
      <c r="P103" s="19">
        <f>MAX(0,ROUNDDOWN(G103-E103-430000,-3))</f>
        <v/>
      </c>
      <c r="Q103" s="19">
        <f>MAX(0,ROUNDDOWN(G103-E103-430000-I103,-3))</f>
        <v/>
      </c>
      <c r="R103" s="19">
        <f>MAX(0,ROUNDDOWN(F103-E103-430000,-3))</f>
        <v/>
      </c>
      <c r="S103" s="19">
        <f>IF(G103&lt;=450000,0,MAX(0,ROUNDDOWN(P103*0.06-MIN(50000,P103)*0.03,-2))+MAX(0,ROUNDDOWN(P103*0.04-MIN(50000,P103)*0.02,-2)))</f>
        <v/>
      </c>
      <c r="T103" s="19">
        <f>IF(G103&lt;=450000,0,MAX(0,ROUNDDOWN(Q103*0.06-MIN(50000,Q103)*0.03,-2))+MAX(0,ROUNDDOWN(Q103*0.04-MIN(50000,Q103)*0.02,-2)))</f>
        <v/>
      </c>
      <c r="U103" s="19">
        <f>IF(F103&lt;=450000,0,MAX(0,ROUNDDOWN(R103*0.06-MIN(50000,R103)*0.03,-2))+MAX(0,ROUNDDOWN(R103*0.04-MIN(50000,R103)*0.02,-2)))</f>
        <v/>
      </c>
      <c r="V103" s="19">
        <f>S103-U103</f>
        <v/>
      </c>
      <c r="W103" s="19">
        <f>O103-M103</f>
        <v/>
      </c>
      <c r="X103" s="19">
        <f>N103+T103-M103-S103</f>
        <v/>
      </c>
      <c r="Y103" s="19">
        <f>T103-S103</f>
        <v/>
      </c>
    </row>
    <row r="104">
      <c r="A104" t="inlineStr">
        <is>
          <t>医療費の境目</t>
        </is>
      </c>
      <c r="B104" s="19">
        <f>'3_医療費の境目'!$B$3</f>
        <v/>
      </c>
      <c r="C104" s="19">
        <f>'3_医療費の境目'!$B$4</f>
        <v/>
      </c>
      <c r="D104" s="19">
        <f>'3_医療費の境目'!D32</f>
        <v/>
      </c>
      <c r="E104" s="19">
        <f>ROUND(MIN(B104/12,650000)*12*0.0915+MIN(B104/12,1390000)*12*(0.0504+0)+B104*0.005,0)</f>
        <v/>
      </c>
      <c r="F104" s="19">
        <f>IF(B104&lt;741000,0,IF(B104&lt;2191000,B104-740000,IF(B104&lt;2193000,1451000,IF(B104&lt;2196000,1453000,IF(B104&lt;2200000,1456000,IF(B104&lt;3600000,ROUND(ROUNDDOWN(B104/4,-3)*2.8,0)-80000,IF(B104&lt;6600000,ROUND(ROUNDDOWN(B104/4,-3)*3.2,0)-440000,IF(B104&lt;8500000,ROUNDDOWN(B104*0.9,0)-1100000,B104-1950000))))))))</f>
        <v/>
      </c>
      <c r="G104" s="19">
        <f>F104+C104</f>
        <v/>
      </c>
      <c r="H104" s="19">
        <f>IF(G104&gt;23500000,NA(),IF(G104&lt;=4890000,1040000,IF(G104&lt;=6550000,670000,620000)))</f>
        <v/>
      </c>
      <c r="I104" s="19">
        <f>IF(D104&lt;=0,0,MAX(0,MIN(2000000,D104-MIN(100000,ROUNDDOWN(G104*0.05,0)))))</f>
        <v/>
      </c>
      <c r="J104" s="19">
        <f>MAX(0,ROUNDDOWN(F104-E104-H104,-3))</f>
        <v/>
      </c>
      <c r="K104" s="19">
        <f>MAX(0,ROUNDDOWN(G104-E104-H104-I104,-3))</f>
        <v/>
      </c>
      <c r="L104" s="19">
        <f>MAX(0,ROUNDDOWN(G104-E104-H104,-3))</f>
        <v/>
      </c>
      <c r="M104" s="19">
        <f>IF(J104&lt;=0,0,ROUNDDOWN((J104*LOOKUP(J104,{0,1950001,3300001,6950001,9000001,18000001,40000001},{0.05,0.1,0.2,0.23,0.33,0.4,0.45})-LOOKUP(J104,{0,1950001,3300001,6950001,9000001,18000001,40000001},{0,97500,427500,636000,1536000,2796000,4796000}))*1.021,-2))</f>
        <v/>
      </c>
      <c r="N104" s="19">
        <f>IF(K104&lt;=0,0,ROUNDDOWN((K104*LOOKUP(K104,{0,1950001,3300001,6950001,9000001,18000001,40000001},{0.05,0.1,0.2,0.23,0.33,0.4,0.45})-LOOKUP(K104,{0,1950001,3300001,6950001,9000001,18000001,40000001},{0,97500,427500,636000,1536000,2796000,4796000}))*1.021,-2))</f>
        <v/>
      </c>
      <c r="O104" s="19">
        <f>IF(L104&lt;=0,0,ROUNDDOWN((L104*LOOKUP(L104,{0,1950001,3300001,6950001,9000001,18000001,40000001},{0.05,0.1,0.2,0.23,0.33,0.4,0.45})-LOOKUP(L104,{0,1950001,3300001,6950001,9000001,18000001,40000001},{0,97500,427500,636000,1536000,2796000,4796000}))*1.021,-2))</f>
        <v/>
      </c>
      <c r="P104" s="19">
        <f>MAX(0,ROUNDDOWN(G104-E104-430000,-3))</f>
        <v/>
      </c>
      <c r="Q104" s="19">
        <f>MAX(0,ROUNDDOWN(G104-E104-430000-I104,-3))</f>
        <v/>
      </c>
      <c r="R104" s="19">
        <f>MAX(0,ROUNDDOWN(F104-E104-430000,-3))</f>
        <v/>
      </c>
      <c r="S104" s="19">
        <f>IF(G104&lt;=450000,0,MAX(0,ROUNDDOWN(P104*0.06-MIN(50000,P104)*0.03,-2))+MAX(0,ROUNDDOWN(P104*0.04-MIN(50000,P104)*0.02,-2)))</f>
        <v/>
      </c>
      <c r="T104" s="19">
        <f>IF(G104&lt;=450000,0,MAX(0,ROUNDDOWN(Q104*0.06-MIN(50000,Q104)*0.03,-2))+MAX(0,ROUNDDOWN(Q104*0.04-MIN(50000,Q104)*0.02,-2)))</f>
        <v/>
      </c>
      <c r="U104" s="19">
        <f>IF(F104&lt;=450000,0,MAX(0,ROUNDDOWN(R104*0.06-MIN(50000,R104)*0.03,-2))+MAX(0,ROUNDDOWN(R104*0.04-MIN(50000,R104)*0.02,-2)))</f>
        <v/>
      </c>
      <c r="V104" s="19">
        <f>S104-U104</f>
        <v/>
      </c>
      <c r="W104" s="19">
        <f>O104-M104</f>
        <v/>
      </c>
      <c r="X104" s="19">
        <f>N104+T104-M104-S104</f>
        <v/>
      </c>
      <c r="Y104" s="19">
        <f>T104-S104</f>
        <v/>
      </c>
    </row>
    <row r="105">
      <c r="A105" t="inlineStr">
        <is>
          <t>医療費の境目</t>
        </is>
      </c>
      <c r="B105" s="19">
        <f>'3_医療費の境目'!$B$3</f>
        <v/>
      </c>
      <c r="C105" s="19">
        <f>'3_医療費の境目'!$B$4</f>
        <v/>
      </c>
      <c r="D105" s="19">
        <f>'3_医療費の境目'!D33</f>
        <v/>
      </c>
      <c r="E105" s="19">
        <f>ROUND(MIN(B105/12,650000)*12*0.0915+MIN(B105/12,1390000)*12*(0.0504+0)+B105*0.005,0)</f>
        <v/>
      </c>
      <c r="F105" s="19">
        <f>IF(B105&lt;741000,0,IF(B105&lt;2191000,B105-740000,IF(B105&lt;2193000,1451000,IF(B105&lt;2196000,1453000,IF(B105&lt;2200000,1456000,IF(B105&lt;3600000,ROUND(ROUNDDOWN(B105/4,-3)*2.8,0)-80000,IF(B105&lt;6600000,ROUND(ROUNDDOWN(B105/4,-3)*3.2,0)-440000,IF(B105&lt;8500000,ROUNDDOWN(B105*0.9,0)-1100000,B105-1950000))))))))</f>
        <v/>
      </c>
      <c r="G105" s="19">
        <f>F105+C105</f>
        <v/>
      </c>
      <c r="H105" s="19">
        <f>IF(G105&gt;23500000,NA(),IF(G105&lt;=4890000,1040000,IF(G105&lt;=6550000,670000,620000)))</f>
        <v/>
      </c>
      <c r="I105" s="19">
        <f>IF(D105&lt;=0,0,MAX(0,MIN(2000000,D105-MIN(100000,ROUNDDOWN(G105*0.05,0)))))</f>
        <v/>
      </c>
      <c r="J105" s="19">
        <f>MAX(0,ROUNDDOWN(F105-E105-H105,-3))</f>
        <v/>
      </c>
      <c r="K105" s="19">
        <f>MAX(0,ROUNDDOWN(G105-E105-H105-I105,-3))</f>
        <v/>
      </c>
      <c r="L105" s="19">
        <f>MAX(0,ROUNDDOWN(G105-E105-H105,-3))</f>
        <v/>
      </c>
      <c r="M105" s="19">
        <f>IF(J105&lt;=0,0,ROUNDDOWN((J105*LOOKUP(J105,{0,1950001,3300001,6950001,9000001,18000001,40000001},{0.05,0.1,0.2,0.23,0.33,0.4,0.45})-LOOKUP(J105,{0,1950001,3300001,6950001,9000001,18000001,40000001},{0,97500,427500,636000,1536000,2796000,4796000}))*1.021,-2))</f>
        <v/>
      </c>
      <c r="N105" s="19">
        <f>IF(K105&lt;=0,0,ROUNDDOWN((K105*LOOKUP(K105,{0,1950001,3300001,6950001,9000001,18000001,40000001},{0.05,0.1,0.2,0.23,0.33,0.4,0.45})-LOOKUP(K105,{0,1950001,3300001,6950001,9000001,18000001,40000001},{0,97500,427500,636000,1536000,2796000,4796000}))*1.021,-2))</f>
        <v/>
      </c>
      <c r="O105" s="19">
        <f>IF(L105&lt;=0,0,ROUNDDOWN((L105*LOOKUP(L105,{0,1950001,3300001,6950001,9000001,18000001,40000001},{0.05,0.1,0.2,0.23,0.33,0.4,0.45})-LOOKUP(L105,{0,1950001,3300001,6950001,9000001,18000001,40000001},{0,97500,427500,636000,1536000,2796000,4796000}))*1.021,-2))</f>
        <v/>
      </c>
      <c r="P105" s="19">
        <f>MAX(0,ROUNDDOWN(G105-E105-430000,-3))</f>
        <v/>
      </c>
      <c r="Q105" s="19">
        <f>MAX(0,ROUNDDOWN(G105-E105-430000-I105,-3))</f>
        <v/>
      </c>
      <c r="R105" s="19">
        <f>MAX(0,ROUNDDOWN(F105-E105-430000,-3))</f>
        <v/>
      </c>
      <c r="S105" s="19">
        <f>IF(G105&lt;=450000,0,MAX(0,ROUNDDOWN(P105*0.06-MIN(50000,P105)*0.03,-2))+MAX(0,ROUNDDOWN(P105*0.04-MIN(50000,P105)*0.02,-2)))</f>
        <v/>
      </c>
      <c r="T105" s="19">
        <f>IF(G105&lt;=450000,0,MAX(0,ROUNDDOWN(Q105*0.06-MIN(50000,Q105)*0.03,-2))+MAX(0,ROUNDDOWN(Q105*0.04-MIN(50000,Q105)*0.02,-2)))</f>
        <v/>
      </c>
      <c r="U105" s="19">
        <f>IF(F105&lt;=450000,0,MAX(0,ROUNDDOWN(R105*0.06-MIN(50000,R105)*0.03,-2))+MAX(0,ROUNDDOWN(R105*0.04-MIN(50000,R105)*0.02,-2)))</f>
        <v/>
      </c>
      <c r="V105" s="19">
        <f>S105-U105</f>
        <v/>
      </c>
      <c r="W105" s="19">
        <f>O105-M105</f>
        <v/>
      </c>
      <c r="X105" s="19">
        <f>N105+T105-M105-S105</f>
        <v/>
      </c>
      <c r="Y105" s="19">
        <f>T105-S105</f>
        <v/>
      </c>
    </row>
    <row r="106">
      <c r="A106" t="inlineStr">
        <is>
          <t>医療費の境目</t>
        </is>
      </c>
      <c r="B106" s="19">
        <f>'3_医療費の境目'!$B$3</f>
        <v/>
      </c>
      <c r="C106" s="19">
        <f>'3_医療費の境目'!$B$4</f>
        <v/>
      </c>
      <c r="D106" s="19">
        <f>'3_医療費の境目'!D34</f>
        <v/>
      </c>
      <c r="E106" s="19">
        <f>ROUND(MIN(B106/12,650000)*12*0.0915+MIN(B106/12,1390000)*12*(0.0504+0)+B106*0.005,0)</f>
        <v/>
      </c>
      <c r="F106" s="19">
        <f>IF(B106&lt;741000,0,IF(B106&lt;2191000,B106-740000,IF(B106&lt;2193000,1451000,IF(B106&lt;2196000,1453000,IF(B106&lt;2200000,1456000,IF(B106&lt;3600000,ROUND(ROUNDDOWN(B106/4,-3)*2.8,0)-80000,IF(B106&lt;6600000,ROUND(ROUNDDOWN(B106/4,-3)*3.2,0)-440000,IF(B106&lt;8500000,ROUNDDOWN(B106*0.9,0)-1100000,B106-1950000))))))))</f>
        <v/>
      </c>
      <c r="G106" s="19">
        <f>F106+C106</f>
        <v/>
      </c>
      <c r="H106" s="19">
        <f>IF(G106&gt;23500000,NA(),IF(G106&lt;=4890000,1040000,IF(G106&lt;=6550000,670000,620000)))</f>
        <v/>
      </c>
      <c r="I106" s="19">
        <f>IF(D106&lt;=0,0,MAX(0,MIN(2000000,D106-MIN(100000,ROUNDDOWN(G106*0.05,0)))))</f>
        <v/>
      </c>
      <c r="J106" s="19">
        <f>MAX(0,ROUNDDOWN(F106-E106-H106,-3))</f>
        <v/>
      </c>
      <c r="K106" s="19">
        <f>MAX(0,ROUNDDOWN(G106-E106-H106-I106,-3))</f>
        <v/>
      </c>
      <c r="L106" s="19">
        <f>MAX(0,ROUNDDOWN(G106-E106-H106,-3))</f>
        <v/>
      </c>
      <c r="M106" s="19">
        <f>IF(J106&lt;=0,0,ROUNDDOWN((J106*LOOKUP(J106,{0,1950001,3300001,6950001,9000001,18000001,40000001},{0.05,0.1,0.2,0.23,0.33,0.4,0.45})-LOOKUP(J106,{0,1950001,3300001,6950001,9000001,18000001,40000001},{0,97500,427500,636000,1536000,2796000,4796000}))*1.021,-2))</f>
        <v/>
      </c>
      <c r="N106" s="19">
        <f>IF(K106&lt;=0,0,ROUNDDOWN((K106*LOOKUP(K106,{0,1950001,3300001,6950001,9000001,18000001,40000001},{0.05,0.1,0.2,0.23,0.33,0.4,0.45})-LOOKUP(K106,{0,1950001,3300001,6950001,9000001,18000001,40000001},{0,97500,427500,636000,1536000,2796000,4796000}))*1.021,-2))</f>
        <v/>
      </c>
      <c r="O106" s="19">
        <f>IF(L106&lt;=0,0,ROUNDDOWN((L106*LOOKUP(L106,{0,1950001,3300001,6950001,9000001,18000001,40000001},{0.05,0.1,0.2,0.23,0.33,0.4,0.45})-LOOKUP(L106,{0,1950001,3300001,6950001,9000001,18000001,40000001},{0,97500,427500,636000,1536000,2796000,4796000}))*1.021,-2))</f>
        <v/>
      </c>
      <c r="P106" s="19">
        <f>MAX(0,ROUNDDOWN(G106-E106-430000,-3))</f>
        <v/>
      </c>
      <c r="Q106" s="19">
        <f>MAX(0,ROUNDDOWN(G106-E106-430000-I106,-3))</f>
        <v/>
      </c>
      <c r="R106" s="19">
        <f>MAX(0,ROUNDDOWN(F106-E106-430000,-3))</f>
        <v/>
      </c>
      <c r="S106" s="19">
        <f>IF(G106&lt;=450000,0,MAX(0,ROUNDDOWN(P106*0.06-MIN(50000,P106)*0.03,-2))+MAX(0,ROUNDDOWN(P106*0.04-MIN(50000,P106)*0.02,-2)))</f>
        <v/>
      </c>
      <c r="T106" s="19">
        <f>IF(G106&lt;=450000,0,MAX(0,ROUNDDOWN(Q106*0.06-MIN(50000,Q106)*0.03,-2))+MAX(0,ROUNDDOWN(Q106*0.04-MIN(50000,Q106)*0.02,-2)))</f>
        <v/>
      </c>
      <c r="U106" s="19">
        <f>IF(F106&lt;=450000,0,MAX(0,ROUNDDOWN(R106*0.06-MIN(50000,R106)*0.03,-2))+MAX(0,ROUNDDOWN(R106*0.04-MIN(50000,R106)*0.02,-2)))</f>
        <v/>
      </c>
      <c r="V106" s="19">
        <f>S106-U106</f>
        <v/>
      </c>
      <c r="W106" s="19">
        <f>O106-M106</f>
        <v/>
      </c>
      <c r="X106" s="19">
        <f>N106+T106-M106-S106</f>
        <v/>
      </c>
      <c r="Y106" s="19">
        <f>T106-S106</f>
        <v/>
      </c>
    </row>
    <row r="107">
      <c r="A107" t="inlineStr">
        <is>
          <t>医療費の境目</t>
        </is>
      </c>
      <c r="B107" s="19">
        <f>'3_医療費の境目'!$B$3</f>
        <v/>
      </c>
      <c r="C107" s="19">
        <f>'3_医療費の境目'!$B$4</f>
        <v/>
      </c>
      <c r="D107" s="19">
        <f>'3_医療費の境目'!D35</f>
        <v/>
      </c>
      <c r="E107" s="19">
        <f>ROUND(MIN(B107/12,650000)*12*0.0915+MIN(B107/12,1390000)*12*(0.0504+0)+B107*0.005,0)</f>
        <v/>
      </c>
      <c r="F107" s="19">
        <f>IF(B107&lt;741000,0,IF(B107&lt;2191000,B107-740000,IF(B107&lt;2193000,1451000,IF(B107&lt;2196000,1453000,IF(B107&lt;2200000,1456000,IF(B107&lt;3600000,ROUND(ROUNDDOWN(B107/4,-3)*2.8,0)-80000,IF(B107&lt;6600000,ROUND(ROUNDDOWN(B107/4,-3)*3.2,0)-440000,IF(B107&lt;8500000,ROUNDDOWN(B107*0.9,0)-1100000,B107-1950000))))))))</f>
        <v/>
      </c>
      <c r="G107" s="19">
        <f>F107+C107</f>
        <v/>
      </c>
      <c r="H107" s="19">
        <f>IF(G107&gt;23500000,NA(),IF(G107&lt;=4890000,1040000,IF(G107&lt;=6550000,670000,620000)))</f>
        <v/>
      </c>
      <c r="I107" s="19">
        <f>IF(D107&lt;=0,0,MAX(0,MIN(2000000,D107-MIN(100000,ROUNDDOWN(G107*0.05,0)))))</f>
        <v/>
      </c>
      <c r="J107" s="19">
        <f>MAX(0,ROUNDDOWN(F107-E107-H107,-3))</f>
        <v/>
      </c>
      <c r="K107" s="19">
        <f>MAX(0,ROUNDDOWN(G107-E107-H107-I107,-3))</f>
        <v/>
      </c>
      <c r="L107" s="19">
        <f>MAX(0,ROUNDDOWN(G107-E107-H107,-3))</f>
        <v/>
      </c>
      <c r="M107" s="19">
        <f>IF(J107&lt;=0,0,ROUNDDOWN((J107*LOOKUP(J107,{0,1950001,3300001,6950001,9000001,18000001,40000001},{0.05,0.1,0.2,0.23,0.33,0.4,0.45})-LOOKUP(J107,{0,1950001,3300001,6950001,9000001,18000001,40000001},{0,97500,427500,636000,1536000,2796000,4796000}))*1.021,-2))</f>
        <v/>
      </c>
      <c r="N107" s="19">
        <f>IF(K107&lt;=0,0,ROUNDDOWN((K107*LOOKUP(K107,{0,1950001,3300001,6950001,9000001,18000001,40000001},{0.05,0.1,0.2,0.23,0.33,0.4,0.45})-LOOKUP(K107,{0,1950001,3300001,6950001,9000001,18000001,40000001},{0,97500,427500,636000,1536000,2796000,4796000}))*1.021,-2))</f>
        <v/>
      </c>
      <c r="O107" s="19">
        <f>IF(L107&lt;=0,0,ROUNDDOWN((L107*LOOKUP(L107,{0,1950001,3300001,6950001,9000001,18000001,40000001},{0.05,0.1,0.2,0.23,0.33,0.4,0.45})-LOOKUP(L107,{0,1950001,3300001,6950001,9000001,18000001,40000001},{0,97500,427500,636000,1536000,2796000,4796000}))*1.021,-2))</f>
        <v/>
      </c>
      <c r="P107" s="19">
        <f>MAX(0,ROUNDDOWN(G107-E107-430000,-3))</f>
        <v/>
      </c>
      <c r="Q107" s="19">
        <f>MAX(0,ROUNDDOWN(G107-E107-430000-I107,-3))</f>
        <v/>
      </c>
      <c r="R107" s="19">
        <f>MAX(0,ROUNDDOWN(F107-E107-430000,-3))</f>
        <v/>
      </c>
      <c r="S107" s="19">
        <f>IF(G107&lt;=450000,0,MAX(0,ROUNDDOWN(P107*0.06-MIN(50000,P107)*0.03,-2))+MAX(0,ROUNDDOWN(P107*0.04-MIN(50000,P107)*0.02,-2)))</f>
        <v/>
      </c>
      <c r="T107" s="19">
        <f>IF(G107&lt;=450000,0,MAX(0,ROUNDDOWN(Q107*0.06-MIN(50000,Q107)*0.03,-2))+MAX(0,ROUNDDOWN(Q107*0.04-MIN(50000,Q107)*0.02,-2)))</f>
        <v/>
      </c>
      <c r="U107" s="19">
        <f>IF(F107&lt;=450000,0,MAX(0,ROUNDDOWN(R107*0.06-MIN(50000,R107)*0.03,-2))+MAX(0,ROUNDDOWN(R107*0.04-MIN(50000,R107)*0.02,-2)))</f>
        <v/>
      </c>
      <c r="V107" s="19">
        <f>S107-U107</f>
        <v/>
      </c>
      <c r="W107" s="19">
        <f>O107-M107</f>
        <v/>
      </c>
      <c r="X107" s="19">
        <f>N107+T107-M107-S107</f>
        <v/>
      </c>
      <c r="Y107" s="19">
        <f>T107-S107</f>
        <v/>
      </c>
    </row>
    <row r="108">
      <c r="A108" t="inlineStr">
        <is>
          <t>医療費の境目</t>
        </is>
      </c>
      <c r="B108" s="19">
        <f>'3_医療費の境目'!$B$3</f>
        <v/>
      </c>
      <c r="C108" s="19">
        <f>'3_医療費の境目'!$B$4</f>
        <v/>
      </c>
      <c r="D108" s="19">
        <f>'3_医療費の境目'!D36</f>
        <v/>
      </c>
      <c r="E108" s="19">
        <f>ROUND(MIN(B108/12,650000)*12*0.0915+MIN(B108/12,1390000)*12*(0.0504+0)+B108*0.005,0)</f>
        <v/>
      </c>
      <c r="F108" s="19">
        <f>IF(B108&lt;741000,0,IF(B108&lt;2191000,B108-740000,IF(B108&lt;2193000,1451000,IF(B108&lt;2196000,1453000,IF(B108&lt;2200000,1456000,IF(B108&lt;3600000,ROUND(ROUNDDOWN(B108/4,-3)*2.8,0)-80000,IF(B108&lt;6600000,ROUND(ROUNDDOWN(B108/4,-3)*3.2,0)-440000,IF(B108&lt;8500000,ROUNDDOWN(B108*0.9,0)-1100000,B108-1950000))))))))</f>
        <v/>
      </c>
      <c r="G108" s="19">
        <f>F108+C108</f>
        <v/>
      </c>
      <c r="H108" s="19">
        <f>IF(G108&gt;23500000,NA(),IF(G108&lt;=4890000,1040000,IF(G108&lt;=6550000,670000,620000)))</f>
        <v/>
      </c>
      <c r="I108" s="19">
        <f>IF(D108&lt;=0,0,MAX(0,MIN(2000000,D108-MIN(100000,ROUNDDOWN(G108*0.05,0)))))</f>
        <v/>
      </c>
      <c r="J108" s="19">
        <f>MAX(0,ROUNDDOWN(F108-E108-H108,-3))</f>
        <v/>
      </c>
      <c r="K108" s="19">
        <f>MAX(0,ROUNDDOWN(G108-E108-H108-I108,-3))</f>
        <v/>
      </c>
      <c r="L108" s="19">
        <f>MAX(0,ROUNDDOWN(G108-E108-H108,-3))</f>
        <v/>
      </c>
      <c r="M108" s="19">
        <f>IF(J108&lt;=0,0,ROUNDDOWN((J108*LOOKUP(J108,{0,1950001,3300001,6950001,9000001,18000001,40000001},{0.05,0.1,0.2,0.23,0.33,0.4,0.45})-LOOKUP(J108,{0,1950001,3300001,6950001,9000001,18000001,40000001},{0,97500,427500,636000,1536000,2796000,4796000}))*1.021,-2))</f>
        <v/>
      </c>
      <c r="N108" s="19">
        <f>IF(K108&lt;=0,0,ROUNDDOWN((K108*LOOKUP(K108,{0,1950001,3300001,6950001,9000001,18000001,40000001},{0.05,0.1,0.2,0.23,0.33,0.4,0.45})-LOOKUP(K108,{0,1950001,3300001,6950001,9000001,18000001,40000001},{0,97500,427500,636000,1536000,2796000,4796000}))*1.021,-2))</f>
        <v/>
      </c>
      <c r="O108" s="19">
        <f>IF(L108&lt;=0,0,ROUNDDOWN((L108*LOOKUP(L108,{0,1950001,3300001,6950001,9000001,18000001,40000001},{0.05,0.1,0.2,0.23,0.33,0.4,0.45})-LOOKUP(L108,{0,1950001,3300001,6950001,9000001,18000001,40000001},{0,97500,427500,636000,1536000,2796000,4796000}))*1.021,-2))</f>
        <v/>
      </c>
      <c r="P108" s="19">
        <f>MAX(0,ROUNDDOWN(G108-E108-430000,-3))</f>
        <v/>
      </c>
      <c r="Q108" s="19">
        <f>MAX(0,ROUNDDOWN(G108-E108-430000-I108,-3))</f>
        <v/>
      </c>
      <c r="R108" s="19">
        <f>MAX(0,ROUNDDOWN(F108-E108-430000,-3))</f>
        <v/>
      </c>
      <c r="S108" s="19">
        <f>IF(G108&lt;=450000,0,MAX(0,ROUNDDOWN(P108*0.06-MIN(50000,P108)*0.03,-2))+MAX(0,ROUNDDOWN(P108*0.04-MIN(50000,P108)*0.02,-2)))</f>
        <v/>
      </c>
      <c r="T108" s="19">
        <f>IF(G108&lt;=450000,0,MAX(0,ROUNDDOWN(Q108*0.06-MIN(50000,Q108)*0.03,-2))+MAX(0,ROUNDDOWN(Q108*0.04-MIN(50000,Q108)*0.02,-2)))</f>
        <v/>
      </c>
      <c r="U108" s="19">
        <f>IF(F108&lt;=450000,0,MAX(0,ROUNDDOWN(R108*0.06-MIN(50000,R108)*0.03,-2))+MAX(0,ROUNDDOWN(R108*0.04-MIN(50000,R108)*0.02,-2)))</f>
        <v/>
      </c>
      <c r="V108" s="19">
        <f>S108-U108</f>
        <v/>
      </c>
      <c r="W108" s="19">
        <f>O108-M108</f>
        <v/>
      </c>
      <c r="X108" s="19">
        <f>N108+T108-M108-S108</f>
        <v/>
      </c>
      <c r="Y108" s="19">
        <f>T108-S108</f>
        <v/>
      </c>
    </row>
    <row r="109">
      <c r="A109" t="inlineStr">
        <is>
          <t>医療費の境目</t>
        </is>
      </c>
      <c r="B109" s="19">
        <f>'3_医療費の境目'!$B$3</f>
        <v/>
      </c>
      <c r="C109" s="19">
        <f>'3_医療費の境目'!$B$4</f>
        <v/>
      </c>
      <c r="D109" s="19">
        <f>'3_医療費の境目'!D37</f>
        <v/>
      </c>
      <c r="E109" s="19">
        <f>ROUND(MIN(B109/12,650000)*12*0.0915+MIN(B109/12,1390000)*12*(0.0504+0)+B109*0.005,0)</f>
        <v/>
      </c>
      <c r="F109" s="19">
        <f>IF(B109&lt;741000,0,IF(B109&lt;2191000,B109-740000,IF(B109&lt;2193000,1451000,IF(B109&lt;2196000,1453000,IF(B109&lt;2200000,1456000,IF(B109&lt;3600000,ROUND(ROUNDDOWN(B109/4,-3)*2.8,0)-80000,IF(B109&lt;6600000,ROUND(ROUNDDOWN(B109/4,-3)*3.2,0)-440000,IF(B109&lt;8500000,ROUNDDOWN(B109*0.9,0)-1100000,B109-1950000))))))))</f>
        <v/>
      </c>
      <c r="G109" s="19">
        <f>F109+C109</f>
        <v/>
      </c>
      <c r="H109" s="19">
        <f>IF(G109&gt;23500000,NA(),IF(G109&lt;=4890000,1040000,IF(G109&lt;=6550000,670000,620000)))</f>
        <v/>
      </c>
      <c r="I109" s="19">
        <f>IF(D109&lt;=0,0,MAX(0,MIN(2000000,D109-MIN(100000,ROUNDDOWN(G109*0.05,0)))))</f>
        <v/>
      </c>
      <c r="J109" s="19">
        <f>MAX(0,ROUNDDOWN(F109-E109-H109,-3))</f>
        <v/>
      </c>
      <c r="K109" s="19">
        <f>MAX(0,ROUNDDOWN(G109-E109-H109-I109,-3))</f>
        <v/>
      </c>
      <c r="L109" s="19">
        <f>MAX(0,ROUNDDOWN(G109-E109-H109,-3))</f>
        <v/>
      </c>
      <c r="M109" s="19">
        <f>IF(J109&lt;=0,0,ROUNDDOWN((J109*LOOKUP(J109,{0,1950001,3300001,6950001,9000001,18000001,40000001},{0.05,0.1,0.2,0.23,0.33,0.4,0.45})-LOOKUP(J109,{0,1950001,3300001,6950001,9000001,18000001,40000001},{0,97500,427500,636000,1536000,2796000,4796000}))*1.021,-2))</f>
        <v/>
      </c>
      <c r="N109" s="19">
        <f>IF(K109&lt;=0,0,ROUNDDOWN((K109*LOOKUP(K109,{0,1950001,3300001,6950001,9000001,18000001,40000001},{0.05,0.1,0.2,0.23,0.33,0.4,0.45})-LOOKUP(K109,{0,1950001,3300001,6950001,9000001,18000001,40000001},{0,97500,427500,636000,1536000,2796000,4796000}))*1.021,-2))</f>
        <v/>
      </c>
      <c r="O109" s="19">
        <f>IF(L109&lt;=0,0,ROUNDDOWN((L109*LOOKUP(L109,{0,1950001,3300001,6950001,9000001,18000001,40000001},{0.05,0.1,0.2,0.23,0.33,0.4,0.45})-LOOKUP(L109,{0,1950001,3300001,6950001,9000001,18000001,40000001},{0,97500,427500,636000,1536000,2796000,4796000}))*1.021,-2))</f>
        <v/>
      </c>
      <c r="P109" s="19">
        <f>MAX(0,ROUNDDOWN(G109-E109-430000,-3))</f>
        <v/>
      </c>
      <c r="Q109" s="19">
        <f>MAX(0,ROUNDDOWN(G109-E109-430000-I109,-3))</f>
        <v/>
      </c>
      <c r="R109" s="19">
        <f>MAX(0,ROUNDDOWN(F109-E109-430000,-3))</f>
        <v/>
      </c>
      <c r="S109" s="19">
        <f>IF(G109&lt;=450000,0,MAX(0,ROUNDDOWN(P109*0.06-MIN(50000,P109)*0.03,-2))+MAX(0,ROUNDDOWN(P109*0.04-MIN(50000,P109)*0.02,-2)))</f>
        <v/>
      </c>
      <c r="T109" s="19">
        <f>IF(G109&lt;=450000,0,MAX(0,ROUNDDOWN(Q109*0.06-MIN(50000,Q109)*0.03,-2))+MAX(0,ROUNDDOWN(Q109*0.04-MIN(50000,Q109)*0.02,-2)))</f>
        <v/>
      </c>
      <c r="U109" s="19">
        <f>IF(F109&lt;=450000,0,MAX(0,ROUNDDOWN(R109*0.06-MIN(50000,R109)*0.03,-2))+MAX(0,ROUNDDOWN(R109*0.04-MIN(50000,R109)*0.02,-2)))</f>
        <v/>
      </c>
      <c r="V109" s="19">
        <f>S109-U109</f>
        <v/>
      </c>
      <c r="W109" s="19">
        <f>O109-M109</f>
        <v/>
      </c>
      <c r="X109" s="19">
        <f>N109+T109-M109-S109</f>
        <v/>
      </c>
      <c r="Y109" s="19">
        <f>T109-S109</f>
        <v/>
      </c>
    </row>
    <row r="110">
      <c r="A110" t="inlineStr">
        <is>
          <t>医療費の境目</t>
        </is>
      </c>
      <c r="B110" s="19">
        <f>'3_医療費の境目'!$B$3</f>
        <v/>
      </c>
      <c r="C110" s="19">
        <f>'3_医療費の境目'!$B$4</f>
        <v/>
      </c>
      <c r="D110" s="19">
        <f>'3_医療費の境目'!D38</f>
        <v/>
      </c>
      <c r="E110" s="19">
        <f>ROUND(MIN(B110/12,650000)*12*0.0915+MIN(B110/12,1390000)*12*(0.0504+0)+B110*0.005,0)</f>
        <v/>
      </c>
      <c r="F110" s="19">
        <f>IF(B110&lt;741000,0,IF(B110&lt;2191000,B110-740000,IF(B110&lt;2193000,1451000,IF(B110&lt;2196000,1453000,IF(B110&lt;2200000,1456000,IF(B110&lt;3600000,ROUND(ROUNDDOWN(B110/4,-3)*2.8,0)-80000,IF(B110&lt;6600000,ROUND(ROUNDDOWN(B110/4,-3)*3.2,0)-440000,IF(B110&lt;8500000,ROUNDDOWN(B110*0.9,0)-1100000,B110-1950000))))))))</f>
        <v/>
      </c>
      <c r="G110" s="19">
        <f>F110+C110</f>
        <v/>
      </c>
      <c r="H110" s="19">
        <f>IF(G110&gt;23500000,NA(),IF(G110&lt;=4890000,1040000,IF(G110&lt;=6550000,670000,620000)))</f>
        <v/>
      </c>
      <c r="I110" s="19">
        <f>IF(D110&lt;=0,0,MAX(0,MIN(2000000,D110-MIN(100000,ROUNDDOWN(G110*0.05,0)))))</f>
        <v/>
      </c>
      <c r="J110" s="19">
        <f>MAX(0,ROUNDDOWN(F110-E110-H110,-3))</f>
        <v/>
      </c>
      <c r="K110" s="19">
        <f>MAX(0,ROUNDDOWN(G110-E110-H110-I110,-3))</f>
        <v/>
      </c>
      <c r="L110" s="19">
        <f>MAX(0,ROUNDDOWN(G110-E110-H110,-3))</f>
        <v/>
      </c>
      <c r="M110" s="19">
        <f>IF(J110&lt;=0,0,ROUNDDOWN((J110*LOOKUP(J110,{0,1950001,3300001,6950001,9000001,18000001,40000001},{0.05,0.1,0.2,0.23,0.33,0.4,0.45})-LOOKUP(J110,{0,1950001,3300001,6950001,9000001,18000001,40000001},{0,97500,427500,636000,1536000,2796000,4796000}))*1.021,-2))</f>
        <v/>
      </c>
      <c r="N110" s="19">
        <f>IF(K110&lt;=0,0,ROUNDDOWN((K110*LOOKUP(K110,{0,1950001,3300001,6950001,9000001,18000001,40000001},{0.05,0.1,0.2,0.23,0.33,0.4,0.45})-LOOKUP(K110,{0,1950001,3300001,6950001,9000001,18000001,40000001},{0,97500,427500,636000,1536000,2796000,4796000}))*1.021,-2))</f>
        <v/>
      </c>
      <c r="O110" s="19">
        <f>IF(L110&lt;=0,0,ROUNDDOWN((L110*LOOKUP(L110,{0,1950001,3300001,6950001,9000001,18000001,40000001},{0.05,0.1,0.2,0.23,0.33,0.4,0.45})-LOOKUP(L110,{0,1950001,3300001,6950001,9000001,18000001,40000001},{0,97500,427500,636000,1536000,2796000,4796000}))*1.021,-2))</f>
        <v/>
      </c>
      <c r="P110" s="19">
        <f>MAX(0,ROUNDDOWN(G110-E110-430000,-3))</f>
        <v/>
      </c>
      <c r="Q110" s="19">
        <f>MAX(0,ROUNDDOWN(G110-E110-430000-I110,-3))</f>
        <v/>
      </c>
      <c r="R110" s="19">
        <f>MAX(0,ROUNDDOWN(F110-E110-430000,-3))</f>
        <v/>
      </c>
      <c r="S110" s="19">
        <f>IF(G110&lt;=450000,0,MAX(0,ROUNDDOWN(P110*0.06-MIN(50000,P110)*0.03,-2))+MAX(0,ROUNDDOWN(P110*0.04-MIN(50000,P110)*0.02,-2)))</f>
        <v/>
      </c>
      <c r="T110" s="19">
        <f>IF(G110&lt;=450000,0,MAX(0,ROUNDDOWN(Q110*0.06-MIN(50000,Q110)*0.03,-2))+MAX(0,ROUNDDOWN(Q110*0.04-MIN(50000,Q110)*0.02,-2)))</f>
        <v/>
      </c>
      <c r="U110" s="19">
        <f>IF(F110&lt;=450000,0,MAX(0,ROUNDDOWN(R110*0.06-MIN(50000,R110)*0.03,-2))+MAX(0,ROUNDDOWN(R110*0.04-MIN(50000,R110)*0.02,-2)))</f>
        <v/>
      </c>
      <c r="V110" s="19">
        <f>S110-U110</f>
        <v/>
      </c>
      <c r="W110" s="19">
        <f>O110-M110</f>
        <v/>
      </c>
      <c r="X110" s="19">
        <f>N110+T110-M110-S110</f>
        <v/>
      </c>
      <c r="Y110" s="19">
        <f>T110-S110</f>
        <v/>
      </c>
    </row>
    <row r="111">
      <c r="A111" t="inlineStr">
        <is>
          <t>医療費の境目</t>
        </is>
      </c>
      <c r="B111" s="19">
        <f>'3_医療費の境目'!$B$3</f>
        <v/>
      </c>
      <c r="C111" s="19">
        <f>'3_医療費の境目'!$B$4</f>
        <v/>
      </c>
      <c r="D111" s="19">
        <f>'3_医療費の境目'!D39</f>
        <v/>
      </c>
      <c r="E111" s="19">
        <f>ROUND(MIN(B111/12,650000)*12*0.0915+MIN(B111/12,1390000)*12*(0.0504+0)+B111*0.005,0)</f>
        <v/>
      </c>
      <c r="F111" s="19">
        <f>IF(B111&lt;741000,0,IF(B111&lt;2191000,B111-740000,IF(B111&lt;2193000,1451000,IF(B111&lt;2196000,1453000,IF(B111&lt;2200000,1456000,IF(B111&lt;3600000,ROUND(ROUNDDOWN(B111/4,-3)*2.8,0)-80000,IF(B111&lt;6600000,ROUND(ROUNDDOWN(B111/4,-3)*3.2,0)-440000,IF(B111&lt;8500000,ROUNDDOWN(B111*0.9,0)-1100000,B111-1950000))))))))</f>
        <v/>
      </c>
      <c r="G111" s="19">
        <f>F111+C111</f>
        <v/>
      </c>
      <c r="H111" s="19">
        <f>IF(G111&gt;23500000,NA(),IF(G111&lt;=4890000,1040000,IF(G111&lt;=6550000,670000,620000)))</f>
        <v/>
      </c>
      <c r="I111" s="19">
        <f>IF(D111&lt;=0,0,MAX(0,MIN(2000000,D111-MIN(100000,ROUNDDOWN(G111*0.05,0)))))</f>
        <v/>
      </c>
      <c r="J111" s="19">
        <f>MAX(0,ROUNDDOWN(F111-E111-H111,-3))</f>
        <v/>
      </c>
      <c r="K111" s="19">
        <f>MAX(0,ROUNDDOWN(G111-E111-H111-I111,-3))</f>
        <v/>
      </c>
      <c r="L111" s="19">
        <f>MAX(0,ROUNDDOWN(G111-E111-H111,-3))</f>
        <v/>
      </c>
      <c r="M111" s="19">
        <f>IF(J111&lt;=0,0,ROUNDDOWN((J111*LOOKUP(J111,{0,1950001,3300001,6950001,9000001,18000001,40000001},{0.05,0.1,0.2,0.23,0.33,0.4,0.45})-LOOKUP(J111,{0,1950001,3300001,6950001,9000001,18000001,40000001},{0,97500,427500,636000,1536000,2796000,4796000}))*1.021,-2))</f>
        <v/>
      </c>
      <c r="N111" s="19">
        <f>IF(K111&lt;=0,0,ROUNDDOWN((K111*LOOKUP(K111,{0,1950001,3300001,6950001,9000001,18000001,40000001},{0.05,0.1,0.2,0.23,0.33,0.4,0.45})-LOOKUP(K111,{0,1950001,3300001,6950001,9000001,18000001,40000001},{0,97500,427500,636000,1536000,2796000,4796000}))*1.021,-2))</f>
        <v/>
      </c>
      <c r="O111" s="19">
        <f>IF(L111&lt;=0,0,ROUNDDOWN((L111*LOOKUP(L111,{0,1950001,3300001,6950001,9000001,18000001,40000001},{0.05,0.1,0.2,0.23,0.33,0.4,0.45})-LOOKUP(L111,{0,1950001,3300001,6950001,9000001,18000001,40000001},{0,97500,427500,636000,1536000,2796000,4796000}))*1.021,-2))</f>
        <v/>
      </c>
      <c r="P111" s="19">
        <f>MAX(0,ROUNDDOWN(G111-E111-430000,-3))</f>
        <v/>
      </c>
      <c r="Q111" s="19">
        <f>MAX(0,ROUNDDOWN(G111-E111-430000-I111,-3))</f>
        <v/>
      </c>
      <c r="R111" s="19">
        <f>MAX(0,ROUNDDOWN(F111-E111-430000,-3))</f>
        <v/>
      </c>
      <c r="S111" s="19">
        <f>IF(G111&lt;=450000,0,MAX(0,ROUNDDOWN(P111*0.06-MIN(50000,P111)*0.03,-2))+MAX(0,ROUNDDOWN(P111*0.04-MIN(50000,P111)*0.02,-2)))</f>
        <v/>
      </c>
      <c r="T111" s="19">
        <f>IF(G111&lt;=450000,0,MAX(0,ROUNDDOWN(Q111*0.06-MIN(50000,Q111)*0.03,-2))+MAX(0,ROUNDDOWN(Q111*0.04-MIN(50000,Q111)*0.02,-2)))</f>
        <v/>
      </c>
      <c r="U111" s="19">
        <f>IF(F111&lt;=450000,0,MAX(0,ROUNDDOWN(R111*0.06-MIN(50000,R111)*0.03,-2))+MAX(0,ROUNDDOWN(R111*0.04-MIN(50000,R111)*0.02,-2)))</f>
        <v/>
      </c>
      <c r="V111" s="19">
        <f>S111-U111</f>
        <v/>
      </c>
      <c r="W111" s="19">
        <f>O111-M111</f>
        <v/>
      </c>
      <c r="X111" s="19">
        <f>N111+T111-M111-S111</f>
        <v/>
      </c>
      <c r="Y111" s="19">
        <f>T111-S111</f>
        <v/>
      </c>
    </row>
    <row r="112">
      <c r="A112" t="inlineStr">
        <is>
          <t>医療費の境目</t>
        </is>
      </c>
      <c r="B112" s="19">
        <f>'3_医療費の境目'!$B$3</f>
        <v/>
      </c>
      <c r="C112" s="19">
        <f>'3_医療費の境目'!$B$4</f>
        <v/>
      </c>
      <c r="D112" s="19">
        <f>'3_医療費の境目'!D40</f>
        <v/>
      </c>
      <c r="E112" s="19">
        <f>ROUND(MIN(B112/12,650000)*12*0.0915+MIN(B112/12,1390000)*12*(0.0504+0)+B112*0.005,0)</f>
        <v/>
      </c>
      <c r="F112" s="19">
        <f>IF(B112&lt;741000,0,IF(B112&lt;2191000,B112-740000,IF(B112&lt;2193000,1451000,IF(B112&lt;2196000,1453000,IF(B112&lt;2200000,1456000,IF(B112&lt;3600000,ROUND(ROUNDDOWN(B112/4,-3)*2.8,0)-80000,IF(B112&lt;6600000,ROUND(ROUNDDOWN(B112/4,-3)*3.2,0)-440000,IF(B112&lt;8500000,ROUNDDOWN(B112*0.9,0)-1100000,B112-1950000))))))))</f>
        <v/>
      </c>
      <c r="G112" s="19">
        <f>F112+C112</f>
        <v/>
      </c>
      <c r="H112" s="19">
        <f>IF(G112&gt;23500000,NA(),IF(G112&lt;=4890000,1040000,IF(G112&lt;=6550000,670000,620000)))</f>
        <v/>
      </c>
      <c r="I112" s="19">
        <f>IF(D112&lt;=0,0,MAX(0,MIN(2000000,D112-MIN(100000,ROUNDDOWN(G112*0.05,0)))))</f>
        <v/>
      </c>
      <c r="J112" s="19">
        <f>MAX(0,ROUNDDOWN(F112-E112-H112,-3))</f>
        <v/>
      </c>
      <c r="K112" s="19">
        <f>MAX(0,ROUNDDOWN(G112-E112-H112-I112,-3))</f>
        <v/>
      </c>
      <c r="L112" s="19">
        <f>MAX(0,ROUNDDOWN(G112-E112-H112,-3))</f>
        <v/>
      </c>
      <c r="M112" s="19">
        <f>IF(J112&lt;=0,0,ROUNDDOWN((J112*LOOKUP(J112,{0,1950001,3300001,6950001,9000001,18000001,40000001},{0.05,0.1,0.2,0.23,0.33,0.4,0.45})-LOOKUP(J112,{0,1950001,3300001,6950001,9000001,18000001,40000001},{0,97500,427500,636000,1536000,2796000,4796000}))*1.021,-2))</f>
        <v/>
      </c>
      <c r="N112" s="19">
        <f>IF(K112&lt;=0,0,ROUNDDOWN((K112*LOOKUP(K112,{0,1950001,3300001,6950001,9000001,18000001,40000001},{0.05,0.1,0.2,0.23,0.33,0.4,0.45})-LOOKUP(K112,{0,1950001,3300001,6950001,9000001,18000001,40000001},{0,97500,427500,636000,1536000,2796000,4796000}))*1.021,-2))</f>
        <v/>
      </c>
      <c r="O112" s="19">
        <f>IF(L112&lt;=0,0,ROUNDDOWN((L112*LOOKUP(L112,{0,1950001,3300001,6950001,9000001,18000001,40000001},{0.05,0.1,0.2,0.23,0.33,0.4,0.45})-LOOKUP(L112,{0,1950001,3300001,6950001,9000001,18000001,40000001},{0,97500,427500,636000,1536000,2796000,4796000}))*1.021,-2))</f>
        <v/>
      </c>
      <c r="P112" s="19">
        <f>MAX(0,ROUNDDOWN(G112-E112-430000,-3))</f>
        <v/>
      </c>
      <c r="Q112" s="19">
        <f>MAX(0,ROUNDDOWN(G112-E112-430000-I112,-3))</f>
        <v/>
      </c>
      <c r="R112" s="19">
        <f>MAX(0,ROUNDDOWN(F112-E112-430000,-3))</f>
        <v/>
      </c>
      <c r="S112" s="19">
        <f>IF(G112&lt;=450000,0,MAX(0,ROUNDDOWN(P112*0.06-MIN(50000,P112)*0.03,-2))+MAX(0,ROUNDDOWN(P112*0.04-MIN(50000,P112)*0.02,-2)))</f>
        <v/>
      </c>
      <c r="T112" s="19">
        <f>IF(G112&lt;=450000,0,MAX(0,ROUNDDOWN(Q112*0.06-MIN(50000,Q112)*0.03,-2))+MAX(0,ROUNDDOWN(Q112*0.04-MIN(50000,Q112)*0.02,-2)))</f>
        <v/>
      </c>
      <c r="U112" s="19">
        <f>IF(F112&lt;=450000,0,MAX(0,ROUNDDOWN(R112*0.06-MIN(50000,R112)*0.03,-2))+MAX(0,ROUNDDOWN(R112*0.04-MIN(50000,R112)*0.02,-2)))</f>
        <v/>
      </c>
      <c r="V112" s="19">
        <f>S112-U112</f>
        <v/>
      </c>
      <c r="W112" s="19">
        <f>O112-M112</f>
        <v/>
      </c>
      <c r="X112" s="19">
        <f>N112+T112-M112-S112</f>
        <v/>
      </c>
      <c r="Y112" s="19">
        <f>T112-S112</f>
        <v/>
      </c>
    </row>
    <row r="113">
      <c r="A113" t="inlineStr">
        <is>
          <t>医療費の境目</t>
        </is>
      </c>
      <c r="B113" s="19">
        <f>'3_医療費の境目'!$B$3</f>
        <v/>
      </c>
      <c r="C113" s="19">
        <f>'3_医療費の境目'!$B$4</f>
        <v/>
      </c>
      <c r="D113" s="19">
        <f>'3_医療費の境目'!D41</f>
        <v/>
      </c>
      <c r="E113" s="19">
        <f>ROUND(MIN(B113/12,650000)*12*0.0915+MIN(B113/12,1390000)*12*(0.0504+0)+B113*0.005,0)</f>
        <v/>
      </c>
      <c r="F113" s="19">
        <f>IF(B113&lt;741000,0,IF(B113&lt;2191000,B113-740000,IF(B113&lt;2193000,1451000,IF(B113&lt;2196000,1453000,IF(B113&lt;2200000,1456000,IF(B113&lt;3600000,ROUND(ROUNDDOWN(B113/4,-3)*2.8,0)-80000,IF(B113&lt;6600000,ROUND(ROUNDDOWN(B113/4,-3)*3.2,0)-440000,IF(B113&lt;8500000,ROUNDDOWN(B113*0.9,0)-1100000,B113-1950000))))))))</f>
        <v/>
      </c>
      <c r="G113" s="19">
        <f>F113+C113</f>
        <v/>
      </c>
      <c r="H113" s="19">
        <f>IF(G113&gt;23500000,NA(),IF(G113&lt;=4890000,1040000,IF(G113&lt;=6550000,670000,620000)))</f>
        <v/>
      </c>
      <c r="I113" s="19">
        <f>IF(D113&lt;=0,0,MAX(0,MIN(2000000,D113-MIN(100000,ROUNDDOWN(G113*0.05,0)))))</f>
        <v/>
      </c>
      <c r="J113" s="19">
        <f>MAX(0,ROUNDDOWN(F113-E113-H113,-3))</f>
        <v/>
      </c>
      <c r="K113" s="19">
        <f>MAX(0,ROUNDDOWN(G113-E113-H113-I113,-3))</f>
        <v/>
      </c>
      <c r="L113" s="19">
        <f>MAX(0,ROUNDDOWN(G113-E113-H113,-3))</f>
        <v/>
      </c>
      <c r="M113" s="19">
        <f>IF(J113&lt;=0,0,ROUNDDOWN((J113*LOOKUP(J113,{0,1950001,3300001,6950001,9000001,18000001,40000001},{0.05,0.1,0.2,0.23,0.33,0.4,0.45})-LOOKUP(J113,{0,1950001,3300001,6950001,9000001,18000001,40000001},{0,97500,427500,636000,1536000,2796000,4796000}))*1.021,-2))</f>
        <v/>
      </c>
      <c r="N113" s="19">
        <f>IF(K113&lt;=0,0,ROUNDDOWN((K113*LOOKUP(K113,{0,1950001,3300001,6950001,9000001,18000001,40000001},{0.05,0.1,0.2,0.23,0.33,0.4,0.45})-LOOKUP(K113,{0,1950001,3300001,6950001,9000001,18000001,40000001},{0,97500,427500,636000,1536000,2796000,4796000}))*1.021,-2))</f>
        <v/>
      </c>
      <c r="O113" s="19">
        <f>IF(L113&lt;=0,0,ROUNDDOWN((L113*LOOKUP(L113,{0,1950001,3300001,6950001,9000001,18000001,40000001},{0.05,0.1,0.2,0.23,0.33,0.4,0.45})-LOOKUP(L113,{0,1950001,3300001,6950001,9000001,18000001,40000001},{0,97500,427500,636000,1536000,2796000,4796000}))*1.021,-2))</f>
        <v/>
      </c>
      <c r="P113" s="19">
        <f>MAX(0,ROUNDDOWN(G113-E113-430000,-3))</f>
        <v/>
      </c>
      <c r="Q113" s="19">
        <f>MAX(0,ROUNDDOWN(G113-E113-430000-I113,-3))</f>
        <v/>
      </c>
      <c r="R113" s="19">
        <f>MAX(0,ROUNDDOWN(F113-E113-430000,-3))</f>
        <v/>
      </c>
      <c r="S113" s="19">
        <f>IF(G113&lt;=450000,0,MAX(0,ROUNDDOWN(P113*0.06-MIN(50000,P113)*0.03,-2))+MAX(0,ROUNDDOWN(P113*0.04-MIN(50000,P113)*0.02,-2)))</f>
        <v/>
      </c>
      <c r="T113" s="19">
        <f>IF(G113&lt;=450000,0,MAX(0,ROUNDDOWN(Q113*0.06-MIN(50000,Q113)*0.03,-2))+MAX(0,ROUNDDOWN(Q113*0.04-MIN(50000,Q113)*0.02,-2)))</f>
        <v/>
      </c>
      <c r="U113" s="19">
        <f>IF(F113&lt;=450000,0,MAX(0,ROUNDDOWN(R113*0.06-MIN(50000,R113)*0.03,-2))+MAX(0,ROUNDDOWN(R113*0.04-MIN(50000,R113)*0.02,-2)))</f>
        <v/>
      </c>
      <c r="V113" s="19">
        <f>S113-U113</f>
        <v/>
      </c>
      <c r="W113" s="19">
        <f>O113-M113</f>
        <v/>
      </c>
      <c r="X113" s="19">
        <f>N113+T113-M113-S113</f>
        <v/>
      </c>
      <c r="Y113" s="19">
        <f>T113-S113</f>
        <v/>
      </c>
    </row>
    <row r="114">
      <c r="A114" t="inlineStr">
        <is>
          <t>医療費の境目</t>
        </is>
      </c>
      <c r="B114" s="19">
        <f>'3_医療費の境目'!$B$3</f>
        <v/>
      </c>
      <c r="C114" s="19">
        <f>'3_医療費の境目'!$B$4</f>
        <v/>
      </c>
      <c r="D114" s="19">
        <f>'3_医療費の境目'!D42</f>
        <v/>
      </c>
      <c r="E114" s="19">
        <f>ROUND(MIN(B114/12,650000)*12*0.0915+MIN(B114/12,1390000)*12*(0.0504+0)+B114*0.005,0)</f>
        <v/>
      </c>
      <c r="F114" s="19">
        <f>IF(B114&lt;741000,0,IF(B114&lt;2191000,B114-740000,IF(B114&lt;2193000,1451000,IF(B114&lt;2196000,1453000,IF(B114&lt;2200000,1456000,IF(B114&lt;3600000,ROUND(ROUNDDOWN(B114/4,-3)*2.8,0)-80000,IF(B114&lt;6600000,ROUND(ROUNDDOWN(B114/4,-3)*3.2,0)-440000,IF(B114&lt;8500000,ROUNDDOWN(B114*0.9,0)-1100000,B114-1950000))))))))</f>
        <v/>
      </c>
      <c r="G114" s="19">
        <f>F114+C114</f>
        <v/>
      </c>
      <c r="H114" s="19">
        <f>IF(G114&gt;23500000,NA(),IF(G114&lt;=4890000,1040000,IF(G114&lt;=6550000,670000,620000)))</f>
        <v/>
      </c>
      <c r="I114" s="19">
        <f>IF(D114&lt;=0,0,MAX(0,MIN(2000000,D114-MIN(100000,ROUNDDOWN(G114*0.05,0)))))</f>
        <v/>
      </c>
      <c r="J114" s="19">
        <f>MAX(0,ROUNDDOWN(F114-E114-H114,-3))</f>
        <v/>
      </c>
      <c r="K114" s="19">
        <f>MAX(0,ROUNDDOWN(G114-E114-H114-I114,-3))</f>
        <v/>
      </c>
      <c r="L114" s="19">
        <f>MAX(0,ROUNDDOWN(G114-E114-H114,-3))</f>
        <v/>
      </c>
      <c r="M114" s="19">
        <f>IF(J114&lt;=0,0,ROUNDDOWN((J114*LOOKUP(J114,{0,1950001,3300001,6950001,9000001,18000001,40000001},{0.05,0.1,0.2,0.23,0.33,0.4,0.45})-LOOKUP(J114,{0,1950001,3300001,6950001,9000001,18000001,40000001},{0,97500,427500,636000,1536000,2796000,4796000}))*1.021,-2))</f>
        <v/>
      </c>
      <c r="N114" s="19">
        <f>IF(K114&lt;=0,0,ROUNDDOWN((K114*LOOKUP(K114,{0,1950001,3300001,6950001,9000001,18000001,40000001},{0.05,0.1,0.2,0.23,0.33,0.4,0.45})-LOOKUP(K114,{0,1950001,3300001,6950001,9000001,18000001,40000001},{0,97500,427500,636000,1536000,2796000,4796000}))*1.021,-2))</f>
        <v/>
      </c>
      <c r="O114" s="19">
        <f>IF(L114&lt;=0,0,ROUNDDOWN((L114*LOOKUP(L114,{0,1950001,3300001,6950001,9000001,18000001,40000001},{0.05,0.1,0.2,0.23,0.33,0.4,0.45})-LOOKUP(L114,{0,1950001,3300001,6950001,9000001,18000001,40000001},{0,97500,427500,636000,1536000,2796000,4796000}))*1.021,-2))</f>
        <v/>
      </c>
      <c r="P114" s="19">
        <f>MAX(0,ROUNDDOWN(G114-E114-430000,-3))</f>
        <v/>
      </c>
      <c r="Q114" s="19">
        <f>MAX(0,ROUNDDOWN(G114-E114-430000-I114,-3))</f>
        <v/>
      </c>
      <c r="R114" s="19">
        <f>MAX(0,ROUNDDOWN(F114-E114-430000,-3))</f>
        <v/>
      </c>
      <c r="S114" s="19">
        <f>IF(G114&lt;=450000,0,MAX(0,ROUNDDOWN(P114*0.06-MIN(50000,P114)*0.03,-2))+MAX(0,ROUNDDOWN(P114*0.04-MIN(50000,P114)*0.02,-2)))</f>
        <v/>
      </c>
      <c r="T114" s="19">
        <f>IF(G114&lt;=450000,0,MAX(0,ROUNDDOWN(Q114*0.06-MIN(50000,Q114)*0.03,-2))+MAX(0,ROUNDDOWN(Q114*0.04-MIN(50000,Q114)*0.02,-2)))</f>
        <v/>
      </c>
      <c r="U114" s="19">
        <f>IF(F114&lt;=450000,0,MAX(0,ROUNDDOWN(R114*0.06-MIN(50000,R114)*0.03,-2))+MAX(0,ROUNDDOWN(R114*0.04-MIN(50000,R114)*0.02,-2)))</f>
        <v/>
      </c>
      <c r="V114" s="19">
        <f>S114-U114</f>
        <v/>
      </c>
      <c r="W114" s="19">
        <f>O114-M114</f>
        <v/>
      </c>
      <c r="X114" s="19">
        <f>N114+T114-M114-S114</f>
        <v/>
      </c>
      <c r="Y114" s="19">
        <f>T114-S114</f>
        <v/>
      </c>
    </row>
    <row r="115">
      <c r="A115" t="inlineStr">
        <is>
          <t>医療費の境目</t>
        </is>
      </c>
      <c r="B115" s="19">
        <f>'3_医療費の境目'!$B$3</f>
        <v/>
      </c>
      <c r="C115" s="19">
        <f>'3_医療費の境目'!$B$4</f>
        <v/>
      </c>
      <c r="D115" s="19">
        <f>'3_医療費の境目'!D43</f>
        <v/>
      </c>
      <c r="E115" s="19">
        <f>ROUND(MIN(B115/12,650000)*12*0.0915+MIN(B115/12,1390000)*12*(0.0504+0)+B115*0.005,0)</f>
        <v/>
      </c>
      <c r="F115" s="19">
        <f>IF(B115&lt;741000,0,IF(B115&lt;2191000,B115-740000,IF(B115&lt;2193000,1451000,IF(B115&lt;2196000,1453000,IF(B115&lt;2200000,1456000,IF(B115&lt;3600000,ROUND(ROUNDDOWN(B115/4,-3)*2.8,0)-80000,IF(B115&lt;6600000,ROUND(ROUNDDOWN(B115/4,-3)*3.2,0)-440000,IF(B115&lt;8500000,ROUNDDOWN(B115*0.9,0)-1100000,B115-1950000))))))))</f>
        <v/>
      </c>
      <c r="G115" s="19">
        <f>F115+C115</f>
        <v/>
      </c>
      <c r="H115" s="19">
        <f>IF(G115&gt;23500000,NA(),IF(G115&lt;=4890000,1040000,IF(G115&lt;=6550000,670000,620000)))</f>
        <v/>
      </c>
      <c r="I115" s="19">
        <f>IF(D115&lt;=0,0,MAX(0,MIN(2000000,D115-MIN(100000,ROUNDDOWN(G115*0.05,0)))))</f>
        <v/>
      </c>
      <c r="J115" s="19">
        <f>MAX(0,ROUNDDOWN(F115-E115-H115,-3))</f>
        <v/>
      </c>
      <c r="K115" s="19">
        <f>MAX(0,ROUNDDOWN(G115-E115-H115-I115,-3))</f>
        <v/>
      </c>
      <c r="L115" s="19">
        <f>MAX(0,ROUNDDOWN(G115-E115-H115,-3))</f>
        <v/>
      </c>
      <c r="M115" s="19">
        <f>IF(J115&lt;=0,0,ROUNDDOWN((J115*LOOKUP(J115,{0,1950001,3300001,6950001,9000001,18000001,40000001},{0.05,0.1,0.2,0.23,0.33,0.4,0.45})-LOOKUP(J115,{0,1950001,3300001,6950001,9000001,18000001,40000001},{0,97500,427500,636000,1536000,2796000,4796000}))*1.021,-2))</f>
        <v/>
      </c>
      <c r="N115" s="19">
        <f>IF(K115&lt;=0,0,ROUNDDOWN((K115*LOOKUP(K115,{0,1950001,3300001,6950001,9000001,18000001,40000001},{0.05,0.1,0.2,0.23,0.33,0.4,0.45})-LOOKUP(K115,{0,1950001,3300001,6950001,9000001,18000001,40000001},{0,97500,427500,636000,1536000,2796000,4796000}))*1.021,-2))</f>
        <v/>
      </c>
      <c r="O115" s="19">
        <f>IF(L115&lt;=0,0,ROUNDDOWN((L115*LOOKUP(L115,{0,1950001,3300001,6950001,9000001,18000001,40000001},{0.05,0.1,0.2,0.23,0.33,0.4,0.45})-LOOKUP(L115,{0,1950001,3300001,6950001,9000001,18000001,40000001},{0,97500,427500,636000,1536000,2796000,4796000}))*1.021,-2))</f>
        <v/>
      </c>
      <c r="P115" s="19">
        <f>MAX(0,ROUNDDOWN(G115-E115-430000,-3))</f>
        <v/>
      </c>
      <c r="Q115" s="19">
        <f>MAX(0,ROUNDDOWN(G115-E115-430000-I115,-3))</f>
        <v/>
      </c>
      <c r="R115" s="19">
        <f>MAX(0,ROUNDDOWN(F115-E115-430000,-3))</f>
        <v/>
      </c>
      <c r="S115" s="19">
        <f>IF(G115&lt;=450000,0,MAX(0,ROUNDDOWN(P115*0.06-MIN(50000,P115)*0.03,-2))+MAX(0,ROUNDDOWN(P115*0.04-MIN(50000,P115)*0.02,-2)))</f>
        <v/>
      </c>
      <c r="T115" s="19">
        <f>IF(G115&lt;=450000,0,MAX(0,ROUNDDOWN(Q115*0.06-MIN(50000,Q115)*0.03,-2))+MAX(0,ROUNDDOWN(Q115*0.04-MIN(50000,Q115)*0.02,-2)))</f>
        <v/>
      </c>
      <c r="U115" s="19">
        <f>IF(F115&lt;=450000,0,MAX(0,ROUNDDOWN(R115*0.06-MIN(50000,R115)*0.03,-2))+MAX(0,ROUNDDOWN(R115*0.04-MIN(50000,R115)*0.02,-2)))</f>
        <v/>
      </c>
      <c r="V115" s="19">
        <f>S115-U115</f>
        <v/>
      </c>
      <c r="W115" s="19">
        <f>O115-M115</f>
        <v/>
      </c>
      <c r="X115" s="19">
        <f>N115+T115-M115-S115</f>
        <v/>
      </c>
      <c r="Y115" s="19">
        <f>T115-S115</f>
        <v/>
      </c>
    </row>
    <row r="116">
      <c r="A116" t="inlineStr">
        <is>
          <t>医療費の境目</t>
        </is>
      </c>
      <c r="B116" s="19">
        <f>'3_医療費の境目'!$B$3</f>
        <v/>
      </c>
      <c r="C116" s="19">
        <f>'3_医療費の境目'!$B$4</f>
        <v/>
      </c>
      <c r="D116" s="19">
        <f>'3_医療費の境目'!D44</f>
        <v/>
      </c>
      <c r="E116" s="19">
        <f>ROUND(MIN(B116/12,650000)*12*0.0915+MIN(B116/12,1390000)*12*(0.0504+0)+B116*0.005,0)</f>
        <v/>
      </c>
      <c r="F116" s="19">
        <f>IF(B116&lt;741000,0,IF(B116&lt;2191000,B116-740000,IF(B116&lt;2193000,1451000,IF(B116&lt;2196000,1453000,IF(B116&lt;2200000,1456000,IF(B116&lt;3600000,ROUND(ROUNDDOWN(B116/4,-3)*2.8,0)-80000,IF(B116&lt;6600000,ROUND(ROUNDDOWN(B116/4,-3)*3.2,0)-440000,IF(B116&lt;8500000,ROUNDDOWN(B116*0.9,0)-1100000,B116-1950000))))))))</f>
        <v/>
      </c>
      <c r="G116" s="19">
        <f>F116+C116</f>
        <v/>
      </c>
      <c r="H116" s="19">
        <f>IF(G116&gt;23500000,NA(),IF(G116&lt;=4890000,1040000,IF(G116&lt;=6550000,670000,620000)))</f>
        <v/>
      </c>
      <c r="I116" s="19">
        <f>IF(D116&lt;=0,0,MAX(0,MIN(2000000,D116-MIN(100000,ROUNDDOWN(G116*0.05,0)))))</f>
        <v/>
      </c>
      <c r="J116" s="19">
        <f>MAX(0,ROUNDDOWN(F116-E116-H116,-3))</f>
        <v/>
      </c>
      <c r="K116" s="19">
        <f>MAX(0,ROUNDDOWN(G116-E116-H116-I116,-3))</f>
        <v/>
      </c>
      <c r="L116" s="19">
        <f>MAX(0,ROUNDDOWN(G116-E116-H116,-3))</f>
        <v/>
      </c>
      <c r="M116" s="19">
        <f>IF(J116&lt;=0,0,ROUNDDOWN((J116*LOOKUP(J116,{0,1950001,3300001,6950001,9000001,18000001,40000001},{0.05,0.1,0.2,0.23,0.33,0.4,0.45})-LOOKUP(J116,{0,1950001,3300001,6950001,9000001,18000001,40000001},{0,97500,427500,636000,1536000,2796000,4796000}))*1.021,-2))</f>
        <v/>
      </c>
      <c r="N116" s="19">
        <f>IF(K116&lt;=0,0,ROUNDDOWN((K116*LOOKUP(K116,{0,1950001,3300001,6950001,9000001,18000001,40000001},{0.05,0.1,0.2,0.23,0.33,0.4,0.45})-LOOKUP(K116,{0,1950001,3300001,6950001,9000001,18000001,40000001},{0,97500,427500,636000,1536000,2796000,4796000}))*1.021,-2))</f>
        <v/>
      </c>
      <c r="O116" s="19">
        <f>IF(L116&lt;=0,0,ROUNDDOWN((L116*LOOKUP(L116,{0,1950001,3300001,6950001,9000001,18000001,40000001},{0.05,0.1,0.2,0.23,0.33,0.4,0.45})-LOOKUP(L116,{0,1950001,3300001,6950001,9000001,18000001,40000001},{0,97500,427500,636000,1536000,2796000,4796000}))*1.021,-2))</f>
        <v/>
      </c>
      <c r="P116" s="19">
        <f>MAX(0,ROUNDDOWN(G116-E116-430000,-3))</f>
        <v/>
      </c>
      <c r="Q116" s="19">
        <f>MAX(0,ROUNDDOWN(G116-E116-430000-I116,-3))</f>
        <v/>
      </c>
      <c r="R116" s="19">
        <f>MAX(0,ROUNDDOWN(F116-E116-430000,-3))</f>
        <v/>
      </c>
      <c r="S116" s="19">
        <f>IF(G116&lt;=450000,0,MAX(0,ROUNDDOWN(P116*0.06-MIN(50000,P116)*0.03,-2))+MAX(0,ROUNDDOWN(P116*0.04-MIN(50000,P116)*0.02,-2)))</f>
        <v/>
      </c>
      <c r="T116" s="19">
        <f>IF(G116&lt;=450000,0,MAX(0,ROUNDDOWN(Q116*0.06-MIN(50000,Q116)*0.03,-2))+MAX(0,ROUNDDOWN(Q116*0.04-MIN(50000,Q116)*0.02,-2)))</f>
        <v/>
      </c>
      <c r="U116" s="19">
        <f>IF(F116&lt;=450000,0,MAX(0,ROUNDDOWN(R116*0.06-MIN(50000,R116)*0.03,-2))+MAX(0,ROUNDDOWN(R116*0.04-MIN(50000,R116)*0.02,-2)))</f>
        <v/>
      </c>
      <c r="V116" s="19">
        <f>S116-U116</f>
        <v/>
      </c>
      <c r="W116" s="19">
        <f>O116-M116</f>
        <v/>
      </c>
      <c r="X116" s="19">
        <f>N116+T116-M116-S116</f>
        <v/>
      </c>
      <c r="Y116" s="19">
        <f>T116-S116</f>
        <v/>
      </c>
    </row>
    <row r="117">
      <c r="A117" t="inlineStr">
        <is>
          <t>医療費の境目</t>
        </is>
      </c>
      <c r="B117" s="19">
        <f>'3_医療費の境目'!$B$3</f>
        <v/>
      </c>
      <c r="C117" s="19">
        <f>'3_医療費の境目'!$B$4</f>
        <v/>
      </c>
      <c r="D117" s="19">
        <f>'3_医療費の境目'!D45</f>
        <v/>
      </c>
      <c r="E117" s="19">
        <f>ROUND(MIN(B117/12,650000)*12*0.0915+MIN(B117/12,1390000)*12*(0.0504+0)+B117*0.005,0)</f>
        <v/>
      </c>
      <c r="F117" s="19">
        <f>IF(B117&lt;741000,0,IF(B117&lt;2191000,B117-740000,IF(B117&lt;2193000,1451000,IF(B117&lt;2196000,1453000,IF(B117&lt;2200000,1456000,IF(B117&lt;3600000,ROUND(ROUNDDOWN(B117/4,-3)*2.8,0)-80000,IF(B117&lt;6600000,ROUND(ROUNDDOWN(B117/4,-3)*3.2,0)-440000,IF(B117&lt;8500000,ROUNDDOWN(B117*0.9,0)-1100000,B117-1950000))))))))</f>
        <v/>
      </c>
      <c r="G117" s="19">
        <f>F117+C117</f>
        <v/>
      </c>
      <c r="H117" s="19">
        <f>IF(G117&gt;23500000,NA(),IF(G117&lt;=4890000,1040000,IF(G117&lt;=6550000,670000,620000)))</f>
        <v/>
      </c>
      <c r="I117" s="19">
        <f>IF(D117&lt;=0,0,MAX(0,MIN(2000000,D117-MIN(100000,ROUNDDOWN(G117*0.05,0)))))</f>
        <v/>
      </c>
      <c r="J117" s="19">
        <f>MAX(0,ROUNDDOWN(F117-E117-H117,-3))</f>
        <v/>
      </c>
      <c r="K117" s="19">
        <f>MAX(0,ROUNDDOWN(G117-E117-H117-I117,-3))</f>
        <v/>
      </c>
      <c r="L117" s="19">
        <f>MAX(0,ROUNDDOWN(G117-E117-H117,-3))</f>
        <v/>
      </c>
      <c r="M117" s="19">
        <f>IF(J117&lt;=0,0,ROUNDDOWN((J117*LOOKUP(J117,{0,1950001,3300001,6950001,9000001,18000001,40000001},{0.05,0.1,0.2,0.23,0.33,0.4,0.45})-LOOKUP(J117,{0,1950001,3300001,6950001,9000001,18000001,40000001},{0,97500,427500,636000,1536000,2796000,4796000}))*1.021,-2))</f>
        <v/>
      </c>
      <c r="N117" s="19">
        <f>IF(K117&lt;=0,0,ROUNDDOWN((K117*LOOKUP(K117,{0,1950001,3300001,6950001,9000001,18000001,40000001},{0.05,0.1,0.2,0.23,0.33,0.4,0.45})-LOOKUP(K117,{0,1950001,3300001,6950001,9000001,18000001,40000001},{0,97500,427500,636000,1536000,2796000,4796000}))*1.021,-2))</f>
        <v/>
      </c>
      <c r="O117" s="19">
        <f>IF(L117&lt;=0,0,ROUNDDOWN((L117*LOOKUP(L117,{0,1950001,3300001,6950001,9000001,18000001,40000001},{0.05,0.1,0.2,0.23,0.33,0.4,0.45})-LOOKUP(L117,{0,1950001,3300001,6950001,9000001,18000001,40000001},{0,97500,427500,636000,1536000,2796000,4796000}))*1.021,-2))</f>
        <v/>
      </c>
      <c r="P117" s="19">
        <f>MAX(0,ROUNDDOWN(G117-E117-430000,-3))</f>
        <v/>
      </c>
      <c r="Q117" s="19">
        <f>MAX(0,ROUNDDOWN(G117-E117-430000-I117,-3))</f>
        <v/>
      </c>
      <c r="R117" s="19">
        <f>MAX(0,ROUNDDOWN(F117-E117-430000,-3))</f>
        <v/>
      </c>
      <c r="S117" s="19">
        <f>IF(G117&lt;=450000,0,MAX(0,ROUNDDOWN(P117*0.06-MIN(50000,P117)*0.03,-2))+MAX(0,ROUNDDOWN(P117*0.04-MIN(50000,P117)*0.02,-2)))</f>
        <v/>
      </c>
      <c r="T117" s="19">
        <f>IF(G117&lt;=450000,0,MAX(0,ROUNDDOWN(Q117*0.06-MIN(50000,Q117)*0.03,-2))+MAX(0,ROUNDDOWN(Q117*0.04-MIN(50000,Q117)*0.02,-2)))</f>
        <v/>
      </c>
      <c r="U117" s="19">
        <f>IF(F117&lt;=450000,0,MAX(0,ROUNDDOWN(R117*0.06-MIN(50000,R117)*0.03,-2))+MAX(0,ROUNDDOWN(R117*0.04-MIN(50000,R117)*0.02,-2)))</f>
        <v/>
      </c>
      <c r="V117" s="19">
        <f>S117-U117</f>
        <v/>
      </c>
      <c r="W117" s="19">
        <f>O117-M117</f>
        <v/>
      </c>
      <c r="X117" s="19">
        <f>N117+T117-M117-S117</f>
        <v/>
      </c>
      <c r="Y117" s="19">
        <f>T117-S117</f>
        <v/>
      </c>
    </row>
    <row r="118">
      <c r="A118" t="inlineStr">
        <is>
          <t>医療費の境目</t>
        </is>
      </c>
      <c r="B118" s="19">
        <f>'3_医療費の境目'!$B$3</f>
        <v/>
      </c>
      <c r="C118" s="19">
        <f>'3_医療費の境目'!$B$4</f>
        <v/>
      </c>
      <c r="D118" s="19">
        <f>'3_医療費の境目'!D46</f>
        <v/>
      </c>
      <c r="E118" s="19">
        <f>ROUND(MIN(B118/12,650000)*12*0.0915+MIN(B118/12,1390000)*12*(0.0504+0)+B118*0.005,0)</f>
        <v/>
      </c>
      <c r="F118" s="19">
        <f>IF(B118&lt;741000,0,IF(B118&lt;2191000,B118-740000,IF(B118&lt;2193000,1451000,IF(B118&lt;2196000,1453000,IF(B118&lt;2200000,1456000,IF(B118&lt;3600000,ROUND(ROUNDDOWN(B118/4,-3)*2.8,0)-80000,IF(B118&lt;6600000,ROUND(ROUNDDOWN(B118/4,-3)*3.2,0)-440000,IF(B118&lt;8500000,ROUNDDOWN(B118*0.9,0)-1100000,B118-1950000))))))))</f>
        <v/>
      </c>
      <c r="G118" s="19">
        <f>F118+C118</f>
        <v/>
      </c>
      <c r="H118" s="19">
        <f>IF(G118&gt;23500000,NA(),IF(G118&lt;=4890000,1040000,IF(G118&lt;=6550000,670000,620000)))</f>
        <v/>
      </c>
      <c r="I118" s="19">
        <f>IF(D118&lt;=0,0,MAX(0,MIN(2000000,D118-MIN(100000,ROUNDDOWN(G118*0.05,0)))))</f>
        <v/>
      </c>
      <c r="J118" s="19">
        <f>MAX(0,ROUNDDOWN(F118-E118-H118,-3))</f>
        <v/>
      </c>
      <c r="K118" s="19">
        <f>MAX(0,ROUNDDOWN(G118-E118-H118-I118,-3))</f>
        <v/>
      </c>
      <c r="L118" s="19">
        <f>MAX(0,ROUNDDOWN(G118-E118-H118,-3))</f>
        <v/>
      </c>
      <c r="M118" s="19">
        <f>IF(J118&lt;=0,0,ROUNDDOWN((J118*LOOKUP(J118,{0,1950001,3300001,6950001,9000001,18000001,40000001},{0.05,0.1,0.2,0.23,0.33,0.4,0.45})-LOOKUP(J118,{0,1950001,3300001,6950001,9000001,18000001,40000001},{0,97500,427500,636000,1536000,2796000,4796000}))*1.021,-2))</f>
        <v/>
      </c>
      <c r="N118" s="19">
        <f>IF(K118&lt;=0,0,ROUNDDOWN((K118*LOOKUP(K118,{0,1950001,3300001,6950001,9000001,18000001,40000001},{0.05,0.1,0.2,0.23,0.33,0.4,0.45})-LOOKUP(K118,{0,1950001,3300001,6950001,9000001,18000001,40000001},{0,97500,427500,636000,1536000,2796000,4796000}))*1.021,-2))</f>
        <v/>
      </c>
      <c r="O118" s="19">
        <f>IF(L118&lt;=0,0,ROUNDDOWN((L118*LOOKUP(L118,{0,1950001,3300001,6950001,9000001,18000001,40000001},{0.05,0.1,0.2,0.23,0.33,0.4,0.45})-LOOKUP(L118,{0,1950001,3300001,6950001,9000001,18000001,40000001},{0,97500,427500,636000,1536000,2796000,4796000}))*1.021,-2))</f>
        <v/>
      </c>
      <c r="P118" s="19">
        <f>MAX(0,ROUNDDOWN(G118-E118-430000,-3))</f>
        <v/>
      </c>
      <c r="Q118" s="19">
        <f>MAX(0,ROUNDDOWN(G118-E118-430000-I118,-3))</f>
        <v/>
      </c>
      <c r="R118" s="19">
        <f>MAX(0,ROUNDDOWN(F118-E118-430000,-3))</f>
        <v/>
      </c>
      <c r="S118" s="19">
        <f>IF(G118&lt;=450000,0,MAX(0,ROUNDDOWN(P118*0.06-MIN(50000,P118)*0.03,-2))+MAX(0,ROUNDDOWN(P118*0.04-MIN(50000,P118)*0.02,-2)))</f>
        <v/>
      </c>
      <c r="T118" s="19">
        <f>IF(G118&lt;=450000,0,MAX(0,ROUNDDOWN(Q118*0.06-MIN(50000,Q118)*0.03,-2))+MAX(0,ROUNDDOWN(Q118*0.04-MIN(50000,Q118)*0.02,-2)))</f>
        <v/>
      </c>
      <c r="U118" s="19">
        <f>IF(F118&lt;=450000,0,MAX(0,ROUNDDOWN(R118*0.06-MIN(50000,R118)*0.03,-2))+MAX(0,ROUNDDOWN(R118*0.04-MIN(50000,R118)*0.02,-2)))</f>
        <v/>
      </c>
      <c r="V118" s="19">
        <f>S118-U118</f>
        <v/>
      </c>
      <c r="W118" s="19">
        <f>O118-M118</f>
        <v/>
      </c>
      <c r="X118" s="19">
        <f>N118+T118-M118-S118</f>
        <v/>
      </c>
      <c r="Y118" s="19">
        <f>T118-S118</f>
        <v/>
      </c>
    </row>
    <row r="119">
      <c r="A119" t="inlineStr">
        <is>
          <t>医療費の境目</t>
        </is>
      </c>
      <c r="B119" s="19">
        <f>'3_医療費の境目'!$B$3</f>
        <v/>
      </c>
      <c r="C119" s="19">
        <f>'3_医療費の境目'!$B$4</f>
        <v/>
      </c>
      <c r="D119" s="19">
        <f>'3_医療費の境目'!D47</f>
        <v/>
      </c>
      <c r="E119" s="19">
        <f>ROUND(MIN(B119/12,650000)*12*0.0915+MIN(B119/12,1390000)*12*(0.0504+0)+B119*0.005,0)</f>
        <v/>
      </c>
      <c r="F119" s="19">
        <f>IF(B119&lt;741000,0,IF(B119&lt;2191000,B119-740000,IF(B119&lt;2193000,1451000,IF(B119&lt;2196000,1453000,IF(B119&lt;2200000,1456000,IF(B119&lt;3600000,ROUND(ROUNDDOWN(B119/4,-3)*2.8,0)-80000,IF(B119&lt;6600000,ROUND(ROUNDDOWN(B119/4,-3)*3.2,0)-440000,IF(B119&lt;8500000,ROUNDDOWN(B119*0.9,0)-1100000,B119-1950000))))))))</f>
        <v/>
      </c>
      <c r="G119" s="19">
        <f>F119+C119</f>
        <v/>
      </c>
      <c r="H119" s="19">
        <f>IF(G119&gt;23500000,NA(),IF(G119&lt;=4890000,1040000,IF(G119&lt;=6550000,670000,620000)))</f>
        <v/>
      </c>
      <c r="I119" s="19">
        <f>IF(D119&lt;=0,0,MAX(0,MIN(2000000,D119-MIN(100000,ROUNDDOWN(G119*0.05,0)))))</f>
        <v/>
      </c>
      <c r="J119" s="19">
        <f>MAX(0,ROUNDDOWN(F119-E119-H119,-3))</f>
        <v/>
      </c>
      <c r="K119" s="19">
        <f>MAX(0,ROUNDDOWN(G119-E119-H119-I119,-3))</f>
        <v/>
      </c>
      <c r="L119" s="19">
        <f>MAX(0,ROUNDDOWN(G119-E119-H119,-3))</f>
        <v/>
      </c>
      <c r="M119" s="19">
        <f>IF(J119&lt;=0,0,ROUNDDOWN((J119*LOOKUP(J119,{0,1950001,3300001,6950001,9000001,18000001,40000001},{0.05,0.1,0.2,0.23,0.33,0.4,0.45})-LOOKUP(J119,{0,1950001,3300001,6950001,9000001,18000001,40000001},{0,97500,427500,636000,1536000,2796000,4796000}))*1.021,-2))</f>
        <v/>
      </c>
      <c r="N119" s="19">
        <f>IF(K119&lt;=0,0,ROUNDDOWN((K119*LOOKUP(K119,{0,1950001,3300001,6950001,9000001,18000001,40000001},{0.05,0.1,0.2,0.23,0.33,0.4,0.45})-LOOKUP(K119,{0,1950001,3300001,6950001,9000001,18000001,40000001},{0,97500,427500,636000,1536000,2796000,4796000}))*1.021,-2))</f>
        <v/>
      </c>
      <c r="O119" s="19">
        <f>IF(L119&lt;=0,0,ROUNDDOWN((L119*LOOKUP(L119,{0,1950001,3300001,6950001,9000001,18000001,40000001},{0.05,0.1,0.2,0.23,0.33,0.4,0.45})-LOOKUP(L119,{0,1950001,3300001,6950001,9000001,18000001,40000001},{0,97500,427500,636000,1536000,2796000,4796000}))*1.021,-2))</f>
        <v/>
      </c>
      <c r="P119" s="19">
        <f>MAX(0,ROUNDDOWN(G119-E119-430000,-3))</f>
        <v/>
      </c>
      <c r="Q119" s="19">
        <f>MAX(0,ROUNDDOWN(G119-E119-430000-I119,-3))</f>
        <v/>
      </c>
      <c r="R119" s="19">
        <f>MAX(0,ROUNDDOWN(F119-E119-430000,-3))</f>
        <v/>
      </c>
      <c r="S119" s="19">
        <f>IF(G119&lt;=450000,0,MAX(0,ROUNDDOWN(P119*0.06-MIN(50000,P119)*0.03,-2))+MAX(0,ROUNDDOWN(P119*0.04-MIN(50000,P119)*0.02,-2)))</f>
        <v/>
      </c>
      <c r="T119" s="19">
        <f>IF(G119&lt;=450000,0,MAX(0,ROUNDDOWN(Q119*0.06-MIN(50000,Q119)*0.03,-2))+MAX(0,ROUNDDOWN(Q119*0.04-MIN(50000,Q119)*0.02,-2)))</f>
        <v/>
      </c>
      <c r="U119" s="19">
        <f>IF(F119&lt;=450000,0,MAX(0,ROUNDDOWN(R119*0.06-MIN(50000,R119)*0.03,-2))+MAX(0,ROUNDDOWN(R119*0.04-MIN(50000,R119)*0.02,-2)))</f>
        <v/>
      </c>
      <c r="V119" s="19">
        <f>S119-U119</f>
        <v/>
      </c>
      <c r="W119" s="19">
        <f>O119-M119</f>
        <v/>
      </c>
      <c r="X119" s="19">
        <f>N119+T119-M119-S119</f>
        <v/>
      </c>
      <c r="Y119" s="19">
        <f>T119-S119</f>
        <v/>
      </c>
    </row>
    <row r="120">
      <c r="A120" t="inlineStr">
        <is>
          <t>医療費の境目</t>
        </is>
      </c>
      <c r="B120" s="19">
        <f>'3_医療費の境目'!$B$3</f>
        <v/>
      </c>
      <c r="C120" s="19">
        <f>'3_医療費の境目'!$B$4</f>
        <v/>
      </c>
      <c r="D120" s="19">
        <f>'3_医療費の境目'!D48</f>
        <v/>
      </c>
      <c r="E120" s="19">
        <f>ROUND(MIN(B120/12,650000)*12*0.0915+MIN(B120/12,1390000)*12*(0.0504+0)+B120*0.005,0)</f>
        <v/>
      </c>
      <c r="F120" s="19">
        <f>IF(B120&lt;741000,0,IF(B120&lt;2191000,B120-740000,IF(B120&lt;2193000,1451000,IF(B120&lt;2196000,1453000,IF(B120&lt;2200000,1456000,IF(B120&lt;3600000,ROUND(ROUNDDOWN(B120/4,-3)*2.8,0)-80000,IF(B120&lt;6600000,ROUND(ROUNDDOWN(B120/4,-3)*3.2,0)-440000,IF(B120&lt;8500000,ROUNDDOWN(B120*0.9,0)-1100000,B120-1950000))))))))</f>
        <v/>
      </c>
      <c r="G120" s="19">
        <f>F120+C120</f>
        <v/>
      </c>
      <c r="H120" s="19">
        <f>IF(G120&gt;23500000,NA(),IF(G120&lt;=4890000,1040000,IF(G120&lt;=6550000,670000,620000)))</f>
        <v/>
      </c>
      <c r="I120" s="19">
        <f>IF(D120&lt;=0,0,MAX(0,MIN(2000000,D120-MIN(100000,ROUNDDOWN(G120*0.05,0)))))</f>
        <v/>
      </c>
      <c r="J120" s="19">
        <f>MAX(0,ROUNDDOWN(F120-E120-H120,-3))</f>
        <v/>
      </c>
      <c r="K120" s="19">
        <f>MAX(0,ROUNDDOWN(G120-E120-H120-I120,-3))</f>
        <v/>
      </c>
      <c r="L120" s="19">
        <f>MAX(0,ROUNDDOWN(G120-E120-H120,-3))</f>
        <v/>
      </c>
      <c r="M120" s="19">
        <f>IF(J120&lt;=0,0,ROUNDDOWN((J120*LOOKUP(J120,{0,1950001,3300001,6950001,9000001,18000001,40000001},{0.05,0.1,0.2,0.23,0.33,0.4,0.45})-LOOKUP(J120,{0,1950001,3300001,6950001,9000001,18000001,40000001},{0,97500,427500,636000,1536000,2796000,4796000}))*1.021,-2))</f>
        <v/>
      </c>
      <c r="N120" s="19">
        <f>IF(K120&lt;=0,0,ROUNDDOWN((K120*LOOKUP(K120,{0,1950001,3300001,6950001,9000001,18000001,40000001},{0.05,0.1,0.2,0.23,0.33,0.4,0.45})-LOOKUP(K120,{0,1950001,3300001,6950001,9000001,18000001,40000001},{0,97500,427500,636000,1536000,2796000,4796000}))*1.021,-2))</f>
        <v/>
      </c>
      <c r="O120" s="19">
        <f>IF(L120&lt;=0,0,ROUNDDOWN((L120*LOOKUP(L120,{0,1950001,3300001,6950001,9000001,18000001,40000001},{0.05,0.1,0.2,0.23,0.33,0.4,0.45})-LOOKUP(L120,{0,1950001,3300001,6950001,9000001,18000001,40000001},{0,97500,427500,636000,1536000,2796000,4796000}))*1.021,-2))</f>
        <v/>
      </c>
      <c r="P120" s="19">
        <f>MAX(0,ROUNDDOWN(G120-E120-430000,-3))</f>
        <v/>
      </c>
      <c r="Q120" s="19">
        <f>MAX(0,ROUNDDOWN(G120-E120-430000-I120,-3))</f>
        <v/>
      </c>
      <c r="R120" s="19">
        <f>MAX(0,ROUNDDOWN(F120-E120-430000,-3))</f>
        <v/>
      </c>
      <c r="S120" s="19">
        <f>IF(G120&lt;=450000,0,MAX(0,ROUNDDOWN(P120*0.06-MIN(50000,P120)*0.03,-2))+MAX(0,ROUNDDOWN(P120*0.04-MIN(50000,P120)*0.02,-2)))</f>
        <v/>
      </c>
      <c r="T120" s="19">
        <f>IF(G120&lt;=450000,0,MAX(0,ROUNDDOWN(Q120*0.06-MIN(50000,Q120)*0.03,-2))+MAX(0,ROUNDDOWN(Q120*0.04-MIN(50000,Q120)*0.02,-2)))</f>
        <v/>
      </c>
      <c r="U120" s="19">
        <f>IF(F120&lt;=450000,0,MAX(0,ROUNDDOWN(R120*0.06-MIN(50000,R120)*0.03,-2))+MAX(0,ROUNDDOWN(R120*0.04-MIN(50000,R120)*0.02,-2)))</f>
        <v/>
      </c>
      <c r="V120" s="19">
        <f>S120-U120</f>
        <v/>
      </c>
      <c r="W120" s="19">
        <f>O120-M120</f>
        <v/>
      </c>
      <c r="X120" s="19">
        <f>N120+T120-M120-S120</f>
        <v/>
      </c>
      <c r="Y120" s="19">
        <f>T120-S120</f>
        <v/>
      </c>
    </row>
    <row r="121">
      <c r="A121" t="inlineStr">
        <is>
          <t>医療費の境目</t>
        </is>
      </c>
      <c r="B121" s="19">
        <f>'3_医療費の境目'!$B$3</f>
        <v/>
      </c>
      <c r="C121" s="19">
        <f>'3_医療費の境目'!$B$4</f>
        <v/>
      </c>
      <c r="D121" s="19">
        <f>'3_医療費の境目'!D49</f>
        <v/>
      </c>
      <c r="E121" s="19">
        <f>ROUND(MIN(B121/12,650000)*12*0.0915+MIN(B121/12,1390000)*12*(0.0504+0)+B121*0.005,0)</f>
        <v/>
      </c>
      <c r="F121" s="19">
        <f>IF(B121&lt;741000,0,IF(B121&lt;2191000,B121-740000,IF(B121&lt;2193000,1451000,IF(B121&lt;2196000,1453000,IF(B121&lt;2200000,1456000,IF(B121&lt;3600000,ROUND(ROUNDDOWN(B121/4,-3)*2.8,0)-80000,IF(B121&lt;6600000,ROUND(ROUNDDOWN(B121/4,-3)*3.2,0)-440000,IF(B121&lt;8500000,ROUNDDOWN(B121*0.9,0)-1100000,B121-1950000))))))))</f>
        <v/>
      </c>
      <c r="G121" s="19">
        <f>F121+C121</f>
        <v/>
      </c>
      <c r="H121" s="19">
        <f>IF(G121&gt;23500000,NA(),IF(G121&lt;=4890000,1040000,IF(G121&lt;=6550000,670000,620000)))</f>
        <v/>
      </c>
      <c r="I121" s="19">
        <f>IF(D121&lt;=0,0,MAX(0,MIN(2000000,D121-MIN(100000,ROUNDDOWN(G121*0.05,0)))))</f>
        <v/>
      </c>
      <c r="J121" s="19">
        <f>MAX(0,ROUNDDOWN(F121-E121-H121,-3))</f>
        <v/>
      </c>
      <c r="K121" s="19">
        <f>MAX(0,ROUNDDOWN(G121-E121-H121-I121,-3))</f>
        <v/>
      </c>
      <c r="L121" s="19">
        <f>MAX(0,ROUNDDOWN(G121-E121-H121,-3))</f>
        <v/>
      </c>
      <c r="M121" s="19">
        <f>IF(J121&lt;=0,0,ROUNDDOWN((J121*LOOKUP(J121,{0,1950001,3300001,6950001,9000001,18000001,40000001},{0.05,0.1,0.2,0.23,0.33,0.4,0.45})-LOOKUP(J121,{0,1950001,3300001,6950001,9000001,18000001,40000001},{0,97500,427500,636000,1536000,2796000,4796000}))*1.021,-2))</f>
        <v/>
      </c>
      <c r="N121" s="19">
        <f>IF(K121&lt;=0,0,ROUNDDOWN((K121*LOOKUP(K121,{0,1950001,3300001,6950001,9000001,18000001,40000001},{0.05,0.1,0.2,0.23,0.33,0.4,0.45})-LOOKUP(K121,{0,1950001,3300001,6950001,9000001,18000001,40000001},{0,97500,427500,636000,1536000,2796000,4796000}))*1.021,-2))</f>
        <v/>
      </c>
      <c r="O121" s="19">
        <f>IF(L121&lt;=0,0,ROUNDDOWN((L121*LOOKUP(L121,{0,1950001,3300001,6950001,9000001,18000001,40000001},{0.05,0.1,0.2,0.23,0.33,0.4,0.45})-LOOKUP(L121,{0,1950001,3300001,6950001,9000001,18000001,40000001},{0,97500,427500,636000,1536000,2796000,4796000}))*1.021,-2))</f>
        <v/>
      </c>
      <c r="P121" s="19">
        <f>MAX(0,ROUNDDOWN(G121-E121-430000,-3))</f>
        <v/>
      </c>
      <c r="Q121" s="19">
        <f>MAX(0,ROUNDDOWN(G121-E121-430000-I121,-3))</f>
        <v/>
      </c>
      <c r="R121" s="19">
        <f>MAX(0,ROUNDDOWN(F121-E121-430000,-3))</f>
        <v/>
      </c>
      <c r="S121" s="19">
        <f>IF(G121&lt;=450000,0,MAX(0,ROUNDDOWN(P121*0.06-MIN(50000,P121)*0.03,-2))+MAX(0,ROUNDDOWN(P121*0.04-MIN(50000,P121)*0.02,-2)))</f>
        <v/>
      </c>
      <c r="T121" s="19">
        <f>IF(G121&lt;=450000,0,MAX(0,ROUNDDOWN(Q121*0.06-MIN(50000,Q121)*0.03,-2))+MAX(0,ROUNDDOWN(Q121*0.04-MIN(50000,Q121)*0.02,-2)))</f>
        <v/>
      </c>
      <c r="U121" s="19">
        <f>IF(F121&lt;=450000,0,MAX(0,ROUNDDOWN(R121*0.06-MIN(50000,R121)*0.03,-2))+MAX(0,ROUNDDOWN(R121*0.04-MIN(50000,R121)*0.02,-2)))</f>
        <v/>
      </c>
      <c r="V121" s="19">
        <f>S121-U121</f>
        <v/>
      </c>
      <c r="W121" s="19">
        <f>O121-M121</f>
        <v/>
      </c>
      <c r="X121" s="19">
        <f>N121+T121-M121-S121</f>
        <v/>
      </c>
      <c r="Y121" s="19">
        <f>T121-S121</f>
        <v/>
      </c>
    </row>
    <row r="122">
      <c r="A122" t="inlineStr">
        <is>
          <t>医療費の境目</t>
        </is>
      </c>
      <c r="B122" s="19">
        <f>'3_医療費の境目'!$B$3</f>
        <v/>
      </c>
      <c r="C122" s="19">
        <f>'3_医療費の境目'!$B$4</f>
        <v/>
      </c>
      <c r="D122" s="19">
        <f>'3_医療費の境目'!D50</f>
        <v/>
      </c>
      <c r="E122" s="19">
        <f>ROUND(MIN(B122/12,650000)*12*0.0915+MIN(B122/12,1390000)*12*(0.0504+0)+B122*0.005,0)</f>
        <v/>
      </c>
      <c r="F122" s="19">
        <f>IF(B122&lt;741000,0,IF(B122&lt;2191000,B122-740000,IF(B122&lt;2193000,1451000,IF(B122&lt;2196000,1453000,IF(B122&lt;2200000,1456000,IF(B122&lt;3600000,ROUND(ROUNDDOWN(B122/4,-3)*2.8,0)-80000,IF(B122&lt;6600000,ROUND(ROUNDDOWN(B122/4,-3)*3.2,0)-440000,IF(B122&lt;8500000,ROUNDDOWN(B122*0.9,0)-1100000,B122-1950000))))))))</f>
        <v/>
      </c>
      <c r="G122" s="19">
        <f>F122+C122</f>
        <v/>
      </c>
      <c r="H122" s="19">
        <f>IF(G122&gt;23500000,NA(),IF(G122&lt;=4890000,1040000,IF(G122&lt;=6550000,670000,620000)))</f>
        <v/>
      </c>
      <c r="I122" s="19">
        <f>IF(D122&lt;=0,0,MAX(0,MIN(2000000,D122-MIN(100000,ROUNDDOWN(G122*0.05,0)))))</f>
        <v/>
      </c>
      <c r="J122" s="19">
        <f>MAX(0,ROUNDDOWN(F122-E122-H122,-3))</f>
        <v/>
      </c>
      <c r="K122" s="19">
        <f>MAX(0,ROUNDDOWN(G122-E122-H122-I122,-3))</f>
        <v/>
      </c>
      <c r="L122" s="19">
        <f>MAX(0,ROUNDDOWN(G122-E122-H122,-3))</f>
        <v/>
      </c>
      <c r="M122" s="19">
        <f>IF(J122&lt;=0,0,ROUNDDOWN((J122*LOOKUP(J122,{0,1950001,3300001,6950001,9000001,18000001,40000001},{0.05,0.1,0.2,0.23,0.33,0.4,0.45})-LOOKUP(J122,{0,1950001,3300001,6950001,9000001,18000001,40000001},{0,97500,427500,636000,1536000,2796000,4796000}))*1.021,-2))</f>
        <v/>
      </c>
      <c r="N122" s="19">
        <f>IF(K122&lt;=0,0,ROUNDDOWN((K122*LOOKUP(K122,{0,1950001,3300001,6950001,9000001,18000001,40000001},{0.05,0.1,0.2,0.23,0.33,0.4,0.45})-LOOKUP(K122,{0,1950001,3300001,6950001,9000001,18000001,40000001},{0,97500,427500,636000,1536000,2796000,4796000}))*1.021,-2))</f>
        <v/>
      </c>
      <c r="O122" s="19">
        <f>IF(L122&lt;=0,0,ROUNDDOWN((L122*LOOKUP(L122,{0,1950001,3300001,6950001,9000001,18000001,40000001},{0.05,0.1,0.2,0.23,0.33,0.4,0.45})-LOOKUP(L122,{0,1950001,3300001,6950001,9000001,18000001,40000001},{0,97500,427500,636000,1536000,2796000,4796000}))*1.021,-2))</f>
        <v/>
      </c>
      <c r="P122" s="19">
        <f>MAX(0,ROUNDDOWN(G122-E122-430000,-3))</f>
        <v/>
      </c>
      <c r="Q122" s="19">
        <f>MAX(0,ROUNDDOWN(G122-E122-430000-I122,-3))</f>
        <v/>
      </c>
      <c r="R122" s="19">
        <f>MAX(0,ROUNDDOWN(F122-E122-430000,-3))</f>
        <v/>
      </c>
      <c r="S122" s="19">
        <f>IF(G122&lt;=450000,0,MAX(0,ROUNDDOWN(P122*0.06-MIN(50000,P122)*0.03,-2))+MAX(0,ROUNDDOWN(P122*0.04-MIN(50000,P122)*0.02,-2)))</f>
        <v/>
      </c>
      <c r="T122" s="19">
        <f>IF(G122&lt;=450000,0,MAX(0,ROUNDDOWN(Q122*0.06-MIN(50000,Q122)*0.03,-2))+MAX(0,ROUNDDOWN(Q122*0.04-MIN(50000,Q122)*0.02,-2)))</f>
        <v/>
      </c>
      <c r="U122" s="19">
        <f>IF(F122&lt;=450000,0,MAX(0,ROUNDDOWN(R122*0.06-MIN(50000,R122)*0.03,-2))+MAX(0,ROUNDDOWN(R122*0.04-MIN(50000,R122)*0.02,-2)))</f>
        <v/>
      </c>
      <c r="V122" s="19">
        <f>S122-U122</f>
        <v/>
      </c>
      <c r="W122" s="19">
        <f>O122-M122</f>
        <v/>
      </c>
      <c r="X122" s="19">
        <f>N122+T122-M122-S122</f>
        <v/>
      </c>
      <c r="Y122" s="19">
        <f>T122-S122</f>
        <v/>
      </c>
    </row>
    <row r="123">
      <c r="A123" t="inlineStr">
        <is>
          <t>医療費の境目</t>
        </is>
      </c>
      <c r="B123" s="19">
        <f>'3_医療費の境目'!$B$3</f>
        <v/>
      </c>
      <c r="C123" s="19">
        <f>'3_医療費の境目'!$B$4</f>
        <v/>
      </c>
      <c r="D123" s="19">
        <f>'3_医療費の境目'!D51</f>
        <v/>
      </c>
      <c r="E123" s="19">
        <f>ROUND(MIN(B123/12,650000)*12*0.0915+MIN(B123/12,1390000)*12*(0.0504+0)+B123*0.005,0)</f>
        <v/>
      </c>
      <c r="F123" s="19">
        <f>IF(B123&lt;741000,0,IF(B123&lt;2191000,B123-740000,IF(B123&lt;2193000,1451000,IF(B123&lt;2196000,1453000,IF(B123&lt;2200000,1456000,IF(B123&lt;3600000,ROUND(ROUNDDOWN(B123/4,-3)*2.8,0)-80000,IF(B123&lt;6600000,ROUND(ROUNDDOWN(B123/4,-3)*3.2,0)-440000,IF(B123&lt;8500000,ROUNDDOWN(B123*0.9,0)-1100000,B123-1950000))))))))</f>
        <v/>
      </c>
      <c r="G123" s="19">
        <f>F123+C123</f>
        <v/>
      </c>
      <c r="H123" s="19">
        <f>IF(G123&gt;23500000,NA(),IF(G123&lt;=4890000,1040000,IF(G123&lt;=6550000,670000,620000)))</f>
        <v/>
      </c>
      <c r="I123" s="19">
        <f>IF(D123&lt;=0,0,MAX(0,MIN(2000000,D123-MIN(100000,ROUNDDOWN(G123*0.05,0)))))</f>
        <v/>
      </c>
      <c r="J123" s="19">
        <f>MAX(0,ROUNDDOWN(F123-E123-H123,-3))</f>
        <v/>
      </c>
      <c r="K123" s="19">
        <f>MAX(0,ROUNDDOWN(G123-E123-H123-I123,-3))</f>
        <v/>
      </c>
      <c r="L123" s="19">
        <f>MAX(0,ROUNDDOWN(G123-E123-H123,-3))</f>
        <v/>
      </c>
      <c r="M123" s="19">
        <f>IF(J123&lt;=0,0,ROUNDDOWN((J123*LOOKUP(J123,{0,1950001,3300001,6950001,9000001,18000001,40000001},{0.05,0.1,0.2,0.23,0.33,0.4,0.45})-LOOKUP(J123,{0,1950001,3300001,6950001,9000001,18000001,40000001},{0,97500,427500,636000,1536000,2796000,4796000}))*1.021,-2))</f>
        <v/>
      </c>
      <c r="N123" s="19">
        <f>IF(K123&lt;=0,0,ROUNDDOWN((K123*LOOKUP(K123,{0,1950001,3300001,6950001,9000001,18000001,40000001},{0.05,0.1,0.2,0.23,0.33,0.4,0.45})-LOOKUP(K123,{0,1950001,3300001,6950001,9000001,18000001,40000001},{0,97500,427500,636000,1536000,2796000,4796000}))*1.021,-2))</f>
        <v/>
      </c>
      <c r="O123" s="19">
        <f>IF(L123&lt;=0,0,ROUNDDOWN((L123*LOOKUP(L123,{0,1950001,3300001,6950001,9000001,18000001,40000001},{0.05,0.1,0.2,0.23,0.33,0.4,0.45})-LOOKUP(L123,{0,1950001,3300001,6950001,9000001,18000001,40000001},{0,97500,427500,636000,1536000,2796000,4796000}))*1.021,-2))</f>
        <v/>
      </c>
      <c r="P123" s="19">
        <f>MAX(0,ROUNDDOWN(G123-E123-430000,-3))</f>
        <v/>
      </c>
      <c r="Q123" s="19">
        <f>MAX(0,ROUNDDOWN(G123-E123-430000-I123,-3))</f>
        <v/>
      </c>
      <c r="R123" s="19">
        <f>MAX(0,ROUNDDOWN(F123-E123-430000,-3))</f>
        <v/>
      </c>
      <c r="S123" s="19">
        <f>IF(G123&lt;=450000,0,MAX(0,ROUNDDOWN(P123*0.06-MIN(50000,P123)*0.03,-2))+MAX(0,ROUNDDOWN(P123*0.04-MIN(50000,P123)*0.02,-2)))</f>
        <v/>
      </c>
      <c r="T123" s="19">
        <f>IF(G123&lt;=450000,0,MAX(0,ROUNDDOWN(Q123*0.06-MIN(50000,Q123)*0.03,-2))+MAX(0,ROUNDDOWN(Q123*0.04-MIN(50000,Q123)*0.02,-2)))</f>
        <v/>
      </c>
      <c r="U123" s="19">
        <f>IF(F123&lt;=450000,0,MAX(0,ROUNDDOWN(R123*0.06-MIN(50000,R123)*0.03,-2))+MAX(0,ROUNDDOWN(R123*0.04-MIN(50000,R123)*0.02,-2)))</f>
        <v/>
      </c>
      <c r="V123" s="19">
        <f>S123-U123</f>
        <v/>
      </c>
      <c r="W123" s="19">
        <f>O123-M123</f>
        <v/>
      </c>
      <c r="X123" s="19">
        <f>N123+T123-M123-S123</f>
        <v/>
      </c>
      <c r="Y123" s="19">
        <f>T123-S123</f>
        <v/>
      </c>
    </row>
    <row r="124">
      <c r="A124" t="inlineStr">
        <is>
          <t>医療費の境目</t>
        </is>
      </c>
      <c r="B124" s="19">
        <f>'3_医療費の境目'!$B$3</f>
        <v/>
      </c>
      <c r="C124" s="19">
        <f>'3_医療費の境目'!$B$4</f>
        <v/>
      </c>
      <c r="D124" s="19">
        <f>'3_医療費の境目'!D52</f>
        <v/>
      </c>
      <c r="E124" s="19">
        <f>ROUND(MIN(B124/12,650000)*12*0.0915+MIN(B124/12,1390000)*12*(0.0504+0)+B124*0.005,0)</f>
        <v/>
      </c>
      <c r="F124" s="19">
        <f>IF(B124&lt;741000,0,IF(B124&lt;2191000,B124-740000,IF(B124&lt;2193000,1451000,IF(B124&lt;2196000,1453000,IF(B124&lt;2200000,1456000,IF(B124&lt;3600000,ROUND(ROUNDDOWN(B124/4,-3)*2.8,0)-80000,IF(B124&lt;6600000,ROUND(ROUNDDOWN(B124/4,-3)*3.2,0)-440000,IF(B124&lt;8500000,ROUNDDOWN(B124*0.9,0)-1100000,B124-1950000))))))))</f>
        <v/>
      </c>
      <c r="G124" s="19">
        <f>F124+C124</f>
        <v/>
      </c>
      <c r="H124" s="19">
        <f>IF(G124&gt;23500000,NA(),IF(G124&lt;=4890000,1040000,IF(G124&lt;=6550000,670000,620000)))</f>
        <v/>
      </c>
      <c r="I124" s="19">
        <f>IF(D124&lt;=0,0,MAX(0,MIN(2000000,D124-MIN(100000,ROUNDDOWN(G124*0.05,0)))))</f>
        <v/>
      </c>
      <c r="J124" s="19">
        <f>MAX(0,ROUNDDOWN(F124-E124-H124,-3))</f>
        <v/>
      </c>
      <c r="K124" s="19">
        <f>MAX(0,ROUNDDOWN(G124-E124-H124-I124,-3))</f>
        <v/>
      </c>
      <c r="L124" s="19">
        <f>MAX(0,ROUNDDOWN(G124-E124-H124,-3))</f>
        <v/>
      </c>
      <c r="M124" s="19">
        <f>IF(J124&lt;=0,0,ROUNDDOWN((J124*LOOKUP(J124,{0,1950001,3300001,6950001,9000001,18000001,40000001},{0.05,0.1,0.2,0.23,0.33,0.4,0.45})-LOOKUP(J124,{0,1950001,3300001,6950001,9000001,18000001,40000001},{0,97500,427500,636000,1536000,2796000,4796000}))*1.021,-2))</f>
        <v/>
      </c>
      <c r="N124" s="19">
        <f>IF(K124&lt;=0,0,ROUNDDOWN((K124*LOOKUP(K124,{0,1950001,3300001,6950001,9000001,18000001,40000001},{0.05,0.1,0.2,0.23,0.33,0.4,0.45})-LOOKUP(K124,{0,1950001,3300001,6950001,9000001,18000001,40000001},{0,97500,427500,636000,1536000,2796000,4796000}))*1.021,-2))</f>
        <v/>
      </c>
      <c r="O124" s="19">
        <f>IF(L124&lt;=0,0,ROUNDDOWN((L124*LOOKUP(L124,{0,1950001,3300001,6950001,9000001,18000001,40000001},{0.05,0.1,0.2,0.23,0.33,0.4,0.45})-LOOKUP(L124,{0,1950001,3300001,6950001,9000001,18000001,40000001},{0,97500,427500,636000,1536000,2796000,4796000}))*1.021,-2))</f>
        <v/>
      </c>
      <c r="P124" s="19">
        <f>MAX(0,ROUNDDOWN(G124-E124-430000,-3))</f>
        <v/>
      </c>
      <c r="Q124" s="19">
        <f>MAX(0,ROUNDDOWN(G124-E124-430000-I124,-3))</f>
        <v/>
      </c>
      <c r="R124" s="19">
        <f>MAX(0,ROUNDDOWN(F124-E124-430000,-3))</f>
        <v/>
      </c>
      <c r="S124" s="19">
        <f>IF(G124&lt;=450000,0,MAX(0,ROUNDDOWN(P124*0.06-MIN(50000,P124)*0.03,-2))+MAX(0,ROUNDDOWN(P124*0.04-MIN(50000,P124)*0.02,-2)))</f>
        <v/>
      </c>
      <c r="T124" s="19">
        <f>IF(G124&lt;=450000,0,MAX(0,ROUNDDOWN(Q124*0.06-MIN(50000,Q124)*0.03,-2))+MAX(0,ROUNDDOWN(Q124*0.04-MIN(50000,Q124)*0.02,-2)))</f>
        <v/>
      </c>
      <c r="U124" s="19">
        <f>IF(F124&lt;=450000,0,MAX(0,ROUNDDOWN(R124*0.06-MIN(50000,R124)*0.03,-2))+MAX(0,ROUNDDOWN(R124*0.04-MIN(50000,R124)*0.02,-2)))</f>
        <v/>
      </c>
      <c r="V124" s="19">
        <f>S124-U124</f>
        <v/>
      </c>
      <c r="W124" s="19">
        <f>O124-M124</f>
        <v/>
      </c>
      <c r="X124" s="19">
        <f>N124+T124-M124-S124</f>
        <v/>
      </c>
      <c r="Y124" s="19">
        <f>T124-S124</f>
        <v/>
      </c>
    </row>
    <row r="125">
      <c r="A125" t="inlineStr">
        <is>
          <t>医療費の境目</t>
        </is>
      </c>
      <c r="B125" s="19">
        <f>'3_医療費の境目'!$B$3</f>
        <v/>
      </c>
      <c r="C125" s="19">
        <f>'3_医療費の境目'!$B$4</f>
        <v/>
      </c>
      <c r="D125" s="19">
        <f>'3_医療費の境目'!D53</f>
        <v/>
      </c>
      <c r="E125" s="19">
        <f>ROUND(MIN(B125/12,650000)*12*0.0915+MIN(B125/12,1390000)*12*(0.0504+0)+B125*0.005,0)</f>
        <v/>
      </c>
      <c r="F125" s="19">
        <f>IF(B125&lt;741000,0,IF(B125&lt;2191000,B125-740000,IF(B125&lt;2193000,1451000,IF(B125&lt;2196000,1453000,IF(B125&lt;2200000,1456000,IF(B125&lt;3600000,ROUND(ROUNDDOWN(B125/4,-3)*2.8,0)-80000,IF(B125&lt;6600000,ROUND(ROUNDDOWN(B125/4,-3)*3.2,0)-440000,IF(B125&lt;8500000,ROUNDDOWN(B125*0.9,0)-1100000,B125-1950000))))))))</f>
        <v/>
      </c>
      <c r="G125" s="19">
        <f>F125+C125</f>
        <v/>
      </c>
      <c r="H125" s="19">
        <f>IF(G125&gt;23500000,NA(),IF(G125&lt;=4890000,1040000,IF(G125&lt;=6550000,670000,620000)))</f>
        <v/>
      </c>
      <c r="I125" s="19">
        <f>IF(D125&lt;=0,0,MAX(0,MIN(2000000,D125-MIN(100000,ROUNDDOWN(G125*0.05,0)))))</f>
        <v/>
      </c>
      <c r="J125" s="19">
        <f>MAX(0,ROUNDDOWN(F125-E125-H125,-3))</f>
        <v/>
      </c>
      <c r="K125" s="19">
        <f>MAX(0,ROUNDDOWN(G125-E125-H125-I125,-3))</f>
        <v/>
      </c>
      <c r="L125" s="19">
        <f>MAX(0,ROUNDDOWN(G125-E125-H125,-3))</f>
        <v/>
      </c>
      <c r="M125" s="19">
        <f>IF(J125&lt;=0,0,ROUNDDOWN((J125*LOOKUP(J125,{0,1950001,3300001,6950001,9000001,18000001,40000001},{0.05,0.1,0.2,0.23,0.33,0.4,0.45})-LOOKUP(J125,{0,1950001,3300001,6950001,9000001,18000001,40000001},{0,97500,427500,636000,1536000,2796000,4796000}))*1.021,-2))</f>
        <v/>
      </c>
      <c r="N125" s="19">
        <f>IF(K125&lt;=0,0,ROUNDDOWN((K125*LOOKUP(K125,{0,1950001,3300001,6950001,9000001,18000001,40000001},{0.05,0.1,0.2,0.23,0.33,0.4,0.45})-LOOKUP(K125,{0,1950001,3300001,6950001,9000001,18000001,40000001},{0,97500,427500,636000,1536000,2796000,4796000}))*1.021,-2))</f>
        <v/>
      </c>
      <c r="O125" s="19">
        <f>IF(L125&lt;=0,0,ROUNDDOWN((L125*LOOKUP(L125,{0,1950001,3300001,6950001,9000001,18000001,40000001},{0.05,0.1,0.2,0.23,0.33,0.4,0.45})-LOOKUP(L125,{0,1950001,3300001,6950001,9000001,18000001,40000001},{0,97500,427500,636000,1536000,2796000,4796000}))*1.021,-2))</f>
        <v/>
      </c>
      <c r="P125" s="19">
        <f>MAX(0,ROUNDDOWN(G125-E125-430000,-3))</f>
        <v/>
      </c>
      <c r="Q125" s="19">
        <f>MAX(0,ROUNDDOWN(G125-E125-430000-I125,-3))</f>
        <v/>
      </c>
      <c r="R125" s="19">
        <f>MAX(0,ROUNDDOWN(F125-E125-430000,-3))</f>
        <v/>
      </c>
      <c r="S125" s="19">
        <f>IF(G125&lt;=450000,0,MAX(0,ROUNDDOWN(P125*0.06-MIN(50000,P125)*0.03,-2))+MAX(0,ROUNDDOWN(P125*0.04-MIN(50000,P125)*0.02,-2)))</f>
        <v/>
      </c>
      <c r="T125" s="19">
        <f>IF(G125&lt;=450000,0,MAX(0,ROUNDDOWN(Q125*0.06-MIN(50000,Q125)*0.03,-2))+MAX(0,ROUNDDOWN(Q125*0.04-MIN(50000,Q125)*0.02,-2)))</f>
        <v/>
      </c>
      <c r="U125" s="19">
        <f>IF(F125&lt;=450000,0,MAX(0,ROUNDDOWN(R125*0.06-MIN(50000,R125)*0.03,-2))+MAX(0,ROUNDDOWN(R125*0.04-MIN(50000,R125)*0.02,-2)))</f>
        <v/>
      </c>
      <c r="V125" s="19">
        <f>S125-U125</f>
        <v/>
      </c>
      <c r="W125" s="19">
        <f>O125-M125</f>
        <v/>
      </c>
      <c r="X125" s="19">
        <f>N125+T125-M125-S125</f>
        <v/>
      </c>
      <c r="Y125" s="19">
        <f>T125-S125</f>
        <v/>
      </c>
    </row>
    <row r="126">
      <c r="A126" t="inlineStr">
        <is>
          <t>医療費の境目</t>
        </is>
      </c>
      <c r="B126" s="19">
        <f>'3_医療費の境目'!$B$3</f>
        <v/>
      </c>
      <c r="C126" s="19">
        <f>'3_医療費の境目'!$B$4</f>
        <v/>
      </c>
      <c r="D126" s="19">
        <f>'3_医療費の境目'!D54</f>
        <v/>
      </c>
      <c r="E126" s="19">
        <f>ROUND(MIN(B126/12,650000)*12*0.0915+MIN(B126/12,1390000)*12*(0.0504+0)+B126*0.005,0)</f>
        <v/>
      </c>
      <c r="F126" s="19">
        <f>IF(B126&lt;741000,0,IF(B126&lt;2191000,B126-740000,IF(B126&lt;2193000,1451000,IF(B126&lt;2196000,1453000,IF(B126&lt;2200000,1456000,IF(B126&lt;3600000,ROUND(ROUNDDOWN(B126/4,-3)*2.8,0)-80000,IF(B126&lt;6600000,ROUND(ROUNDDOWN(B126/4,-3)*3.2,0)-440000,IF(B126&lt;8500000,ROUNDDOWN(B126*0.9,0)-1100000,B126-1950000))))))))</f>
        <v/>
      </c>
      <c r="G126" s="19">
        <f>F126+C126</f>
        <v/>
      </c>
      <c r="H126" s="19">
        <f>IF(G126&gt;23500000,NA(),IF(G126&lt;=4890000,1040000,IF(G126&lt;=6550000,670000,620000)))</f>
        <v/>
      </c>
      <c r="I126" s="19">
        <f>IF(D126&lt;=0,0,MAX(0,MIN(2000000,D126-MIN(100000,ROUNDDOWN(G126*0.05,0)))))</f>
        <v/>
      </c>
      <c r="J126" s="19">
        <f>MAX(0,ROUNDDOWN(F126-E126-H126,-3))</f>
        <v/>
      </c>
      <c r="K126" s="19">
        <f>MAX(0,ROUNDDOWN(G126-E126-H126-I126,-3))</f>
        <v/>
      </c>
      <c r="L126" s="19">
        <f>MAX(0,ROUNDDOWN(G126-E126-H126,-3))</f>
        <v/>
      </c>
      <c r="M126" s="19">
        <f>IF(J126&lt;=0,0,ROUNDDOWN((J126*LOOKUP(J126,{0,1950001,3300001,6950001,9000001,18000001,40000001},{0.05,0.1,0.2,0.23,0.33,0.4,0.45})-LOOKUP(J126,{0,1950001,3300001,6950001,9000001,18000001,40000001},{0,97500,427500,636000,1536000,2796000,4796000}))*1.021,-2))</f>
        <v/>
      </c>
      <c r="N126" s="19">
        <f>IF(K126&lt;=0,0,ROUNDDOWN((K126*LOOKUP(K126,{0,1950001,3300001,6950001,9000001,18000001,40000001},{0.05,0.1,0.2,0.23,0.33,0.4,0.45})-LOOKUP(K126,{0,1950001,3300001,6950001,9000001,18000001,40000001},{0,97500,427500,636000,1536000,2796000,4796000}))*1.021,-2))</f>
        <v/>
      </c>
      <c r="O126" s="19">
        <f>IF(L126&lt;=0,0,ROUNDDOWN((L126*LOOKUP(L126,{0,1950001,3300001,6950001,9000001,18000001,40000001},{0.05,0.1,0.2,0.23,0.33,0.4,0.45})-LOOKUP(L126,{0,1950001,3300001,6950001,9000001,18000001,40000001},{0,97500,427500,636000,1536000,2796000,4796000}))*1.021,-2))</f>
        <v/>
      </c>
      <c r="P126" s="19">
        <f>MAX(0,ROUNDDOWN(G126-E126-430000,-3))</f>
        <v/>
      </c>
      <c r="Q126" s="19">
        <f>MAX(0,ROUNDDOWN(G126-E126-430000-I126,-3))</f>
        <v/>
      </c>
      <c r="R126" s="19">
        <f>MAX(0,ROUNDDOWN(F126-E126-430000,-3))</f>
        <v/>
      </c>
      <c r="S126" s="19">
        <f>IF(G126&lt;=450000,0,MAX(0,ROUNDDOWN(P126*0.06-MIN(50000,P126)*0.03,-2))+MAX(0,ROUNDDOWN(P126*0.04-MIN(50000,P126)*0.02,-2)))</f>
        <v/>
      </c>
      <c r="T126" s="19">
        <f>IF(G126&lt;=450000,0,MAX(0,ROUNDDOWN(Q126*0.06-MIN(50000,Q126)*0.03,-2))+MAX(0,ROUNDDOWN(Q126*0.04-MIN(50000,Q126)*0.02,-2)))</f>
        <v/>
      </c>
      <c r="U126" s="19">
        <f>IF(F126&lt;=450000,0,MAX(0,ROUNDDOWN(R126*0.06-MIN(50000,R126)*0.03,-2))+MAX(0,ROUNDDOWN(R126*0.04-MIN(50000,R126)*0.02,-2)))</f>
        <v/>
      </c>
      <c r="V126" s="19">
        <f>S126-U126</f>
        <v/>
      </c>
      <c r="W126" s="19">
        <f>O126-M126</f>
        <v/>
      </c>
      <c r="X126" s="19">
        <f>N126+T126-M126-S126</f>
        <v/>
      </c>
      <c r="Y126" s="19">
        <f>T126-S126</f>
        <v/>
      </c>
    </row>
    <row r="127">
      <c r="A127" t="inlineStr">
        <is>
          <t>医療費の境目</t>
        </is>
      </c>
      <c r="B127" s="19">
        <f>'3_医療費の境目'!$B$3</f>
        <v/>
      </c>
      <c r="C127" s="19">
        <f>'3_医療費の境目'!$B$4</f>
        <v/>
      </c>
      <c r="D127" s="19">
        <f>'3_医療費の境目'!D55</f>
        <v/>
      </c>
      <c r="E127" s="19">
        <f>ROUND(MIN(B127/12,650000)*12*0.0915+MIN(B127/12,1390000)*12*(0.0504+0)+B127*0.005,0)</f>
        <v/>
      </c>
      <c r="F127" s="19">
        <f>IF(B127&lt;741000,0,IF(B127&lt;2191000,B127-740000,IF(B127&lt;2193000,1451000,IF(B127&lt;2196000,1453000,IF(B127&lt;2200000,1456000,IF(B127&lt;3600000,ROUND(ROUNDDOWN(B127/4,-3)*2.8,0)-80000,IF(B127&lt;6600000,ROUND(ROUNDDOWN(B127/4,-3)*3.2,0)-440000,IF(B127&lt;8500000,ROUNDDOWN(B127*0.9,0)-1100000,B127-1950000))))))))</f>
        <v/>
      </c>
      <c r="G127" s="19">
        <f>F127+C127</f>
        <v/>
      </c>
      <c r="H127" s="19">
        <f>IF(G127&gt;23500000,NA(),IF(G127&lt;=4890000,1040000,IF(G127&lt;=6550000,670000,620000)))</f>
        <v/>
      </c>
      <c r="I127" s="19">
        <f>IF(D127&lt;=0,0,MAX(0,MIN(2000000,D127-MIN(100000,ROUNDDOWN(G127*0.05,0)))))</f>
        <v/>
      </c>
      <c r="J127" s="19">
        <f>MAX(0,ROUNDDOWN(F127-E127-H127,-3))</f>
        <v/>
      </c>
      <c r="K127" s="19">
        <f>MAX(0,ROUNDDOWN(G127-E127-H127-I127,-3))</f>
        <v/>
      </c>
      <c r="L127" s="19">
        <f>MAX(0,ROUNDDOWN(G127-E127-H127,-3))</f>
        <v/>
      </c>
      <c r="M127" s="19">
        <f>IF(J127&lt;=0,0,ROUNDDOWN((J127*LOOKUP(J127,{0,1950001,3300001,6950001,9000001,18000001,40000001},{0.05,0.1,0.2,0.23,0.33,0.4,0.45})-LOOKUP(J127,{0,1950001,3300001,6950001,9000001,18000001,40000001},{0,97500,427500,636000,1536000,2796000,4796000}))*1.021,-2))</f>
        <v/>
      </c>
      <c r="N127" s="19">
        <f>IF(K127&lt;=0,0,ROUNDDOWN((K127*LOOKUP(K127,{0,1950001,3300001,6950001,9000001,18000001,40000001},{0.05,0.1,0.2,0.23,0.33,0.4,0.45})-LOOKUP(K127,{0,1950001,3300001,6950001,9000001,18000001,40000001},{0,97500,427500,636000,1536000,2796000,4796000}))*1.021,-2))</f>
        <v/>
      </c>
      <c r="O127" s="19">
        <f>IF(L127&lt;=0,0,ROUNDDOWN((L127*LOOKUP(L127,{0,1950001,3300001,6950001,9000001,18000001,40000001},{0.05,0.1,0.2,0.23,0.33,0.4,0.45})-LOOKUP(L127,{0,1950001,3300001,6950001,9000001,18000001,40000001},{0,97500,427500,636000,1536000,2796000,4796000}))*1.021,-2))</f>
        <v/>
      </c>
      <c r="P127" s="19">
        <f>MAX(0,ROUNDDOWN(G127-E127-430000,-3))</f>
        <v/>
      </c>
      <c r="Q127" s="19">
        <f>MAX(0,ROUNDDOWN(G127-E127-430000-I127,-3))</f>
        <v/>
      </c>
      <c r="R127" s="19">
        <f>MAX(0,ROUNDDOWN(F127-E127-430000,-3))</f>
        <v/>
      </c>
      <c r="S127" s="19">
        <f>IF(G127&lt;=450000,0,MAX(0,ROUNDDOWN(P127*0.06-MIN(50000,P127)*0.03,-2))+MAX(0,ROUNDDOWN(P127*0.04-MIN(50000,P127)*0.02,-2)))</f>
        <v/>
      </c>
      <c r="T127" s="19">
        <f>IF(G127&lt;=450000,0,MAX(0,ROUNDDOWN(Q127*0.06-MIN(50000,Q127)*0.03,-2))+MAX(0,ROUNDDOWN(Q127*0.04-MIN(50000,Q127)*0.02,-2)))</f>
        <v/>
      </c>
      <c r="U127" s="19">
        <f>IF(F127&lt;=450000,0,MAX(0,ROUNDDOWN(R127*0.06-MIN(50000,R127)*0.03,-2))+MAX(0,ROUNDDOWN(R127*0.04-MIN(50000,R127)*0.02,-2)))</f>
        <v/>
      </c>
      <c r="V127" s="19">
        <f>S127-U127</f>
        <v/>
      </c>
      <c r="W127" s="19">
        <f>O127-M127</f>
        <v/>
      </c>
      <c r="X127" s="19">
        <f>N127+T127-M127-S127</f>
        <v/>
      </c>
      <c r="Y127" s="19">
        <f>T127-S127</f>
        <v/>
      </c>
    </row>
    <row r="128">
      <c r="A128" t="inlineStr">
        <is>
          <t>医療費の境目</t>
        </is>
      </c>
      <c r="B128" s="19">
        <f>'3_医療費の境目'!$B$3</f>
        <v/>
      </c>
      <c r="C128" s="19">
        <f>'3_医療費の境目'!$B$4</f>
        <v/>
      </c>
      <c r="D128" s="19">
        <f>'3_医療費の境目'!D56</f>
        <v/>
      </c>
      <c r="E128" s="19">
        <f>ROUND(MIN(B128/12,650000)*12*0.0915+MIN(B128/12,1390000)*12*(0.0504+0)+B128*0.005,0)</f>
        <v/>
      </c>
      <c r="F128" s="19">
        <f>IF(B128&lt;741000,0,IF(B128&lt;2191000,B128-740000,IF(B128&lt;2193000,1451000,IF(B128&lt;2196000,1453000,IF(B128&lt;2200000,1456000,IF(B128&lt;3600000,ROUND(ROUNDDOWN(B128/4,-3)*2.8,0)-80000,IF(B128&lt;6600000,ROUND(ROUNDDOWN(B128/4,-3)*3.2,0)-440000,IF(B128&lt;8500000,ROUNDDOWN(B128*0.9,0)-1100000,B128-1950000))))))))</f>
        <v/>
      </c>
      <c r="G128" s="19">
        <f>F128+C128</f>
        <v/>
      </c>
      <c r="H128" s="19">
        <f>IF(G128&gt;23500000,NA(),IF(G128&lt;=4890000,1040000,IF(G128&lt;=6550000,670000,620000)))</f>
        <v/>
      </c>
      <c r="I128" s="19">
        <f>IF(D128&lt;=0,0,MAX(0,MIN(2000000,D128-MIN(100000,ROUNDDOWN(G128*0.05,0)))))</f>
        <v/>
      </c>
      <c r="J128" s="19">
        <f>MAX(0,ROUNDDOWN(F128-E128-H128,-3))</f>
        <v/>
      </c>
      <c r="K128" s="19">
        <f>MAX(0,ROUNDDOWN(G128-E128-H128-I128,-3))</f>
        <v/>
      </c>
      <c r="L128" s="19">
        <f>MAX(0,ROUNDDOWN(G128-E128-H128,-3))</f>
        <v/>
      </c>
      <c r="M128" s="19">
        <f>IF(J128&lt;=0,0,ROUNDDOWN((J128*LOOKUP(J128,{0,1950001,3300001,6950001,9000001,18000001,40000001},{0.05,0.1,0.2,0.23,0.33,0.4,0.45})-LOOKUP(J128,{0,1950001,3300001,6950001,9000001,18000001,40000001},{0,97500,427500,636000,1536000,2796000,4796000}))*1.021,-2))</f>
        <v/>
      </c>
      <c r="N128" s="19">
        <f>IF(K128&lt;=0,0,ROUNDDOWN((K128*LOOKUP(K128,{0,1950001,3300001,6950001,9000001,18000001,40000001},{0.05,0.1,0.2,0.23,0.33,0.4,0.45})-LOOKUP(K128,{0,1950001,3300001,6950001,9000001,18000001,40000001},{0,97500,427500,636000,1536000,2796000,4796000}))*1.021,-2))</f>
        <v/>
      </c>
      <c r="O128" s="19">
        <f>IF(L128&lt;=0,0,ROUNDDOWN((L128*LOOKUP(L128,{0,1950001,3300001,6950001,9000001,18000001,40000001},{0.05,0.1,0.2,0.23,0.33,0.4,0.45})-LOOKUP(L128,{0,1950001,3300001,6950001,9000001,18000001,40000001},{0,97500,427500,636000,1536000,2796000,4796000}))*1.021,-2))</f>
        <v/>
      </c>
      <c r="P128" s="19">
        <f>MAX(0,ROUNDDOWN(G128-E128-430000,-3))</f>
        <v/>
      </c>
      <c r="Q128" s="19">
        <f>MAX(0,ROUNDDOWN(G128-E128-430000-I128,-3))</f>
        <v/>
      </c>
      <c r="R128" s="19">
        <f>MAX(0,ROUNDDOWN(F128-E128-430000,-3))</f>
        <v/>
      </c>
      <c r="S128" s="19">
        <f>IF(G128&lt;=450000,0,MAX(0,ROUNDDOWN(P128*0.06-MIN(50000,P128)*0.03,-2))+MAX(0,ROUNDDOWN(P128*0.04-MIN(50000,P128)*0.02,-2)))</f>
        <v/>
      </c>
      <c r="T128" s="19">
        <f>IF(G128&lt;=450000,0,MAX(0,ROUNDDOWN(Q128*0.06-MIN(50000,Q128)*0.03,-2))+MAX(0,ROUNDDOWN(Q128*0.04-MIN(50000,Q128)*0.02,-2)))</f>
        <v/>
      </c>
      <c r="U128" s="19">
        <f>IF(F128&lt;=450000,0,MAX(0,ROUNDDOWN(R128*0.06-MIN(50000,R128)*0.03,-2))+MAX(0,ROUNDDOWN(R128*0.04-MIN(50000,R128)*0.02,-2)))</f>
        <v/>
      </c>
      <c r="V128" s="19">
        <f>S128-U128</f>
        <v/>
      </c>
      <c r="W128" s="19">
        <f>O128-M128</f>
        <v/>
      </c>
      <c r="X128" s="19">
        <f>N128+T128-M128-S128</f>
        <v/>
      </c>
      <c r="Y128" s="19">
        <f>T128-S128</f>
        <v/>
      </c>
    </row>
    <row r="129">
      <c r="A129" t="inlineStr">
        <is>
          <t>医療費の境目</t>
        </is>
      </c>
      <c r="B129" s="19">
        <f>'3_医療費の境目'!$B$3</f>
        <v/>
      </c>
      <c r="C129" s="19">
        <f>'3_医療費の境目'!$B$4</f>
        <v/>
      </c>
      <c r="D129" s="19">
        <f>'3_医療費の境目'!D57</f>
        <v/>
      </c>
      <c r="E129" s="19">
        <f>ROUND(MIN(B129/12,650000)*12*0.0915+MIN(B129/12,1390000)*12*(0.0504+0)+B129*0.005,0)</f>
        <v/>
      </c>
      <c r="F129" s="19">
        <f>IF(B129&lt;741000,0,IF(B129&lt;2191000,B129-740000,IF(B129&lt;2193000,1451000,IF(B129&lt;2196000,1453000,IF(B129&lt;2200000,1456000,IF(B129&lt;3600000,ROUND(ROUNDDOWN(B129/4,-3)*2.8,0)-80000,IF(B129&lt;6600000,ROUND(ROUNDDOWN(B129/4,-3)*3.2,0)-440000,IF(B129&lt;8500000,ROUNDDOWN(B129*0.9,0)-1100000,B129-1950000))))))))</f>
        <v/>
      </c>
      <c r="G129" s="19">
        <f>F129+C129</f>
        <v/>
      </c>
      <c r="H129" s="19">
        <f>IF(G129&gt;23500000,NA(),IF(G129&lt;=4890000,1040000,IF(G129&lt;=6550000,670000,620000)))</f>
        <v/>
      </c>
      <c r="I129" s="19">
        <f>IF(D129&lt;=0,0,MAX(0,MIN(2000000,D129-MIN(100000,ROUNDDOWN(G129*0.05,0)))))</f>
        <v/>
      </c>
      <c r="J129" s="19">
        <f>MAX(0,ROUNDDOWN(F129-E129-H129,-3))</f>
        <v/>
      </c>
      <c r="K129" s="19">
        <f>MAX(0,ROUNDDOWN(G129-E129-H129-I129,-3))</f>
        <v/>
      </c>
      <c r="L129" s="19">
        <f>MAX(0,ROUNDDOWN(G129-E129-H129,-3))</f>
        <v/>
      </c>
      <c r="M129" s="19">
        <f>IF(J129&lt;=0,0,ROUNDDOWN((J129*LOOKUP(J129,{0,1950001,3300001,6950001,9000001,18000001,40000001},{0.05,0.1,0.2,0.23,0.33,0.4,0.45})-LOOKUP(J129,{0,1950001,3300001,6950001,9000001,18000001,40000001},{0,97500,427500,636000,1536000,2796000,4796000}))*1.021,-2))</f>
        <v/>
      </c>
      <c r="N129" s="19">
        <f>IF(K129&lt;=0,0,ROUNDDOWN((K129*LOOKUP(K129,{0,1950001,3300001,6950001,9000001,18000001,40000001},{0.05,0.1,0.2,0.23,0.33,0.4,0.45})-LOOKUP(K129,{0,1950001,3300001,6950001,9000001,18000001,40000001},{0,97500,427500,636000,1536000,2796000,4796000}))*1.021,-2))</f>
        <v/>
      </c>
      <c r="O129" s="19">
        <f>IF(L129&lt;=0,0,ROUNDDOWN((L129*LOOKUP(L129,{0,1950001,3300001,6950001,9000001,18000001,40000001},{0.05,0.1,0.2,0.23,0.33,0.4,0.45})-LOOKUP(L129,{0,1950001,3300001,6950001,9000001,18000001,40000001},{0,97500,427500,636000,1536000,2796000,4796000}))*1.021,-2))</f>
        <v/>
      </c>
      <c r="P129" s="19">
        <f>MAX(0,ROUNDDOWN(G129-E129-430000,-3))</f>
        <v/>
      </c>
      <c r="Q129" s="19">
        <f>MAX(0,ROUNDDOWN(G129-E129-430000-I129,-3))</f>
        <v/>
      </c>
      <c r="R129" s="19">
        <f>MAX(0,ROUNDDOWN(F129-E129-430000,-3))</f>
        <v/>
      </c>
      <c r="S129" s="19">
        <f>IF(G129&lt;=450000,0,MAX(0,ROUNDDOWN(P129*0.06-MIN(50000,P129)*0.03,-2))+MAX(0,ROUNDDOWN(P129*0.04-MIN(50000,P129)*0.02,-2)))</f>
        <v/>
      </c>
      <c r="T129" s="19">
        <f>IF(G129&lt;=450000,0,MAX(0,ROUNDDOWN(Q129*0.06-MIN(50000,Q129)*0.03,-2))+MAX(0,ROUNDDOWN(Q129*0.04-MIN(50000,Q129)*0.02,-2)))</f>
        <v/>
      </c>
      <c r="U129" s="19">
        <f>IF(F129&lt;=450000,0,MAX(0,ROUNDDOWN(R129*0.06-MIN(50000,R129)*0.03,-2))+MAX(0,ROUNDDOWN(R129*0.04-MIN(50000,R129)*0.02,-2)))</f>
        <v/>
      </c>
      <c r="V129" s="19">
        <f>S129-U129</f>
        <v/>
      </c>
      <c r="W129" s="19">
        <f>O129-M129</f>
        <v/>
      </c>
      <c r="X129" s="19">
        <f>N129+T129-M129-S129</f>
        <v/>
      </c>
      <c r="Y129" s="19">
        <f>T129-S129</f>
        <v/>
      </c>
    </row>
    <row r="130">
      <c r="A130" t="inlineStr">
        <is>
          <t>医療費の境目</t>
        </is>
      </c>
      <c r="B130" s="19">
        <f>'3_医療費の境目'!$B$3</f>
        <v/>
      </c>
      <c r="C130" s="19">
        <f>'3_医療費の境目'!$B$4</f>
        <v/>
      </c>
      <c r="D130" s="19">
        <f>'3_医療費の境目'!D58</f>
        <v/>
      </c>
      <c r="E130" s="19">
        <f>ROUND(MIN(B130/12,650000)*12*0.0915+MIN(B130/12,1390000)*12*(0.0504+0)+B130*0.005,0)</f>
        <v/>
      </c>
      <c r="F130" s="19">
        <f>IF(B130&lt;741000,0,IF(B130&lt;2191000,B130-740000,IF(B130&lt;2193000,1451000,IF(B130&lt;2196000,1453000,IF(B130&lt;2200000,1456000,IF(B130&lt;3600000,ROUND(ROUNDDOWN(B130/4,-3)*2.8,0)-80000,IF(B130&lt;6600000,ROUND(ROUNDDOWN(B130/4,-3)*3.2,0)-440000,IF(B130&lt;8500000,ROUNDDOWN(B130*0.9,0)-1100000,B130-1950000))))))))</f>
        <v/>
      </c>
      <c r="G130" s="19">
        <f>F130+C130</f>
        <v/>
      </c>
      <c r="H130" s="19">
        <f>IF(G130&gt;23500000,NA(),IF(G130&lt;=4890000,1040000,IF(G130&lt;=6550000,670000,620000)))</f>
        <v/>
      </c>
      <c r="I130" s="19">
        <f>IF(D130&lt;=0,0,MAX(0,MIN(2000000,D130-MIN(100000,ROUNDDOWN(G130*0.05,0)))))</f>
        <v/>
      </c>
      <c r="J130" s="19">
        <f>MAX(0,ROUNDDOWN(F130-E130-H130,-3))</f>
        <v/>
      </c>
      <c r="K130" s="19">
        <f>MAX(0,ROUNDDOWN(G130-E130-H130-I130,-3))</f>
        <v/>
      </c>
      <c r="L130" s="19">
        <f>MAX(0,ROUNDDOWN(G130-E130-H130,-3))</f>
        <v/>
      </c>
      <c r="M130" s="19">
        <f>IF(J130&lt;=0,0,ROUNDDOWN((J130*LOOKUP(J130,{0,1950001,3300001,6950001,9000001,18000001,40000001},{0.05,0.1,0.2,0.23,0.33,0.4,0.45})-LOOKUP(J130,{0,1950001,3300001,6950001,9000001,18000001,40000001},{0,97500,427500,636000,1536000,2796000,4796000}))*1.021,-2))</f>
        <v/>
      </c>
      <c r="N130" s="19">
        <f>IF(K130&lt;=0,0,ROUNDDOWN((K130*LOOKUP(K130,{0,1950001,3300001,6950001,9000001,18000001,40000001},{0.05,0.1,0.2,0.23,0.33,0.4,0.45})-LOOKUP(K130,{0,1950001,3300001,6950001,9000001,18000001,40000001},{0,97500,427500,636000,1536000,2796000,4796000}))*1.021,-2))</f>
        <v/>
      </c>
      <c r="O130" s="19">
        <f>IF(L130&lt;=0,0,ROUNDDOWN((L130*LOOKUP(L130,{0,1950001,3300001,6950001,9000001,18000001,40000001},{0.05,0.1,0.2,0.23,0.33,0.4,0.45})-LOOKUP(L130,{0,1950001,3300001,6950001,9000001,18000001,40000001},{0,97500,427500,636000,1536000,2796000,4796000}))*1.021,-2))</f>
        <v/>
      </c>
      <c r="P130" s="19">
        <f>MAX(0,ROUNDDOWN(G130-E130-430000,-3))</f>
        <v/>
      </c>
      <c r="Q130" s="19">
        <f>MAX(0,ROUNDDOWN(G130-E130-430000-I130,-3))</f>
        <v/>
      </c>
      <c r="R130" s="19">
        <f>MAX(0,ROUNDDOWN(F130-E130-430000,-3))</f>
        <v/>
      </c>
      <c r="S130" s="19">
        <f>IF(G130&lt;=450000,0,MAX(0,ROUNDDOWN(P130*0.06-MIN(50000,P130)*0.03,-2))+MAX(0,ROUNDDOWN(P130*0.04-MIN(50000,P130)*0.02,-2)))</f>
        <v/>
      </c>
      <c r="T130" s="19">
        <f>IF(G130&lt;=450000,0,MAX(0,ROUNDDOWN(Q130*0.06-MIN(50000,Q130)*0.03,-2))+MAX(0,ROUNDDOWN(Q130*0.04-MIN(50000,Q130)*0.02,-2)))</f>
        <v/>
      </c>
      <c r="U130" s="19">
        <f>IF(F130&lt;=450000,0,MAX(0,ROUNDDOWN(R130*0.06-MIN(50000,R130)*0.03,-2))+MAX(0,ROUNDDOWN(R130*0.04-MIN(50000,R130)*0.02,-2)))</f>
        <v/>
      </c>
      <c r="V130" s="19">
        <f>S130-U130</f>
        <v/>
      </c>
      <c r="W130" s="19">
        <f>O130-M130</f>
        <v/>
      </c>
      <c r="X130" s="19">
        <f>N130+T130-M130-S130</f>
        <v/>
      </c>
      <c r="Y130" s="19">
        <f>T130-S130</f>
        <v/>
      </c>
    </row>
    <row r="131">
      <c r="A131" t="inlineStr">
        <is>
          <t>医療費の境目</t>
        </is>
      </c>
      <c r="B131" s="19">
        <f>'3_医療費の境目'!$B$3</f>
        <v/>
      </c>
      <c r="C131" s="19">
        <f>'3_医療費の境目'!$B$4</f>
        <v/>
      </c>
      <c r="D131" s="19">
        <f>'3_医療費の境目'!D59</f>
        <v/>
      </c>
      <c r="E131" s="19">
        <f>ROUND(MIN(B131/12,650000)*12*0.0915+MIN(B131/12,1390000)*12*(0.0504+0)+B131*0.005,0)</f>
        <v/>
      </c>
      <c r="F131" s="19">
        <f>IF(B131&lt;741000,0,IF(B131&lt;2191000,B131-740000,IF(B131&lt;2193000,1451000,IF(B131&lt;2196000,1453000,IF(B131&lt;2200000,1456000,IF(B131&lt;3600000,ROUND(ROUNDDOWN(B131/4,-3)*2.8,0)-80000,IF(B131&lt;6600000,ROUND(ROUNDDOWN(B131/4,-3)*3.2,0)-440000,IF(B131&lt;8500000,ROUNDDOWN(B131*0.9,0)-1100000,B131-1950000))))))))</f>
        <v/>
      </c>
      <c r="G131" s="19">
        <f>F131+C131</f>
        <v/>
      </c>
      <c r="H131" s="19">
        <f>IF(G131&gt;23500000,NA(),IF(G131&lt;=4890000,1040000,IF(G131&lt;=6550000,670000,620000)))</f>
        <v/>
      </c>
      <c r="I131" s="19">
        <f>IF(D131&lt;=0,0,MAX(0,MIN(2000000,D131-MIN(100000,ROUNDDOWN(G131*0.05,0)))))</f>
        <v/>
      </c>
      <c r="J131" s="19">
        <f>MAX(0,ROUNDDOWN(F131-E131-H131,-3))</f>
        <v/>
      </c>
      <c r="K131" s="19">
        <f>MAX(0,ROUNDDOWN(G131-E131-H131-I131,-3))</f>
        <v/>
      </c>
      <c r="L131" s="19">
        <f>MAX(0,ROUNDDOWN(G131-E131-H131,-3))</f>
        <v/>
      </c>
      <c r="M131" s="19">
        <f>IF(J131&lt;=0,0,ROUNDDOWN((J131*LOOKUP(J131,{0,1950001,3300001,6950001,9000001,18000001,40000001},{0.05,0.1,0.2,0.23,0.33,0.4,0.45})-LOOKUP(J131,{0,1950001,3300001,6950001,9000001,18000001,40000001},{0,97500,427500,636000,1536000,2796000,4796000}))*1.021,-2))</f>
        <v/>
      </c>
      <c r="N131" s="19">
        <f>IF(K131&lt;=0,0,ROUNDDOWN((K131*LOOKUP(K131,{0,1950001,3300001,6950001,9000001,18000001,40000001},{0.05,0.1,0.2,0.23,0.33,0.4,0.45})-LOOKUP(K131,{0,1950001,3300001,6950001,9000001,18000001,40000001},{0,97500,427500,636000,1536000,2796000,4796000}))*1.021,-2))</f>
        <v/>
      </c>
      <c r="O131" s="19">
        <f>IF(L131&lt;=0,0,ROUNDDOWN((L131*LOOKUP(L131,{0,1950001,3300001,6950001,9000001,18000001,40000001},{0.05,0.1,0.2,0.23,0.33,0.4,0.45})-LOOKUP(L131,{0,1950001,3300001,6950001,9000001,18000001,40000001},{0,97500,427500,636000,1536000,2796000,4796000}))*1.021,-2))</f>
        <v/>
      </c>
      <c r="P131" s="19">
        <f>MAX(0,ROUNDDOWN(G131-E131-430000,-3))</f>
        <v/>
      </c>
      <c r="Q131" s="19">
        <f>MAX(0,ROUNDDOWN(G131-E131-430000-I131,-3))</f>
        <v/>
      </c>
      <c r="R131" s="19">
        <f>MAX(0,ROUNDDOWN(F131-E131-430000,-3))</f>
        <v/>
      </c>
      <c r="S131" s="19">
        <f>IF(G131&lt;=450000,0,MAX(0,ROUNDDOWN(P131*0.06-MIN(50000,P131)*0.03,-2))+MAX(0,ROUNDDOWN(P131*0.04-MIN(50000,P131)*0.02,-2)))</f>
        <v/>
      </c>
      <c r="T131" s="19">
        <f>IF(G131&lt;=450000,0,MAX(0,ROUNDDOWN(Q131*0.06-MIN(50000,Q131)*0.03,-2))+MAX(0,ROUNDDOWN(Q131*0.04-MIN(50000,Q131)*0.02,-2)))</f>
        <v/>
      </c>
      <c r="U131" s="19">
        <f>IF(F131&lt;=450000,0,MAX(0,ROUNDDOWN(R131*0.06-MIN(50000,R131)*0.03,-2))+MAX(0,ROUNDDOWN(R131*0.04-MIN(50000,R131)*0.02,-2)))</f>
        <v/>
      </c>
      <c r="V131" s="19">
        <f>S131-U131</f>
        <v/>
      </c>
      <c r="W131" s="19">
        <f>O131-M131</f>
        <v/>
      </c>
      <c r="X131" s="19">
        <f>N131+T131-M131-S131</f>
        <v/>
      </c>
      <c r="Y131" s="19">
        <f>T131-S131</f>
        <v/>
      </c>
    </row>
    <row r="132">
      <c r="A132" t="inlineStr">
        <is>
          <t>医療費の境目</t>
        </is>
      </c>
      <c r="B132" s="19">
        <f>'3_医療費の境目'!$B$3</f>
        <v/>
      </c>
      <c r="C132" s="19">
        <f>'3_医療費の境目'!$B$4</f>
        <v/>
      </c>
      <c r="D132" s="19">
        <f>'3_医療費の境目'!D60</f>
        <v/>
      </c>
      <c r="E132" s="19">
        <f>ROUND(MIN(B132/12,650000)*12*0.0915+MIN(B132/12,1390000)*12*(0.0504+0)+B132*0.005,0)</f>
        <v/>
      </c>
      <c r="F132" s="19">
        <f>IF(B132&lt;741000,0,IF(B132&lt;2191000,B132-740000,IF(B132&lt;2193000,1451000,IF(B132&lt;2196000,1453000,IF(B132&lt;2200000,1456000,IF(B132&lt;3600000,ROUND(ROUNDDOWN(B132/4,-3)*2.8,0)-80000,IF(B132&lt;6600000,ROUND(ROUNDDOWN(B132/4,-3)*3.2,0)-440000,IF(B132&lt;8500000,ROUNDDOWN(B132*0.9,0)-1100000,B132-1950000))))))))</f>
        <v/>
      </c>
      <c r="G132" s="19">
        <f>F132+C132</f>
        <v/>
      </c>
      <c r="H132" s="19">
        <f>IF(G132&gt;23500000,NA(),IF(G132&lt;=4890000,1040000,IF(G132&lt;=6550000,670000,620000)))</f>
        <v/>
      </c>
      <c r="I132" s="19">
        <f>IF(D132&lt;=0,0,MAX(0,MIN(2000000,D132-MIN(100000,ROUNDDOWN(G132*0.05,0)))))</f>
        <v/>
      </c>
      <c r="J132" s="19">
        <f>MAX(0,ROUNDDOWN(F132-E132-H132,-3))</f>
        <v/>
      </c>
      <c r="K132" s="19">
        <f>MAX(0,ROUNDDOWN(G132-E132-H132-I132,-3))</f>
        <v/>
      </c>
      <c r="L132" s="19">
        <f>MAX(0,ROUNDDOWN(G132-E132-H132,-3))</f>
        <v/>
      </c>
      <c r="M132" s="19">
        <f>IF(J132&lt;=0,0,ROUNDDOWN((J132*LOOKUP(J132,{0,1950001,3300001,6950001,9000001,18000001,40000001},{0.05,0.1,0.2,0.23,0.33,0.4,0.45})-LOOKUP(J132,{0,1950001,3300001,6950001,9000001,18000001,40000001},{0,97500,427500,636000,1536000,2796000,4796000}))*1.021,-2))</f>
        <v/>
      </c>
      <c r="N132" s="19">
        <f>IF(K132&lt;=0,0,ROUNDDOWN((K132*LOOKUP(K132,{0,1950001,3300001,6950001,9000001,18000001,40000001},{0.05,0.1,0.2,0.23,0.33,0.4,0.45})-LOOKUP(K132,{0,1950001,3300001,6950001,9000001,18000001,40000001},{0,97500,427500,636000,1536000,2796000,4796000}))*1.021,-2))</f>
        <v/>
      </c>
      <c r="O132" s="19">
        <f>IF(L132&lt;=0,0,ROUNDDOWN((L132*LOOKUP(L132,{0,1950001,3300001,6950001,9000001,18000001,40000001},{0.05,0.1,0.2,0.23,0.33,0.4,0.45})-LOOKUP(L132,{0,1950001,3300001,6950001,9000001,18000001,40000001},{0,97500,427500,636000,1536000,2796000,4796000}))*1.021,-2))</f>
        <v/>
      </c>
      <c r="P132" s="19">
        <f>MAX(0,ROUNDDOWN(G132-E132-430000,-3))</f>
        <v/>
      </c>
      <c r="Q132" s="19">
        <f>MAX(0,ROUNDDOWN(G132-E132-430000-I132,-3))</f>
        <v/>
      </c>
      <c r="R132" s="19">
        <f>MAX(0,ROUNDDOWN(F132-E132-430000,-3))</f>
        <v/>
      </c>
      <c r="S132" s="19">
        <f>IF(G132&lt;=450000,0,MAX(0,ROUNDDOWN(P132*0.06-MIN(50000,P132)*0.03,-2))+MAX(0,ROUNDDOWN(P132*0.04-MIN(50000,P132)*0.02,-2)))</f>
        <v/>
      </c>
      <c r="T132" s="19">
        <f>IF(G132&lt;=450000,0,MAX(0,ROUNDDOWN(Q132*0.06-MIN(50000,Q132)*0.03,-2))+MAX(0,ROUNDDOWN(Q132*0.04-MIN(50000,Q132)*0.02,-2)))</f>
        <v/>
      </c>
      <c r="U132" s="19">
        <f>IF(F132&lt;=450000,0,MAX(0,ROUNDDOWN(R132*0.06-MIN(50000,R132)*0.03,-2))+MAX(0,ROUNDDOWN(R132*0.04-MIN(50000,R132)*0.02,-2)))</f>
        <v/>
      </c>
      <c r="V132" s="19">
        <f>S132-U132</f>
        <v/>
      </c>
      <c r="W132" s="19">
        <f>O132-M132</f>
        <v/>
      </c>
      <c r="X132" s="19">
        <f>N132+T132-M132-S132</f>
        <v/>
      </c>
      <c r="Y132" s="19">
        <f>T132-S132</f>
        <v/>
      </c>
    </row>
    <row r="133">
      <c r="A133" t="inlineStr">
        <is>
          <t>医療費の境目</t>
        </is>
      </c>
      <c r="B133" s="19">
        <f>'3_医療費の境目'!$B$3</f>
        <v/>
      </c>
      <c r="C133" s="19">
        <f>'3_医療費の境目'!$B$4</f>
        <v/>
      </c>
      <c r="D133" s="19">
        <f>'3_医療費の境目'!D61</f>
        <v/>
      </c>
      <c r="E133" s="19">
        <f>ROUND(MIN(B133/12,650000)*12*0.0915+MIN(B133/12,1390000)*12*(0.0504+0)+B133*0.005,0)</f>
        <v/>
      </c>
      <c r="F133" s="19">
        <f>IF(B133&lt;741000,0,IF(B133&lt;2191000,B133-740000,IF(B133&lt;2193000,1451000,IF(B133&lt;2196000,1453000,IF(B133&lt;2200000,1456000,IF(B133&lt;3600000,ROUND(ROUNDDOWN(B133/4,-3)*2.8,0)-80000,IF(B133&lt;6600000,ROUND(ROUNDDOWN(B133/4,-3)*3.2,0)-440000,IF(B133&lt;8500000,ROUNDDOWN(B133*0.9,0)-1100000,B133-1950000))))))))</f>
        <v/>
      </c>
      <c r="G133" s="19">
        <f>F133+C133</f>
        <v/>
      </c>
      <c r="H133" s="19">
        <f>IF(G133&gt;23500000,NA(),IF(G133&lt;=4890000,1040000,IF(G133&lt;=6550000,670000,620000)))</f>
        <v/>
      </c>
      <c r="I133" s="19">
        <f>IF(D133&lt;=0,0,MAX(0,MIN(2000000,D133-MIN(100000,ROUNDDOWN(G133*0.05,0)))))</f>
        <v/>
      </c>
      <c r="J133" s="19">
        <f>MAX(0,ROUNDDOWN(F133-E133-H133,-3))</f>
        <v/>
      </c>
      <c r="K133" s="19">
        <f>MAX(0,ROUNDDOWN(G133-E133-H133-I133,-3))</f>
        <v/>
      </c>
      <c r="L133" s="19">
        <f>MAX(0,ROUNDDOWN(G133-E133-H133,-3))</f>
        <v/>
      </c>
      <c r="M133" s="19">
        <f>IF(J133&lt;=0,0,ROUNDDOWN((J133*LOOKUP(J133,{0,1950001,3300001,6950001,9000001,18000001,40000001},{0.05,0.1,0.2,0.23,0.33,0.4,0.45})-LOOKUP(J133,{0,1950001,3300001,6950001,9000001,18000001,40000001},{0,97500,427500,636000,1536000,2796000,4796000}))*1.021,-2))</f>
        <v/>
      </c>
      <c r="N133" s="19">
        <f>IF(K133&lt;=0,0,ROUNDDOWN((K133*LOOKUP(K133,{0,1950001,3300001,6950001,9000001,18000001,40000001},{0.05,0.1,0.2,0.23,0.33,0.4,0.45})-LOOKUP(K133,{0,1950001,3300001,6950001,9000001,18000001,40000001},{0,97500,427500,636000,1536000,2796000,4796000}))*1.021,-2))</f>
        <v/>
      </c>
      <c r="O133" s="19">
        <f>IF(L133&lt;=0,0,ROUNDDOWN((L133*LOOKUP(L133,{0,1950001,3300001,6950001,9000001,18000001,40000001},{0.05,0.1,0.2,0.23,0.33,0.4,0.45})-LOOKUP(L133,{0,1950001,3300001,6950001,9000001,18000001,40000001},{0,97500,427500,636000,1536000,2796000,4796000}))*1.021,-2))</f>
        <v/>
      </c>
      <c r="P133" s="19">
        <f>MAX(0,ROUNDDOWN(G133-E133-430000,-3))</f>
        <v/>
      </c>
      <c r="Q133" s="19">
        <f>MAX(0,ROUNDDOWN(G133-E133-430000-I133,-3))</f>
        <v/>
      </c>
      <c r="R133" s="19">
        <f>MAX(0,ROUNDDOWN(F133-E133-430000,-3))</f>
        <v/>
      </c>
      <c r="S133" s="19">
        <f>IF(G133&lt;=450000,0,MAX(0,ROUNDDOWN(P133*0.06-MIN(50000,P133)*0.03,-2))+MAX(0,ROUNDDOWN(P133*0.04-MIN(50000,P133)*0.02,-2)))</f>
        <v/>
      </c>
      <c r="T133" s="19">
        <f>IF(G133&lt;=450000,0,MAX(0,ROUNDDOWN(Q133*0.06-MIN(50000,Q133)*0.03,-2))+MAX(0,ROUNDDOWN(Q133*0.04-MIN(50000,Q133)*0.02,-2)))</f>
        <v/>
      </c>
      <c r="U133" s="19">
        <f>IF(F133&lt;=450000,0,MAX(0,ROUNDDOWN(R133*0.06-MIN(50000,R133)*0.03,-2))+MAX(0,ROUNDDOWN(R133*0.04-MIN(50000,R133)*0.02,-2)))</f>
        <v/>
      </c>
      <c r="V133" s="19">
        <f>S133-U133</f>
        <v/>
      </c>
      <c r="W133" s="19">
        <f>O133-M133</f>
        <v/>
      </c>
      <c r="X133" s="19">
        <f>N133+T133-M133-S133</f>
        <v/>
      </c>
      <c r="Y133" s="19">
        <f>T133-S133</f>
        <v/>
      </c>
    </row>
    <row r="134">
      <c r="A134" t="inlineStr">
        <is>
          <t>医療費の境目</t>
        </is>
      </c>
      <c r="B134" s="19">
        <f>'3_医療費の境目'!$B$3</f>
        <v/>
      </c>
      <c r="C134" s="19">
        <f>'3_医療費の境目'!$B$4</f>
        <v/>
      </c>
      <c r="D134" s="19">
        <f>'3_医療費の境目'!D62</f>
        <v/>
      </c>
      <c r="E134" s="19">
        <f>ROUND(MIN(B134/12,650000)*12*0.0915+MIN(B134/12,1390000)*12*(0.0504+0)+B134*0.005,0)</f>
        <v/>
      </c>
      <c r="F134" s="19">
        <f>IF(B134&lt;741000,0,IF(B134&lt;2191000,B134-740000,IF(B134&lt;2193000,1451000,IF(B134&lt;2196000,1453000,IF(B134&lt;2200000,1456000,IF(B134&lt;3600000,ROUND(ROUNDDOWN(B134/4,-3)*2.8,0)-80000,IF(B134&lt;6600000,ROUND(ROUNDDOWN(B134/4,-3)*3.2,0)-440000,IF(B134&lt;8500000,ROUNDDOWN(B134*0.9,0)-1100000,B134-1950000))))))))</f>
        <v/>
      </c>
      <c r="G134" s="19">
        <f>F134+C134</f>
        <v/>
      </c>
      <c r="H134" s="19">
        <f>IF(G134&gt;23500000,NA(),IF(G134&lt;=4890000,1040000,IF(G134&lt;=6550000,670000,620000)))</f>
        <v/>
      </c>
      <c r="I134" s="19">
        <f>IF(D134&lt;=0,0,MAX(0,MIN(2000000,D134-MIN(100000,ROUNDDOWN(G134*0.05,0)))))</f>
        <v/>
      </c>
      <c r="J134" s="19">
        <f>MAX(0,ROUNDDOWN(F134-E134-H134,-3))</f>
        <v/>
      </c>
      <c r="K134" s="19">
        <f>MAX(0,ROUNDDOWN(G134-E134-H134-I134,-3))</f>
        <v/>
      </c>
      <c r="L134" s="19">
        <f>MAX(0,ROUNDDOWN(G134-E134-H134,-3))</f>
        <v/>
      </c>
      <c r="M134" s="19">
        <f>IF(J134&lt;=0,0,ROUNDDOWN((J134*LOOKUP(J134,{0,1950001,3300001,6950001,9000001,18000001,40000001},{0.05,0.1,0.2,0.23,0.33,0.4,0.45})-LOOKUP(J134,{0,1950001,3300001,6950001,9000001,18000001,40000001},{0,97500,427500,636000,1536000,2796000,4796000}))*1.021,-2))</f>
        <v/>
      </c>
      <c r="N134" s="19">
        <f>IF(K134&lt;=0,0,ROUNDDOWN((K134*LOOKUP(K134,{0,1950001,3300001,6950001,9000001,18000001,40000001},{0.05,0.1,0.2,0.23,0.33,0.4,0.45})-LOOKUP(K134,{0,1950001,3300001,6950001,9000001,18000001,40000001},{0,97500,427500,636000,1536000,2796000,4796000}))*1.021,-2))</f>
        <v/>
      </c>
      <c r="O134" s="19">
        <f>IF(L134&lt;=0,0,ROUNDDOWN((L134*LOOKUP(L134,{0,1950001,3300001,6950001,9000001,18000001,40000001},{0.05,0.1,0.2,0.23,0.33,0.4,0.45})-LOOKUP(L134,{0,1950001,3300001,6950001,9000001,18000001,40000001},{0,97500,427500,636000,1536000,2796000,4796000}))*1.021,-2))</f>
        <v/>
      </c>
      <c r="P134" s="19">
        <f>MAX(0,ROUNDDOWN(G134-E134-430000,-3))</f>
        <v/>
      </c>
      <c r="Q134" s="19">
        <f>MAX(0,ROUNDDOWN(G134-E134-430000-I134,-3))</f>
        <v/>
      </c>
      <c r="R134" s="19">
        <f>MAX(0,ROUNDDOWN(F134-E134-430000,-3))</f>
        <v/>
      </c>
      <c r="S134" s="19">
        <f>IF(G134&lt;=450000,0,MAX(0,ROUNDDOWN(P134*0.06-MIN(50000,P134)*0.03,-2))+MAX(0,ROUNDDOWN(P134*0.04-MIN(50000,P134)*0.02,-2)))</f>
        <v/>
      </c>
      <c r="T134" s="19">
        <f>IF(G134&lt;=450000,0,MAX(0,ROUNDDOWN(Q134*0.06-MIN(50000,Q134)*0.03,-2))+MAX(0,ROUNDDOWN(Q134*0.04-MIN(50000,Q134)*0.02,-2)))</f>
        <v/>
      </c>
      <c r="U134" s="19">
        <f>IF(F134&lt;=450000,0,MAX(0,ROUNDDOWN(R134*0.06-MIN(50000,R134)*0.03,-2))+MAX(0,ROUNDDOWN(R134*0.04-MIN(50000,R134)*0.02,-2)))</f>
        <v/>
      </c>
      <c r="V134" s="19">
        <f>S134-U134</f>
        <v/>
      </c>
      <c r="W134" s="19">
        <f>O134-M134</f>
        <v/>
      </c>
      <c r="X134" s="19">
        <f>N134+T134-M134-S134</f>
        <v/>
      </c>
      <c r="Y134" s="19">
        <f>T134-S134</f>
        <v/>
      </c>
    </row>
    <row r="135">
      <c r="A135" t="inlineStr">
        <is>
          <t>医療費の境目</t>
        </is>
      </c>
      <c r="B135" s="19">
        <f>'3_医療費の境目'!$B$3</f>
        <v/>
      </c>
      <c r="C135" s="19">
        <f>'3_医療費の境目'!$B$4</f>
        <v/>
      </c>
      <c r="D135" s="19">
        <f>'3_医療費の境目'!D63</f>
        <v/>
      </c>
      <c r="E135" s="19">
        <f>ROUND(MIN(B135/12,650000)*12*0.0915+MIN(B135/12,1390000)*12*(0.0504+0)+B135*0.005,0)</f>
        <v/>
      </c>
      <c r="F135" s="19">
        <f>IF(B135&lt;741000,0,IF(B135&lt;2191000,B135-740000,IF(B135&lt;2193000,1451000,IF(B135&lt;2196000,1453000,IF(B135&lt;2200000,1456000,IF(B135&lt;3600000,ROUND(ROUNDDOWN(B135/4,-3)*2.8,0)-80000,IF(B135&lt;6600000,ROUND(ROUNDDOWN(B135/4,-3)*3.2,0)-440000,IF(B135&lt;8500000,ROUNDDOWN(B135*0.9,0)-1100000,B135-1950000))))))))</f>
        <v/>
      </c>
      <c r="G135" s="19">
        <f>F135+C135</f>
        <v/>
      </c>
      <c r="H135" s="19">
        <f>IF(G135&gt;23500000,NA(),IF(G135&lt;=4890000,1040000,IF(G135&lt;=6550000,670000,620000)))</f>
        <v/>
      </c>
      <c r="I135" s="19">
        <f>IF(D135&lt;=0,0,MAX(0,MIN(2000000,D135-MIN(100000,ROUNDDOWN(G135*0.05,0)))))</f>
        <v/>
      </c>
      <c r="J135" s="19">
        <f>MAX(0,ROUNDDOWN(F135-E135-H135,-3))</f>
        <v/>
      </c>
      <c r="K135" s="19">
        <f>MAX(0,ROUNDDOWN(G135-E135-H135-I135,-3))</f>
        <v/>
      </c>
      <c r="L135" s="19">
        <f>MAX(0,ROUNDDOWN(G135-E135-H135,-3))</f>
        <v/>
      </c>
      <c r="M135" s="19">
        <f>IF(J135&lt;=0,0,ROUNDDOWN((J135*LOOKUP(J135,{0,1950001,3300001,6950001,9000001,18000001,40000001},{0.05,0.1,0.2,0.23,0.33,0.4,0.45})-LOOKUP(J135,{0,1950001,3300001,6950001,9000001,18000001,40000001},{0,97500,427500,636000,1536000,2796000,4796000}))*1.021,-2))</f>
        <v/>
      </c>
      <c r="N135" s="19">
        <f>IF(K135&lt;=0,0,ROUNDDOWN((K135*LOOKUP(K135,{0,1950001,3300001,6950001,9000001,18000001,40000001},{0.05,0.1,0.2,0.23,0.33,0.4,0.45})-LOOKUP(K135,{0,1950001,3300001,6950001,9000001,18000001,40000001},{0,97500,427500,636000,1536000,2796000,4796000}))*1.021,-2))</f>
        <v/>
      </c>
      <c r="O135" s="19">
        <f>IF(L135&lt;=0,0,ROUNDDOWN((L135*LOOKUP(L135,{0,1950001,3300001,6950001,9000001,18000001,40000001},{0.05,0.1,0.2,0.23,0.33,0.4,0.45})-LOOKUP(L135,{0,1950001,3300001,6950001,9000001,18000001,40000001},{0,97500,427500,636000,1536000,2796000,4796000}))*1.021,-2))</f>
        <v/>
      </c>
      <c r="P135" s="19">
        <f>MAX(0,ROUNDDOWN(G135-E135-430000,-3))</f>
        <v/>
      </c>
      <c r="Q135" s="19">
        <f>MAX(0,ROUNDDOWN(G135-E135-430000-I135,-3))</f>
        <v/>
      </c>
      <c r="R135" s="19">
        <f>MAX(0,ROUNDDOWN(F135-E135-430000,-3))</f>
        <v/>
      </c>
      <c r="S135" s="19">
        <f>IF(G135&lt;=450000,0,MAX(0,ROUNDDOWN(P135*0.06-MIN(50000,P135)*0.03,-2))+MAX(0,ROUNDDOWN(P135*0.04-MIN(50000,P135)*0.02,-2)))</f>
        <v/>
      </c>
      <c r="T135" s="19">
        <f>IF(G135&lt;=450000,0,MAX(0,ROUNDDOWN(Q135*0.06-MIN(50000,Q135)*0.03,-2))+MAX(0,ROUNDDOWN(Q135*0.04-MIN(50000,Q135)*0.02,-2)))</f>
        <v/>
      </c>
      <c r="U135" s="19">
        <f>IF(F135&lt;=450000,0,MAX(0,ROUNDDOWN(R135*0.06-MIN(50000,R135)*0.03,-2))+MAX(0,ROUNDDOWN(R135*0.04-MIN(50000,R135)*0.02,-2)))</f>
        <v/>
      </c>
      <c r="V135" s="19">
        <f>S135-U135</f>
        <v/>
      </c>
      <c r="W135" s="19">
        <f>O135-M135</f>
        <v/>
      </c>
      <c r="X135" s="19">
        <f>N135+T135-M135-S135</f>
        <v/>
      </c>
      <c r="Y135" s="19">
        <f>T135-S135</f>
        <v/>
      </c>
    </row>
    <row r="136">
      <c r="A136" t="inlineStr">
        <is>
          <t>医療費の境目</t>
        </is>
      </c>
      <c r="B136" s="19">
        <f>'3_医療費の境目'!$B$3</f>
        <v/>
      </c>
      <c r="C136" s="19">
        <f>'3_医療費の境目'!$B$4</f>
        <v/>
      </c>
      <c r="D136" s="19">
        <f>'3_医療費の境目'!D64</f>
        <v/>
      </c>
      <c r="E136" s="19">
        <f>ROUND(MIN(B136/12,650000)*12*0.0915+MIN(B136/12,1390000)*12*(0.0504+0)+B136*0.005,0)</f>
        <v/>
      </c>
      <c r="F136" s="19">
        <f>IF(B136&lt;741000,0,IF(B136&lt;2191000,B136-740000,IF(B136&lt;2193000,1451000,IF(B136&lt;2196000,1453000,IF(B136&lt;2200000,1456000,IF(B136&lt;3600000,ROUND(ROUNDDOWN(B136/4,-3)*2.8,0)-80000,IF(B136&lt;6600000,ROUND(ROUNDDOWN(B136/4,-3)*3.2,0)-440000,IF(B136&lt;8500000,ROUNDDOWN(B136*0.9,0)-1100000,B136-1950000))))))))</f>
        <v/>
      </c>
      <c r="G136" s="19">
        <f>F136+C136</f>
        <v/>
      </c>
      <c r="H136" s="19">
        <f>IF(G136&gt;23500000,NA(),IF(G136&lt;=4890000,1040000,IF(G136&lt;=6550000,670000,620000)))</f>
        <v/>
      </c>
      <c r="I136" s="19">
        <f>IF(D136&lt;=0,0,MAX(0,MIN(2000000,D136-MIN(100000,ROUNDDOWN(G136*0.05,0)))))</f>
        <v/>
      </c>
      <c r="J136" s="19">
        <f>MAX(0,ROUNDDOWN(F136-E136-H136,-3))</f>
        <v/>
      </c>
      <c r="K136" s="19">
        <f>MAX(0,ROUNDDOWN(G136-E136-H136-I136,-3))</f>
        <v/>
      </c>
      <c r="L136" s="19">
        <f>MAX(0,ROUNDDOWN(G136-E136-H136,-3))</f>
        <v/>
      </c>
      <c r="M136" s="19">
        <f>IF(J136&lt;=0,0,ROUNDDOWN((J136*LOOKUP(J136,{0,1950001,3300001,6950001,9000001,18000001,40000001},{0.05,0.1,0.2,0.23,0.33,0.4,0.45})-LOOKUP(J136,{0,1950001,3300001,6950001,9000001,18000001,40000001},{0,97500,427500,636000,1536000,2796000,4796000}))*1.021,-2))</f>
        <v/>
      </c>
      <c r="N136" s="19">
        <f>IF(K136&lt;=0,0,ROUNDDOWN((K136*LOOKUP(K136,{0,1950001,3300001,6950001,9000001,18000001,40000001},{0.05,0.1,0.2,0.23,0.33,0.4,0.45})-LOOKUP(K136,{0,1950001,3300001,6950001,9000001,18000001,40000001},{0,97500,427500,636000,1536000,2796000,4796000}))*1.021,-2))</f>
        <v/>
      </c>
      <c r="O136" s="19">
        <f>IF(L136&lt;=0,0,ROUNDDOWN((L136*LOOKUP(L136,{0,1950001,3300001,6950001,9000001,18000001,40000001},{0.05,0.1,0.2,0.23,0.33,0.4,0.45})-LOOKUP(L136,{0,1950001,3300001,6950001,9000001,18000001,40000001},{0,97500,427500,636000,1536000,2796000,4796000}))*1.021,-2))</f>
        <v/>
      </c>
      <c r="P136" s="19">
        <f>MAX(0,ROUNDDOWN(G136-E136-430000,-3))</f>
        <v/>
      </c>
      <c r="Q136" s="19">
        <f>MAX(0,ROUNDDOWN(G136-E136-430000-I136,-3))</f>
        <v/>
      </c>
      <c r="R136" s="19">
        <f>MAX(0,ROUNDDOWN(F136-E136-430000,-3))</f>
        <v/>
      </c>
      <c r="S136" s="19">
        <f>IF(G136&lt;=450000,0,MAX(0,ROUNDDOWN(P136*0.06-MIN(50000,P136)*0.03,-2))+MAX(0,ROUNDDOWN(P136*0.04-MIN(50000,P136)*0.02,-2)))</f>
        <v/>
      </c>
      <c r="T136" s="19">
        <f>IF(G136&lt;=450000,0,MAX(0,ROUNDDOWN(Q136*0.06-MIN(50000,Q136)*0.03,-2))+MAX(0,ROUNDDOWN(Q136*0.04-MIN(50000,Q136)*0.02,-2)))</f>
        <v/>
      </c>
      <c r="U136" s="19">
        <f>IF(F136&lt;=450000,0,MAX(0,ROUNDDOWN(R136*0.06-MIN(50000,R136)*0.03,-2))+MAX(0,ROUNDDOWN(R136*0.04-MIN(50000,R136)*0.02,-2)))</f>
        <v/>
      </c>
      <c r="V136" s="19">
        <f>S136-U136</f>
        <v/>
      </c>
      <c r="W136" s="19">
        <f>O136-M136</f>
        <v/>
      </c>
      <c r="X136" s="19">
        <f>N136+T136-M136-S136</f>
        <v/>
      </c>
      <c r="Y136" s="19">
        <f>T136-S136</f>
        <v/>
      </c>
    </row>
    <row r="137">
      <c r="A137" t="inlineStr">
        <is>
          <t>医療費の境目</t>
        </is>
      </c>
      <c r="B137" s="19">
        <f>'3_医療費の境目'!$B$3</f>
        <v/>
      </c>
      <c r="C137" s="19">
        <f>'3_医療費の境目'!$B$4</f>
        <v/>
      </c>
      <c r="D137" s="19">
        <f>'3_医療費の境目'!D65</f>
        <v/>
      </c>
      <c r="E137" s="19">
        <f>ROUND(MIN(B137/12,650000)*12*0.0915+MIN(B137/12,1390000)*12*(0.0504+0)+B137*0.005,0)</f>
        <v/>
      </c>
      <c r="F137" s="19">
        <f>IF(B137&lt;741000,0,IF(B137&lt;2191000,B137-740000,IF(B137&lt;2193000,1451000,IF(B137&lt;2196000,1453000,IF(B137&lt;2200000,1456000,IF(B137&lt;3600000,ROUND(ROUNDDOWN(B137/4,-3)*2.8,0)-80000,IF(B137&lt;6600000,ROUND(ROUNDDOWN(B137/4,-3)*3.2,0)-440000,IF(B137&lt;8500000,ROUNDDOWN(B137*0.9,0)-1100000,B137-1950000))))))))</f>
        <v/>
      </c>
      <c r="G137" s="19">
        <f>F137+C137</f>
        <v/>
      </c>
      <c r="H137" s="19">
        <f>IF(G137&gt;23500000,NA(),IF(G137&lt;=4890000,1040000,IF(G137&lt;=6550000,670000,620000)))</f>
        <v/>
      </c>
      <c r="I137" s="19">
        <f>IF(D137&lt;=0,0,MAX(0,MIN(2000000,D137-MIN(100000,ROUNDDOWN(G137*0.05,0)))))</f>
        <v/>
      </c>
      <c r="J137" s="19">
        <f>MAX(0,ROUNDDOWN(F137-E137-H137,-3))</f>
        <v/>
      </c>
      <c r="K137" s="19">
        <f>MAX(0,ROUNDDOWN(G137-E137-H137-I137,-3))</f>
        <v/>
      </c>
      <c r="L137" s="19">
        <f>MAX(0,ROUNDDOWN(G137-E137-H137,-3))</f>
        <v/>
      </c>
      <c r="M137" s="19">
        <f>IF(J137&lt;=0,0,ROUNDDOWN((J137*LOOKUP(J137,{0,1950001,3300001,6950001,9000001,18000001,40000001},{0.05,0.1,0.2,0.23,0.33,0.4,0.45})-LOOKUP(J137,{0,1950001,3300001,6950001,9000001,18000001,40000001},{0,97500,427500,636000,1536000,2796000,4796000}))*1.021,-2))</f>
        <v/>
      </c>
      <c r="N137" s="19">
        <f>IF(K137&lt;=0,0,ROUNDDOWN((K137*LOOKUP(K137,{0,1950001,3300001,6950001,9000001,18000001,40000001},{0.05,0.1,0.2,0.23,0.33,0.4,0.45})-LOOKUP(K137,{0,1950001,3300001,6950001,9000001,18000001,40000001},{0,97500,427500,636000,1536000,2796000,4796000}))*1.021,-2))</f>
        <v/>
      </c>
      <c r="O137" s="19">
        <f>IF(L137&lt;=0,0,ROUNDDOWN((L137*LOOKUP(L137,{0,1950001,3300001,6950001,9000001,18000001,40000001},{0.05,0.1,0.2,0.23,0.33,0.4,0.45})-LOOKUP(L137,{0,1950001,3300001,6950001,9000001,18000001,40000001},{0,97500,427500,636000,1536000,2796000,4796000}))*1.021,-2))</f>
        <v/>
      </c>
      <c r="P137" s="19">
        <f>MAX(0,ROUNDDOWN(G137-E137-430000,-3))</f>
        <v/>
      </c>
      <c r="Q137" s="19">
        <f>MAX(0,ROUNDDOWN(G137-E137-430000-I137,-3))</f>
        <v/>
      </c>
      <c r="R137" s="19">
        <f>MAX(0,ROUNDDOWN(F137-E137-430000,-3))</f>
        <v/>
      </c>
      <c r="S137" s="19">
        <f>IF(G137&lt;=450000,0,MAX(0,ROUNDDOWN(P137*0.06-MIN(50000,P137)*0.03,-2))+MAX(0,ROUNDDOWN(P137*0.04-MIN(50000,P137)*0.02,-2)))</f>
        <v/>
      </c>
      <c r="T137" s="19">
        <f>IF(G137&lt;=450000,0,MAX(0,ROUNDDOWN(Q137*0.06-MIN(50000,Q137)*0.03,-2))+MAX(0,ROUNDDOWN(Q137*0.04-MIN(50000,Q137)*0.02,-2)))</f>
        <v/>
      </c>
      <c r="U137" s="19">
        <f>IF(F137&lt;=450000,0,MAX(0,ROUNDDOWN(R137*0.06-MIN(50000,R137)*0.03,-2))+MAX(0,ROUNDDOWN(R137*0.04-MIN(50000,R137)*0.02,-2)))</f>
        <v/>
      </c>
      <c r="V137" s="19">
        <f>S137-U137</f>
        <v/>
      </c>
      <c r="W137" s="19">
        <f>O137-M137</f>
        <v/>
      </c>
      <c r="X137" s="19">
        <f>N137+T137-M137-S137</f>
        <v/>
      </c>
      <c r="Y137" s="19">
        <f>T137-S137</f>
        <v/>
      </c>
    </row>
    <row r="138">
      <c r="A138" t="inlineStr">
        <is>
          <t>医療費の境目</t>
        </is>
      </c>
      <c r="B138" s="19">
        <f>'3_医療費の境目'!$B$3</f>
        <v/>
      </c>
      <c r="C138" s="19">
        <f>'3_医療費の境目'!$B$4</f>
        <v/>
      </c>
      <c r="D138" s="19">
        <f>'3_医療費の境目'!D66</f>
        <v/>
      </c>
      <c r="E138" s="19">
        <f>ROUND(MIN(B138/12,650000)*12*0.0915+MIN(B138/12,1390000)*12*(0.0504+0)+B138*0.005,0)</f>
        <v/>
      </c>
      <c r="F138" s="19">
        <f>IF(B138&lt;741000,0,IF(B138&lt;2191000,B138-740000,IF(B138&lt;2193000,1451000,IF(B138&lt;2196000,1453000,IF(B138&lt;2200000,1456000,IF(B138&lt;3600000,ROUND(ROUNDDOWN(B138/4,-3)*2.8,0)-80000,IF(B138&lt;6600000,ROUND(ROUNDDOWN(B138/4,-3)*3.2,0)-440000,IF(B138&lt;8500000,ROUNDDOWN(B138*0.9,0)-1100000,B138-1950000))))))))</f>
        <v/>
      </c>
      <c r="G138" s="19">
        <f>F138+C138</f>
        <v/>
      </c>
      <c r="H138" s="19">
        <f>IF(G138&gt;23500000,NA(),IF(G138&lt;=4890000,1040000,IF(G138&lt;=6550000,670000,620000)))</f>
        <v/>
      </c>
      <c r="I138" s="19">
        <f>IF(D138&lt;=0,0,MAX(0,MIN(2000000,D138-MIN(100000,ROUNDDOWN(G138*0.05,0)))))</f>
        <v/>
      </c>
      <c r="J138" s="19">
        <f>MAX(0,ROUNDDOWN(F138-E138-H138,-3))</f>
        <v/>
      </c>
      <c r="K138" s="19">
        <f>MAX(0,ROUNDDOWN(G138-E138-H138-I138,-3))</f>
        <v/>
      </c>
      <c r="L138" s="19">
        <f>MAX(0,ROUNDDOWN(G138-E138-H138,-3))</f>
        <v/>
      </c>
      <c r="M138" s="19">
        <f>IF(J138&lt;=0,0,ROUNDDOWN((J138*LOOKUP(J138,{0,1950001,3300001,6950001,9000001,18000001,40000001},{0.05,0.1,0.2,0.23,0.33,0.4,0.45})-LOOKUP(J138,{0,1950001,3300001,6950001,9000001,18000001,40000001},{0,97500,427500,636000,1536000,2796000,4796000}))*1.021,-2))</f>
        <v/>
      </c>
      <c r="N138" s="19">
        <f>IF(K138&lt;=0,0,ROUNDDOWN((K138*LOOKUP(K138,{0,1950001,3300001,6950001,9000001,18000001,40000001},{0.05,0.1,0.2,0.23,0.33,0.4,0.45})-LOOKUP(K138,{0,1950001,3300001,6950001,9000001,18000001,40000001},{0,97500,427500,636000,1536000,2796000,4796000}))*1.021,-2))</f>
        <v/>
      </c>
      <c r="O138" s="19">
        <f>IF(L138&lt;=0,0,ROUNDDOWN((L138*LOOKUP(L138,{0,1950001,3300001,6950001,9000001,18000001,40000001},{0.05,0.1,0.2,0.23,0.33,0.4,0.45})-LOOKUP(L138,{0,1950001,3300001,6950001,9000001,18000001,40000001},{0,97500,427500,636000,1536000,2796000,4796000}))*1.021,-2))</f>
        <v/>
      </c>
      <c r="P138" s="19">
        <f>MAX(0,ROUNDDOWN(G138-E138-430000,-3))</f>
        <v/>
      </c>
      <c r="Q138" s="19">
        <f>MAX(0,ROUNDDOWN(G138-E138-430000-I138,-3))</f>
        <v/>
      </c>
      <c r="R138" s="19">
        <f>MAX(0,ROUNDDOWN(F138-E138-430000,-3))</f>
        <v/>
      </c>
      <c r="S138" s="19">
        <f>IF(G138&lt;=450000,0,MAX(0,ROUNDDOWN(P138*0.06-MIN(50000,P138)*0.03,-2))+MAX(0,ROUNDDOWN(P138*0.04-MIN(50000,P138)*0.02,-2)))</f>
        <v/>
      </c>
      <c r="T138" s="19">
        <f>IF(G138&lt;=450000,0,MAX(0,ROUNDDOWN(Q138*0.06-MIN(50000,Q138)*0.03,-2))+MAX(0,ROUNDDOWN(Q138*0.04-MIN(50000,Q138)*0.02,-2)))</f>
        <v/>
      </c>
      <c r="U138" s="19">
        <f>IF(F138&lt;=450000,0,MAX(0,ROUNDDOWN(R138*0.06-MIN(50000,R138)*0.03,-2))+MAX(0,ROUNDDOWN(R138*0.04-MIN(50000,R138)*0.02,-2)))</f>
        <v/>
      </c>
      <c r="V138" s="19">
        <f>S138-U138</f>
        <v/>
      </c>
      <c r="W138" s="19">
        <f>O138-M138</f>
        <v/>
      </c>
      <c r="X138" s="19">
        <f>N138+T138-M138-S138</f>
        <v/>
      </c>
      <c r="Y138" s="19">
        <f>T138-S138</f>
        <v/>
      </c>
    </row>
    <row r="139">
      <c r="A139" t="inlineStr">
        <is>
          <t>医療費の境目</t>
        </is>
      </c>
      <c r="B139" s="19">
        <f>'3_医療費の境目'!$B$3</f>
        <v/>
      </c>
      <c r="C139" s="19">
        <f>'3_医療費の境目'!$B$4</f>
        <v/>
      </c>
      <c r="D139" s="19">
        <f>'3_医療費の境目'!D67</f>
        <v/>
      </c>
      <c r="E139" s="19">
        <f>ROUND(MIN(B139/12,650000)*12*0.0915+MIN(B139/12,1390000)*12*(0.0504+0)+B139*0.005,0)</f>
        <v/>
      </c>
      <c r="F139" s="19">
        <f>IF(B139&lt;741000,0,IF(B139&lt;2191000,B139-740000,IF(B139&lt;2193000,1451000,IF(B139&lt;2196000,1453000,IF(B139&lt;2200000,1456000,IF(B139&lt;3600000,ROUND(ROUNDDOWN(B139/4,-3)*2.8,0)-80000,IF(B139&lt;6600000,ROUND(ROUNDDOWN(B139/4,-3)*3.2,0)-440000,IF(B139&lt;8500000,ROUNDDOWN(B139*0.9,0)-1100000,B139-1950000))))))))</f>
        <v/>
      </c>
      <c r="G139" s="19">
        <f>F139+C139</f>
        <v/>
      </c>
      <c r="H139" s="19">
        <f>IF(G139&gt;23500000,NA(),IF(G139&lt;=4890000,1040000,IF(G139&lt;=6550000,670000,620000)))</f>
        <v/>
      </c>
      <c r="I139" s="19">
        <f>IF(D139&lt;=0,0,MAX(0,MIN(2000000,D139-MIN(100000,ROUNDDOWN(G139*0.05,0)))))</f>
        <v/>
      </c>
      <c r="J139" s="19">
        <f>MAX(0,ROUNDDOWN(F139-E139-H139,-3))</f>
        <v/>
      </c>
      <c r="K139" s="19">
        <f>MAX(0,ROUNDDOWN(G139-E139-H139-I139,-3))</f>
        <v/>
      </c>
      <c r="L139" s="19">
        <f>MAX(0,ROUNDDOWN(G139-E139-H139,-3))</f>
        <v/>
      </c>
      <c r="M139" s="19">
        <f>IF(J139&lt;=0,0,ROUNDDOWN((J139*LOOKUP(J139,{0,1950001,3300001,6950001,9000001,18000001,40000001},{0.05,0.1,0.2,0.23,0.33,0.4,0.45})-LOOKUP(J139,{0,1950001,3300001,6950001,9000001,18000001,40000001},{0,97500,427500,636000,1536000,2796000,4796000}))*1.021,-2))</f>
        <v/>
      </c>
      <c r="N139" s="19">
        <f>IF(K139&lt;=0,0,ROUNDDOWN((K139*LOOKUP(K139,{0,1950001,3300001,6950001,9000001,18000001,40000001},{0.05,0.1,0.2,0.23,0.33,0.4,0.45})-LOOKUP(K139,{0,1950001,3300001,6950001,9000001,18000001,40000001},{0,97500,427500,636000,1536000,2796000,4796000}))*1.021,-2))</f>
        <v/>
      </c>
      <c r="O139" s="19">
        <f>IF(L139&lt;=0,0,ROUNDDOWN((L139*LOOKUP(L139,{0,1950001,3300001,6950001,9000001,18000001,40000001},{0.05,0.1,0.2,0.23,0.33,0.4,0.45})-LOOKUP(L139,{0,1950001,3300001,6950001,9000001,18000001,40000001},{0,97500,427500,636000,1536000,2796000,4796000}))*1.021,-2))</f>
        <v/>
      </c>
      <c r="P139" s="19">
        <f>MAX(0,ROUNDDOWN(G139-E139-430000,-3))</f>
        <v/>
      </c>
      <c r="Q139" s="19">
        <f>MAX(0,ROUNDDOWN(G139-E139-430000-I139,-3))</f>
        <v/>
      </c>
      <c r="R139" s="19">
        <f>MAX(0,ROUNDDOWN(F139-E139-430000,-3))</f>
        <v/>
      </c>
      <c r="S139" s="19">
        <f>IF(G139&lt;=450000,0,MAX(0,ROUNDDOWN(P139*0.06-MIN(50000,P139)*0.03,-2))+MAX(0,ROUNDDOWN(P139*0.04-MIN(50000,P139)*0.02,-2)))</f>
        <v/>
      </c>
      <c r="T139" s="19">
        <f>IF(G139&lt;=450000,0,MAX(0,ROUNDDOWN(Q139*0.06-MIN(50000,Q139)*0.03,-2))+MAX(0,ROUNDDOWN(Q139*0.04-MIN(50000,Q139)*0.02,-2)))</f>
        <v/>
      </c>
      <c r="U139" s="19">
        <f>IF(F139&lt;=450000,0,MAX(0,ROUNDDOWN(R139*0.06-MIN(50000,R139)*0.03,-2))+MAX(0,ROUNDDOWN(R139*0.04-MIN(50000,R139)*0.02,-2)))</f>
        <v/>
      </c>
      <c r="V139" s="19">
        <f>S139-U139</f>
        <v/>
      </c>
      <c r="W139" s="19">
        <f>O139-M139</f>
        <v/>
      </c>
      <c r="X139" s="19">
        <f>N139+T139-M139-S139</f>
        <v/>
      </c>
      <c r="Y139" s="19">
        <f>T139-S139</f>
        <v/>
      </c>
    </row>
    <row r="140">
      <c r="A140" t="inlineStr">
        <is>
          <t>医療費の境目</t>
        </is>
      </c>
      <c r="B140" s="19">
        <f>'3_医療費の境目'!$B$3</f>
        <v/>
      </c>
      <c r="C140" s="19">
        <f>'3_医療費の境目'!$B$4</f>
        <v/>
      </c>
      <c r="D140" s="19">
        <f>'3_医療費の境目'!D68</f>
        <v/>
      </c>
      <c r="E140" s="19">
        <f>ROUND(MIN(B140/12,650000)*12*0.0915+MIN(B140/12,1390000)*12*(0.0504+0)+B140*0.005,0)</f>
        <v/>
      </c>
      <c r="F140" s="19">
        <f>IF(B140&lt;741000,0,IF(B140&lt;2191000,B140-740000,IF(B140&lt;2193000,1451000,IF(B140&lt;2196000,1453000,IF(B140&lt;2200000,1456000,IF(B140&lt;3600000,ROUND(ROUNDDOWN(B140/4,-3)*2.8,0)-80000,IF(B140&lt;6600000,ROUND(ROUNDDOWN(B140/4,-3)*3.2,0)-440000,IF(B140&lt;8500000,ROUNDDOWN(B140*0.9,0)-1100000,B140-1950000))))))))</f>
        <v/>
      </c>
      <c r="G140" s="19">
        <f>F140+C140</f>
        <v/>
      </c>
      <c r="H140" s="19">
        <f>IF(G140&gt;23500000,NA(),IF(G140&lt;=4890000,1040000,IF(G140&lt;=6550000,670000,620000)))</f>
        <v/>
      </c>
      <c r="I140" s="19">
        <f>IF(D140&lt;=0,0,MAX(0,MIN(2000000,D140-MIN(100000,ROUNDDOWN(G140*0.05,0)))))</f>
        <v/>
      </c>
      <c r="J140" s="19">
        <f>MAX(0,ROUNDDOWN(F140-E140-H140,-3))</f>
        <v/>
      </c>
      <c r="K140" s="19">
        <f>MAX(0,ROUNDDOWN(G140-E140-H140-I140,-3))</f>
        <v/>
      </c>
      <c r="L140" s="19">
        <f>MAX(0,ROUNDDOWN(G140-E140-H140,-3))</f>
        <v/>
      </c>
      <c r="M140" s="19">
        <f>IF(J140&lt;=0,0,ROUNDDOWN((J140*LOOKUP(J140,{0,1950001,3300001,6950001,9000001,18000001,40000001},{0.05,0.1,0.2,0.23,0.33,0.4,0.45})-LOOKUP(J140,{0,1950001,3300001,6950001,9000001,18000001,40000001},{0,97500,427500,636000,1536000,2796000,4796000}))*1.021,-2))</f>
        <v/>
      </c>
      <c r="N140" s="19">
        <f>IF(K140&lt;=0,0,ROUNDDOWN((K140*LOOKUP(K140,{0,1950001,3300001,6950001,9000001,18000001,40000001},{0.05,0.1,0.2,0.23,0.33,0.4,0.45})-LOOKUP(K140,{0,1950001,3300001,6950001,9000001,18000001,40000001},{0,97500,427500,636000,1536000,2796000,4796000}))*1.021,-2))</f>
        <v/>
      </c>
      <c r="O140" s="19">
        <f>IF(L140&lt;=0,0,ROUNDDOWN((L140*LOOKUP(L140,{0,1950001,3300001,6950001,9000001,18000001,40000001},{0.05,0.1,0.2,0.23,0.33,0.4,0.45})-LOOKUP(L140,{0,1950001,3300001,6950001,9000001,18000001,40000001},{0,97500,427500,636000,1536000,2796000,4796000}))*1.021,-2))</f>
        <v/>
      </c>
      <c r="P140" s="19">
        <f>MAX(0,ROUNDDOWN(G140-E140-430000,-3))</f>
        <v/>
      </c>
      <c r="Q140" s="19">
        <f>MAX(0,ROUNDDOWN(G140-E140-430000-I140,-3))</f>
        <v/>
      </c>
      <c r="R140" s="19">
        <f>MAX(0,ROUNDDOWN(F140-E140-430000,-3))</f>
        <v/>
      </c>
      <c r="S140" s="19">
        <f>IF(G140&lt;=450000,0,MAX(0,ROUNDDOWN(P140*0.06-MIN(50000,P140)*0.03,-2))+MAX(0,ROUNDDOWN(P140*0.04-MIN(50000,P140)*0.02,-2)))</f>
        <v/>
      </c>
      <c r="T140" s="19">
        <f>IF(G140&lt;=450000,0,MAX(0,ROUNDDOWN(Q140*0.06-MIN(50000,Q140)*0.03,-2))+MAX(0,ROUNDDOWN(Q140*0.04-MIN(50000,Q140)*0.02,-2)))</f>
        <v/>
      </c>
      <c r="U140" s="19">
        <f>IF(F140&lt;=450000,0,MAX(0,ROUNDDOWN(R140*0.06-MIN(50000,R140)*0.03,-2))+MAX(0,ROUNDDOWN(R140*0.04-MIN(50000,R140)*0.02,-2)))</f>
        <v/>
      </c>
      <c r="V140" s="19">
        <f>S140-U140</f>
        <v/>
      </c>
      <c r="W140" s="19">
        <f>O140-M140</f>
        <v/>
      </c>
      <c r="X140" s="19">
        <f>N140+T140-M140-S140</f>
        <v/>
      </c>
      <c r="Y140" s="19">
        <f>T140-S140</f>
        <v/>
      </c>
    </row>
    <row r="141">
      <c r="A141" t="inlineStr">
        <is>
          <t>医療費の境目</t>
        </is>
      </c>
      <c r="B141" s="19">
        <f>'3_医療費の境目'!$B$3</f>
        <v/>
      </c>
      <c r="C141" s="19">
        <f>'3_医療費の境目'!$B$4</f>
        <v/>
      </c>
      <c r="D141" s="19">
        <f>'3_医療費の境目'!D69</f>
        <v/>
      </c>
      <c r="E141" s="19">
        <f>ROUND(MIN(B141/12,650000)*12*0.0915+MIN(B141/12,1390000)*12*(0.0504+0)+B141*0.005,0)</f>
        <v/>
      </c>
      <c r="F141" s="19">
        <f>IF(B141&lt;741000,0,IF(B141&lt;2191000,B141-740000,IF(B141&lt;2193000,1451000,IF(B141&lt;2196000,1453000,IF(B141&lt;2200000,1456000,IF(B141&lt;3600000,ROUND(ROUNDDOWN(B141/4,-3)*2.8,0)-80000,IF(B141&lt;6600000,ROUND(ROUNDDOWN(B141/4,-3)*3.2,0)-440000,IF(B141&lt;8500000,ROUNDDOWN(B141*0.9,0)-1100000,B141-1950000))))))))</f>
        <v/>
      </c>
      <c r="G141" s="19">
        <f>F141+C141</f>
        <v/>
      </c>
      <c r="H141" s="19">
        <f>IF(G141&gt;23500000,NA(),IF(G141&lt;=4890000,1040000,IF(G141&lt;=6550000,670000,620000)))</f>
        <v/>
      </c>
      <c r="I141" s="19">
        <f>IF(D141&lt;=0,0,MAX(0,MIN(2000000,D141-MIN(100000,ROUNDDOWN(G141*0.05,0)))))</f>
        <v/>
      </c>
      <c r="J141" s="19">
        <f>MAX(0,ROUNDDOWN(F141-E141-H141,-3))</f>
        <v/>
      </c>
      <c r="K141" s="19">
        <f>MAX(0,ROUNDDOWN(G141-E141-H141-I141,-3))</f>
        <v/>
      </c>
      <c r="L141" s="19">
        <f>MAX(0,ROUNDDOWN(G141-E141-H141,-3))</f>
        <v/>
      </c>
      <c r="M141" s="19">
        <f>IF(J141&lt;=0,0,ROUNDDOWN((J141*LOOKUP(J141,{0,1950001,3300001,6950001,9000001,18000001,40000001},{0.05,0.1,0.2,0.23,0.33,0.4,0.45})-LOOKUP(J141,{0,1950001,3300001,6950001,9000001,18000001,40000001},{0,97500,427500,636000,1536000,2796000,4796000}))*1.021,-2))</f>
        <v/>
      </c>
      <c r="N141" s="19">
        <f>IF(K141&lt;=0,0,ROUNDDOWN((K141*LOOKUP(K141,{0,1950001,3300001,6950001,9000001,18000001,40000001},{0.05,0.1,0.2,0.23,0.33,0.4,0.45})-LOOKUP(K141,{0,1950001,3300001,6950001,9000001,18000001,40000001},{0,97500,427500,636000,1536000,2796000,4796000}))*1.021,-2))</f>
        <v/>
      </c>
      <c r="O141" s="19">
        <f>IF(L141&lt;=0,0,ROUNDDOWN((L141*LOOKUP(L141,{0,1950001,3300001,6950001,9000001,18000001,40000001},{0.05,0.1,0.2,0.23,0.33,0.4,0.45})-LOOKUP(L141,{0,1950001,3300001,6950001,9000001,18000001,40000001},{0,97500,427500,636000,1536000,2796000,4796000}))*1.021,-2))</f>
        <v/>
      </c>
      <c r="P141" s="19">
        <f>MAX(0,ROUNDDOWN(G141-E141-430000,-3))</f>
        <v/>
      </c>
      <c r="Q141" s="19">
        <f>MAX(0,ROUNDDOWN(G141-E141-430000-I141,-3))</f>
        <v/>
      </c>
      <c r="R141" s="19">
        <f>MAX(0,ROUNDDOWN(F141-E141-430000,-3))</f>
        <v/>
      </c>
      <c r="S141" s="19">
        <f>IF(G141&lt;=450000,0,MAX(0,ROUNDDOWN(P141*0.06-MIN(50000,P141)*0.03,-2))+MAX(0,ROUNDDOWN(P141*0.04-MIN(50000,P141)*0.02,-2)))</f>
        <v/>
      </c>
      <c r="T141" s="19">
        <f>IF(G141&lt;=450000,0,MAX(0,ROUNDDOWN(Q141*0.06-MIN(50000,Q141)*0.03,-2))+MAX(0,ROUNDDOWN(Q141*0.04-MIN(50000,Q141)*0.02,-2)))</f>
        <v/>
      </c>
      <c r="U141" s="19">
        <f>IF(F141&lt;=450000,0,MAX(0,ROUNDDOWN(R141*0.06-MIN(50000,R141)*0.03,-2))+MAX(0,ROUNDDOWN(R141*0.04-MIN(50000,R141)*0.02,-2)))</f>
        <v/>
      </c>
      <c r="V141" s="19">
        <f>S141-U141</f>
        <v/>
      </c>
      <c r="W141" s="19">
        <f>O141-M141</f>
        <v/>
      </c>
      <c r="X141" s="19">
        <f>N141+T141-M141-S141</f>
        <v/>
      </c>
      <c r="Y141" s="19">
        <f>T141-S141</f>
        <v/>
      </c>
    </row>
    <row r="142">
      <c r="A142" t="inlineStr">
        <is>
          <t>医療費の境目</t>
        </is>
      </c>
      <c r="B142" s="19">
        <f>'3_医療費の境目'!$B$3</f>
        <v/>
      </c>
      <c r="C142" s="19">
        <f>'3_医療費の境目'!$B$4</f>
        <v/>
      </c>
      <c r="D142" s="19">
        <f>'3_医療費の境目'!D70</f>
        <v/>
      </c>
      <c r="E142" s="19">
        <f>ROUND(MIN(B142/12,650000)*12*0.0915+MIN(B142/12,1390000)*12*(0.0504+0)+B142*0.005,0)</f>
        <v/>
      </c>
      <c r="F142" s="19">
        <f>IF(B142&lt;741000,0,IF(B142&lt;2191000,B142-740000,IF(B142&lt;2193000,1451000,IF(B142&lt;2196000,1453000,IF(B142&lt;2200000,1456000,IF(B142&lt;3600000,ROUND(ROUNDDOWN(B142/4,-3)*2.8,0)-80000,IF(B142&lt;6600000,ROUND(ROUNDDOWN(B142/4,-3)*3.2,0)-440000,IF(B142&lt;8500000,ROUNDDOWN(B142*0.9,0)-1100000,B142-1950000))))))))</f>
        <v/>
      </c>
      <c r="G142" s="19">
        <f>F142+C142</f>
        <v/>
      </c>
      <c r="H142" s="19">
        <f>IF(G142&gt;23500000,NA(),IF(G142&lt;=4890000,1040000,IF(G142&lt;=6550000,670000,620000)))</f>
        <v/>
      </c>
      <c r="I142" s="19">
        <f>IF(D142&lt;=0,0,MAX(0,MIN(2000000,D142-MIN(100000,ROUNDDOWN(G142*0.05,0)))))</f>
        <v/>
      </c>
      <c r="J142" s="19">
        <f>MAX(0,ROUNDDOWN(F142-E142-H142,-3))</f>
        <v/>
      </c>
      <c r="K142" s="19">
        <f>MAX(0,ROUNDDOWN(G142-E142-H142-I142,-3))</f>
        <v/>
      </c>
      <c r="L142" s="19">
        <f>MAX(0,ROUNDDOWN(G142-E142-H142,-3))</f>
        <v/>
      </c>
      <c r="M142" s="19">
        <f>IF(J142&lt;=0,0,ROUNDDOWN((J142*LOOKUP(J142,{0,1950001,3300001,6950001,9000001,18000001,40000001},{0.05,0.1,0.2,0.23,0.33,0.4,0.45})-LOOKUP(J142,{0,1950001,3300001,6950001,9000001,18000001,40000001},{0,97500,427500,636000,1536000,2796000,4796000}))*1.021,-2))</f>
        <v/>
      </c>
      <c r="N142" s="19">
        <f>IF(K142&lt;=0,0,ROUNDDOWN((K142*LOOKUP(K142,{0,1950001,3300001,6950001,9000001,18000001,40000001},{0.05,0.1,0.2,0.23,0.33,0.4,0.45})-LOOKUP(K142,{0,1950001,3300001,6950001,9000001,18000001,40000001},{0,97500,427500,636000,1536000,2796000,4796000}))*1.021,-2))</f>
        <v/>
      </c>
      <c r="O142" s="19">
        <f>IF(L142&lt;=0,0,ROUNDDOWN((L142*LOOKUP(L142,{0,1950001,3300001,6950001,9000001,18000001,40000001},{0.05,0.1,0.2,0.23,0.33,0.4,0.45})-LOOKUP(L142,{0,1950001,3300001,6950001,9000001,18000001,40000001},{0,97500,427500,636000,1536000,2796000,4796000}))*1.021,-2))</f>
        <v/>
      </c>
      <c r="P142" s="19">
        <f>MAX(0,ROUNDDOWN(G142-E142-430000,-3))</f>
        <v/>
      </c>
      <c r="Q142" s="19">
        <f>MAX(0,ROUNDDOWN(G142-E142-430000-I142,-3))</f>
        <v/>
      </c>
      <c r="R142" s="19">
        <f>MAX(0,ROUNDDOWN(F142-E142-430000,-3))</f>
        <v/>
      </c>
      <c r="S142" s="19">
        <f>IF(G142&lt;=450000,0,MAX(0,ROUNDDOWN(P142*0.06-MIN(50000,P142)*0.03,-2))+MAX(0,ROUNDDOWN(P142*0.04-MIN(50000,P142)*0.02,-2)))</f>
        <v/>
      </c>
      <c r="T142" s="19">
        <f>IF(G142&lt;=450000,0,MAX(0,ROUNDDOWN(Q142*0.06-MIN(50000,Q142)*0.03,-2))+MAX(0,ROUNDDOWN(Q142*0.04-MIN(50000,Q142)*0.02,-2)))</f>
        <v/>
      </c>
      <c r="U142" s="19">
        <f>IF(F142&lt;=450000,0,MAX(0,ROUNDDOWN(R142*0.06-MIN(50000,R142)*0.03,-2))+MAX(0,ROUNDDOWN(R142*0.04-MIN(50000,R142)*0.02,-2)))</f>
        <v/>
      </c>
      <c r="V142" s="19">
        <f>S142-U142</f>
        <v/>
      </c>
      <c r="W142" s="19">
        <f>O142-M142</f>
        <v/>
      </c>
      <c r="X142" s="19">
        <f>N142+T142-M142-S142</f>
        <v/>
      </c>
      <c r="Y142" s="19">
        <f>T142-S142</f>
        <v/>
      </c>
    </row>
    <row r="143">
      <c r="A143" t="inlineStr">
        <is>
          <t>医療費の境目</t>
        </is>
      </c>
      <c r="B143" s="19">
        <f>'3_医療費の境目'!$B$3</f>
        <v/>
      </c>
      <c r="C143" s="19">
        <f>'3_医療費の境目'!$B$4</f>
        <v/>
      </c>
      <c r="D143" s="19">
        <f>'3_医療費の境目'!D71</f>
        <v/>
      </c>
      <c r="E143" s="19">
        <f>ROUND(MIN(B143/12,650000)*12*0.0915+MIN(B143/12,1390000)*12*(0.0504+0)+B143*0.005,0)</f>
        <v/>
      </c>
      <c r="F143" s="19">
        <f>IF(B143&lt;741000,0,IF(B143&lt;2191000,B143-740000,IF(B143&lt;2193000,1451000,IF(B143&lt;2196000,1453000,IF(B143&lt;2200000,1456000,IF(B143&lt;3600000,ROUND(ROUNDDOWN(B143/4,-3)*2.8,0)-80000,IF(B143&lt;6600000,ROUND(ROUNDDOWN(B143/4,-3)*3.2,0)-440000,IF(B143&lt;8500000,ROUNDDOWN(B143*0.9,0)-1100000,B143-1950000))))))))</f>
        <v/>
      </c>
      <c r="G143" s="19">
        <f>F143+C143</f>
        <v/>
      </c>
      <c r="H143" s="19">
        <f>IF(G143&gt;23500000,NA(),IF(G143&lt;=4890000,1040000,IF(G143&lt;=6550000,670000,620000)))</f>
        <v/>
      </c>
      <c r="I143" s="19">
        <f>IF(D143&lt;=0,0,MAX(0,MIN(2000000,D143-MIN(100000,ROUNDDOWN(G143*0.05,0)))))</f>
        <v/>
      </c>
      <c r="J143" s="19">
        <f>MAX(0,ROUNDDOWN(F143-E143-H143,-3))</f>
        <v/>
      </c>
      <c r="K143" s="19">
        <f>MAX(0,ROUNDDOWN(G143-E143-H143-I143,-3))</f>
        <v/>
      </c>
      <c r="L143" s="19">
        <f>MAX(0,ROUNDDOWN(G143-E143-H143,-3))</f>
        <v/>
      </c>
      <c r="M143" s="19">
        <f>IF(J143&lt;=0,0,ROUNDDOWN((J143*LOOKUP(J143,{0,1950001,3300001,6950001,9000001,18000001,40000001},{0.05,0.1,0.2,0.23,0.33,0.4,0.45})-LOOKUP(J143,{0,1950001,3300001,6950001,9000001,18000001,40000001},{0,97500,427500,636000,1536000,2796000,4796000}))*1.021,-2))</f>
        <v/>
      </c>
      <c r="N143" s="19">
        <f>IF(K143&lt;=0,0,ROUNDDOWN((K143*LOOKUP(K143,{0,1950001,3300001,6950001,9000001,18000001,40000001},{0.05,0.1,0.2,0.23,0.33,0.4,0.45})-LOOKUP(K143,{0,1950001,3300001,6950001,9000001,18000001,40000001},{0,97500,427500,636000,1536000,2796000,4796000}))*1.021,-2))</f>
        <v/>
      </c>
      <c r="O143" s="19">
        <f>IF(L143&lt;=0,0,ROUNDDOWN((L143*LOOKUP(L143,{0,1950001,3300001,6950001,9000001,18000001,40000001},{0.05,0.1,0.2,0.23,0.33,0.4,0.45})-LOOKUP(L143,{0,1950001,3300001,6950001,9000001,18000001,40000001},{0,97500,427500,636000,1536000,2796000,4796000}))*1.021,-2))</f>
        <v/>
      </c>
      <c r="P143" s="19">
        <f>MAX(0,ROUNDDOWN(G143-E143-430000,-3))</f>
        <v/>
      </c>
      <c r="Q143" s="19">
        <f>MAX(0,ROUNDDOWN(G143-E143-430000-I143,-3))</f>
        <v/>
      </c>
      <c r="R143" s="19">
        <f>MAX(0,ROUNDDOWN(F143-E143-430000,-3))</f>
        <v/>
      </c>
      <c r="S143" s="19">
        <f>IF(G143&lt;=450000,0,MAX(0,ROUNDDOWN(P143*0.06-MIN(50000,P143)*0.03,-2))+MAX(0,ROUNDDOWN(P143*0.04-MIN(50000,P143)*0.02,-2)))</f>
        <v/>
      </c>
      <c r="T143" s="19">
        <f>IF(G143&lt;=450000,0,MAX(0,ROUNDDOWN(Q143*0.06-MIN(50000,Q143)*0.03,-2))+MAX(0,ROUNDDOWN(Q143*0.04-MIN(50000,Q143)*0.02,-2)))</f>
        <v/>
      </c>
      <c r="U143" s="19">
        <f>IF(F143&lt;=450000,0,MAX(0,ROUNDDOWN(R143*0.06-MIN(50000,R143)*0.03,-2))+MAX(0,ROUNDDOWN(R143*0.04-MIN(50000,R143)*0.02,-2)))</f>
        <v/>
      </c>
      <c r="V143" s="19">
        <f>S143-U143</f>
        <v/>
      </c>
      <c r="W143" s="19">
        <f>O143-M143</f>
        <v/>
      </c>
      <c r="X143" s="19">
        <f>N143+T143-M143-S143</f>
        <v/>
      </c>
      <c r="Y143" s="19">
        <f>T143-S143</f>
        <v/>
      </c>
    </row>
    <row r="144">
      <c r="A144" t="inlineStr">
        <is>
          <t>医療費の境目</t>
        </is>
      </c>
      <c r="B144" s="19">
        <f>'3_医療費の境目'!$B$3</f>
        <v/>
      </c>
      <c r="C144" s="19">
        <f>'3_医療費の境目'!$B$4</f>
        <v/>
      </c>
      <c r="D144" s="19">
        <f>'3_医療費の境目'!D72</f>
        <v/>
      </c>
      <c r="E144" s="19">
        <f>ROUND(MIN(B144/12,650000)*12*0.0915+MIN(B144/12,1390000)*12*(0.0504+0)+B144*0.005,0)</f>
        <v/>
      </c>
      <c r="F144" s="19">
        <f>IF(B144&lt;741000,0,IF(B144&lt;2191000,B144-740000,IF(B144&lt;2193000,1451000,IF(B144&lt;2196000,1453000,IF(B144&lt;2200000,1456000,IF(B144&lt;3600000,ROUND(ROUNDDOWN(B144/4,-3)*2.8,0)-80000,IF(B144&lt;6600000,ROUND(ROUNDDOWN(B144/4,-3)*3.2,0)-440000,IF(B144&lt;8500000,ROUNDDOWN(B144*0.9,0)-1100000,B144-1950000))))))))</f>
        <v/>
      </c>
      <c r="G144" s="19">
        <f>F144+C144</f>
        <v/>
      </c>
      <c r="H144" s="19">
        <f>IF(G144&gt;23500000,NA(),IF(G144&lt;=4890000,1040000,IF(G144&lt;=6550000,670000,620000)))</f>
        <v/>
      </c>
      <c r="I144" s="19">
        <f>IF(D144&lt;=0,0,MAX(0,MIN(2000000,D144-MIN(100000,ROUNDDOWN(G144*0.05,0)))))</f>
        <v/>
      </c>
      <c r="J144" s="19">
        <f>MAX(0,ROUNDDOWN(F144-E144-H144,-3))</f>
        <v/>
      </c>
      <c r="K144" s="19">
        <f>MAX(0,ROUNDDOWN(G144-E144-H144-I144,-3))</f>
        <v/>
      </c>
      <c r="L144" s="19">
        <f>MAX(0,ROUNDDOWN(G144-E144-H144,-3))</f>
        <v/>
      </c>
      <c r="M144" s="19">
        <f>IF(J144&lt;=0,0,ROUNDDOWN((J144*LOOKUP(J144,{0,1950001,3300001,6950001,9000001,18000001,40000001},{0.05,0.1,0.2,0.23,0.33,0.4,0.45})-LOOKUP(J144,{0,1950001,3300001,6950001,9000001,18000001,40000001},{0,97500,427500,636000,1536000,2796000,4796000}))*1.021,-2))</f>
        <v/>
      </c>
      <c r="N144" s="19">
        <f>IF(K144&lt;=0,0,ROUNDDOWN((K144*LOOKUP(K144,{0,1950001,3300001,6950001,9000001,18000001,40000001},{0.05,0.1,0.2,0.23,0.33,0.4,0.45})-LOOKUP(K144,{0,1950001,3300001,6950001,9000001,18000001,40000001},{0,97500,427500,636000,1536000,2796000,4796000}))*1.021,-2))</f>
        <v/>
      </c>
      <c r="O144" s="19">
        <f>IF(L144&lt;=0,0,ROUNDDOWN((L144*LOOKUP(L144,{0,1950001,3300001,6950001,9000001,18000001,40000001},{0.05,0.1,0.2,0.23,0.33,0.4,0.45})-LOOKUP(L144,{0,1950001,3300001,6950001,9000001,18000001,40000001},{0,97500,427500,636000,1536000,2796000,4796000}))*1.021,-2))</f>
        <v/>
      </c>
      <c r="P144" s="19">
        <f>MAX(0,ROUNDDOWN(G144-E144-430000,-3))</f>
        <v/>
      </c>
      <c r="Q144" s="19">
        <f>MAX(0,ROUNDDOWN(G144-E144-430000-I144,-3))</f>
        <v/>
      </c>
      <c r="R144" s="19">
        <f>MAX(0,ROUNDDOWN(F144-E144-430000,-3))</f>
        <v/>
      </c>
      <c r="S144" s="19">
        <f>IF(G144&lt;=450000,0,MAX(0,ROUNDDOWN(P144*0.06-MIN(50000,P144)*0.03,-2))+MAX(0,ROUNDDOWN(P144*0.04-MIN(50000,P144)*0.02,-2)))</f>
        <v/>
      </c>
      <c r="T144" s="19">
        <f>IF(G144&lt;=450000,0,MAX(0,ROUNDDOWN(Q144*0.06-MIN(50000,Q144)*0.03,-2))+MAX(0,ROUNDDOWN(Q144*0.04-MIN(50000,Q144)*0.02,-2)))</f>
        <v/>
      </c>
      <c r="U144" s="19">
        <f>IF(F144&lt;=450000,0,MAX(0,ROUNDDOWN(R144*0.06-MIN(50000,R144)*0.03,-2))+MAX(0,ROUNDDOWN(R144*0.04-MIN(50000,R144)*0.02,-2)))</f>
        <v/>
      </c>
      <c r="V144" s="19">
        <f>S144-U144</f>
        <v/>
      </c>
      <c r="W144" s="19">
        <f>O144-M144</f>
        <v/>
      </c>
      <c r="X144" s="19">
        <f>N144+T144-M144-S144</f>
        <v/>
      </c>
      <c r="Y144" s="19">
        <f>T144-S144</f>
        <v/>
      </c>
    </row>
    <row r="145">
      <c r="A145" t="inlineStr">
        <is>
          <t>医療費の境目</t>
        </is>
      </c>
      <c r="B145" s="19">
        <f>'3_医療費の境目'!$B$3</f>
        <v/>
      </c>
      <c r="C145" s="19">
        <f>'3_医療費の境目'!$B$4</f>
        <v/>
      </c>
      <c r="D145" s="19">
        <f>'3_医療費の境目'!D73</f>
        <v/>
      </c>
      <c r="E145" s="19">
        <f>ROUND(MIN(B145/12,650000)*12*0.0915+MIN(B145/12,1390000)*12*(0.0504+0)+B145*0.005,0)</f>
        <v/>
      </c>
      <c r="F145" s="19">
        <f>IF(B145&lt;741000,0,IF(B145&lt;2191000,B145-740000,IF(B145&lt;2193000,1451000,IF(B145&lt;2196000,1453000,IF(B145&lt;2200000,1456000,IF(B145&lt;3600000,ROUND(ROUNDDOWN(B145/4,-3)*2.8,0)-80000,IF(B145&lt;6600000,ROUND(ROUNDDOWN(B145/4,-3)*3.2,0)-440000,IF(B145&lt;8500000,ROUNDDOWN(B145*0.9,0)-1100000,B145-1950000))))))))</f>
        <v/>
      </c>
      <c r="G145" s="19">
        <f>F145+C145</f>
        <v/>
      </c>
      <c r="H145" s="19">
        <f>IF(G145&gt;23500000,NA(),IF(G145&lt;=4890000,1040000,IF(G145&lt;=6550000,670000,620000)))</f>
        <v/>
      </c>
      <c r="I145" s="19">
        <f>IF(D145&lt;=0,0,MAX(0,MIN(2000000,D145-MIN(100000,ROUNDDOWN(G145*0.05,0)))))</f>
        <v/>
      </c>
      <c r="J145" s="19">
        <f>MAX(0,ROUNDDOWN(F145-E145-H145,-3))</f>
        <v/>
      </c>
      <c r="K145" s="19">
        <f>MAX(0,ROUNDDOWN(G145-E145-H145-I145,-3))</f>
        <v/>
      </c>
      <c r="L145" s="19">
        <f>MAX(0,ROUNDDOWN(G145-E145-H145,-3))</f>
        <v/>
      </c>
      <c r="M145" s="19">
        <f>IF(J145&lt;=0,0,ROUNDDOWN((J145*LOOKUP(J145,{0,1950001,3300001,6950001,9000001,18000001,40000001},{0.05,0.1,0.2,0.23,0.33,0.4,0.45})-LOOKUP(J145,{0,1950001,3300001,6950001,9000001,18000001,40000001},{0,97500,427500,636000,1536000,2796000,4796000}))*1.021,-2))</f>
        <v/>
      </c>
      <c r="N145" s="19">
        <f>IF(K145&lt;=0,0,ROUNDDOWN((K145*LOOKUP(K145,{0,1950001,3300001,6950001,9000001,18000001,40000001},{0.05,0.1,0.2,0.23,0.33,0.4,0.45})-LOOKUP(K145,{0,1950001,3300001,6950001,9000001,18000001,40000001},{0,97500,427500,636000,1536000,2796000,4796000}))*1.021,-2))</f>
        <v/>
      </c>
      <c r="O145" s="19">
        <f>IF(L145&lt;=0,0,ROUNDDOWN((L145*LOOKUP(L145,{0,1950001,3300001,6950001,9000001,18000001,40000001},{0.05,0.1,0.2,0.23,0.33,0.4,0.45})-LOOKUP(L145,{0,1950001,3300001,6950001,9000001,18000001,40000001},{0,97500,427500,636000,1536000,2796000,4796000}))*1.021,-2))</f>
        <v/>
      </c>
      <c r="P145" s="19">
        <f>MAX(0,ROUNDDOWN(G145-E145-430000,-3))</f>
        <v/>
      </c>
      <c r="Q145" s="19">
        <f>MAX(0,ROUNDDOWN(G145-E145-430000-I145,-3))</f>
        <v/>
      </c>
      <c r="R145" s="19">
        <f>MAX(0,ROUNDDOWN(F145-E145-430000,-3))</f>
        <v/>
      </c>
      <c r="S145" s="19">
        <f>IF(G145&lt;=450000,0,MAX(0,ROUNDDOWN(P145*0.06-MIN(50000,P145)*0.03,-2))+MAX(0,ROUNDDOWN(P145*0.04-MIN(50000,P145)*0.02,-2)))</f>
        <v/>
      </c>
      <c r="T145" s="19">
        <f>IF(G145&lt;=450000,0,MAX(0,ROUNDDOWN(Q145*0.06-MIN(50000,Q145)*0.03,-2))+MAX(0,ROUNDDOWN(Q145*0.04-MIN(50000,Q145)*0.02,-2)))</f>
        <v/>
      </c>
      <c r="U145" s="19">
        <f>IF(F145&lt;=450000,0,MAX(0,ROUNDDOWN(R145*0.06-MIN(50000,R145)*0.03,-2))+MAX(0,ROUNDDOWN(R145*0.04-MIN(50000,R145)*0.02,-2)))</f>
        <v/>
      </c>
      <c r="V145" s="19">
        <f>S145-U145</f>
        <v/>
      </c>
      <c r="W145" s="19">
        <f>O145-M145</f>
        <v/>
      </c>
      <c r="X145" s="19">
        <f>N145+T145-M145-S145</f>
        <v/>
      </c>
      <c r="Y145" s="19">
        <f>T145-S145</f>
        <v/>
      </c>
    </row>
    <row r="146">
      <c r="A146" t="inlineStr">
        <is>
          <t>医療費の境目</t>
        </is>
      </c>
      <c r="B146" s="19">
        <f>'3_医療費の境目'!$B$3</f>
        <v/>
      </c>
      <c r="C146" s="19">
        <f>'3_医療費の境目'!$B$4</f>
        <v/>
      </c>
      <c r="D146" s="19">
        <f>'3_医療費の境目'!D74</f>
        <v/>
      </c>
      <c r="E146" s="19">
        <f>ROUND(MIN(B146/12,650000)*12*0.0915+MIN(B146/12,1390000)*12*(0.0504+0)+B146*0.005,0)</f>
        <v/>
      </c>
      <c r="F146" s="19">
        <f>IF(B146&lt;741000,0,IF(B146&lt;2191000,B146-740000,IF(B146&lt;2193000,1451000,IF(B146&lt;2196000,1453000,IF(B146&lt;2200000,1456000,IF(B146&lt;3600000,ROUND(ROUNDDOWN(B146/4,-3)*2.8,0)-80000,IF(B146&lt;6600000,ROUND(ROUNDDOWN(B146/4,-3)*3.2,0)-440000,IF(B146&lt;8500000,ROUNDDOWN(B146*0.9,0)-1100000,B146-1950000))))))))</f>
        <v/>
      </c>
      <c r="G146" s="19">
        <f>F146+C146</f>
        <v/>
      </c>
      <c r="H146" s="19">
        <f>IF(G146&gt;23500000,NA(),IF(G146&lt;=4890000,1040000,IF(G146&lt;=6550000,670000,620000)))</f>
        <v/>
      </c>
      <c r="I146" s="19">
        <f>IF(D146&lt;=0,0,MAX(0,MIN(2000000,D146-MIN(100000,ROUNDDOWN(G146*0.05,0)))))</f>
        <v/>
      </c>
      <c r="J146" s="19">
        <f>MAX(0,ROUNDDOWN(F146-E146-H146,-3))</f>
        <v/>
      </c>
      <c r="K146" s="19">
        <f>MAX(0,ROUNDDOWN(G146-E146-H146-I146,-3))</f>
        <v/>
      </c>
      <c r="L146" s="19">
        <f>MAX(0,ROUNDDOWN(G146-E146-H146,-3))</f>
        <v/>
      </c>
      <c r="M146" s="19">
        <f>IF(J146&lt;=0,0,ROUNDDOWN((J146*LOOKUP(J146,{0,1950001,3300001,6950001,9000001,18000001,40000001},{0.05,0.1,0.2,0.23,0.33,0.4,0.45})-LOOKUP(J146,{0,1950001,3300001,6950001,9000001,18000001,40000001},{0,97500,427500,636000,1536000,2796000,4796000}))*1.021,-2))</f>
        <v/>
      </c>
      <c r="N146" s="19">
        <f>IF(K146&lt;=0,0,ROUNDDOWN((K146*LOOKUP(K146,{0,1950001,3300001,6950001,9000001,18000001,40000001},{0.05,0.1,0.2,0.23,0.33,0.4,0.45})-LOOKUP(K146,{0,1950001,3300001,6950001,9000001,18000001,40000001},{0,97500,427500,636000,1536000,2796000,4796000}))*1.021,-2))</f>
        <v/>
      </c>
      <c r="O146" s="19">
        <f>IF(L146&lt;=0,0,ROUNDDOWN((L146*LOOKUP(L146,{0,1950001,3300001,6950001,9000001,18000001,40000001},{0.05,0.1,0.2,0.23,0.33,0.4,0.45})-LOOKUP(L146,{0,1950001,3300001,6950001,9000001,18000001,40000001},{0,97500,427500,636000,1536000,2796000,4796000}))*1.021,-2))</f>
        <v/>
      </c>
      <c r="P146" s="19">
        <f>MAX(0,ROUNDDOWN(G146-E146-430000,-3))</f>
        <v/>
      </c>
      <c r="Q146" s="19">
        <f>MAX(0,ROUNDDOWN(G146-E146-430000-I146,-3))</f>
        <v/>
      </c>
      <c r="R146" s="19">
        <f>MAX(0,ROUNDDOWN(F146-E146-430000,-3))</f>
        <v/>
      </c>
      <c r="S146" s="19">
        <f>IF(G146&lt;=450000,0,MAX(0,ROUNDDOWN(P146*0.06-MIN(50000,P146)*0.03,-2))+MAX(0,ROUNDDOWN(P146*0.04-MIN(50000,P146)*0.02,-2)))</f>
        <v/>
      </c>
      <c r="T146" s="19">
        <f>IF(G146&lt;=450000,0,MAX(0,ROUNDDOWN(Q146*0.06-MIN(50000,Q146)*0.03,-2))+MAX(0,ROUNDDOWN(Q146*0.04-MIN(50000,Q146)*0.02,-2)))</f>
        <v/>
      </c>
      <c r="U146" s="19">
        <f>IF(F146&lt;=450000,0,MAX(0,ROUNDDOWN(R146*0.06-MIN(50000,R146)*0.03,-2))+MAX(0,ROUNDDOWN(R146*0.04-MIN(50000,R146)*0.02,-2)))</f>
        <v/>
      </c>
      <c r="V146" s="19">
        <f>S146-U146</f>
        <v/>
      </c>
      <c r="W146" s="19">
        <f>O146-M146</f>
        <v/>
      </c>
      <c r="X146" s="19">
        <f>N146+T146-M146-S146</f>
        <v/>
      </c>
      <c r="Y146" s="19">
        <f>T146-S146</f>
        <v/>
      </c>
    </row>
    <row r="147">
      <c r="A147" t="inlineStr">
        <is>
          <t>医療費の境目</t>
        </is>
      </c>
      <c r="B147" s="19">
        <f>'3_医療費の境目'!$B$3</f>
        <v/>
      </c>
      <c r="C147" s="19">
        <f>'3_医療費の境目'!$B$4</f>
        <v/>
      </c>
      <c r="D147" s="19">
        <f>'3_医療費の境目'!D75</f>
        <v/>
      </c>
      <c r="E147" s="19">
        <f>ROUND(MIN(B147/12,650000)*12*0.0915+MIN(B147/12,1390000)*12*(0.0504+0)+B147*0.005,0)</f>
        <v/>
      </c>
      <c r="F147" s="19">
        <f>IF(B147&lt;741000,0,IF(B147&lt;2191000,B147-740000,IF(B147&lt;2193000,1451000,IF(B147&lt;2196000,1453000,IF(B147&lt;2200000,1456000,IF(B147&lt;3600000,ROUND(ROUNDDOWN(B147/4,-3)*2.8,0)-80000,IF(B147&lt;6600000,ROUND(ROUNDDOWN(B147/4,-3)*3.2,0)-440000,IF(B147&lt;8500000,ROUNDDOWN(B147*0.9,0)-1100000,B147-1950000))))))))</f>
        <v/>
      </c>
      <c r="G147" s="19">
        <f>F147+C147</f>
        <v/>
      </c>
      <c r="H147" s="19">
        <f>IF(G147&gt;23500000,NA(),IF(G147&lt;=4890000,1040000,IF(G147&lt;=6550000,670000,620000)))</f>
        <v/>
      </c>
      <c r="I147" s="19">
        <f>IF(D147&lt;=0,0,MAX(0,MIN(2000000,D147-MIN(100000,ROUNDDOWN(G147*0.05,0)))))</f>
        <v/>
      </c>
      <c r="J147" s="19">
        <f>MAX(0,ROUNDDOWN(F147-E147-H147,-3))</f>
        <v/>
      </c>
      <c r="K147" s="19">
        <f>MAX(0,ROUNDDOWN(G147-E147-H147-I147,-3))</f>
        <v/>
      </c>
      <c r="L147" s="19">
        <f>MAX(0,ROUNDDOWN(G147-E147-H147,-3))</f>
        <v/>
      </c>
      <c r="M147" s="19">
        <f>IF(J147&lt;=0,0,ROUNDDOWN((J147*LOOKUP(J147,{0,1950001,3300001,6950001,9000001,18000001,40000001},{0.05,0.1,0.2,0.23,0.33,0.4,0.45})-LOOKUP(J147,{0,1950001,3300001,6950001,9000001,18000001,40000001},{0,97500,427500,636000,1536000,2796000,4796000}))*1.021,-2))</f>
        <v/>
      </c>
      <c r="N147" s="19">
        <f>IF(K147&lt;=0,0,ROUNDDOWN((K147*LOOKUP(K147,{0,1950001,3300001,6950001,9000001,18000001,40000001},{0.05,0.1,0.2,0.23,0.33,0.4,0.45})-LOOKUP(K147,{0,1950001,3300001,6950001,9000001,18000001,40000001},{0,97500,427500,636000,1536000,2796000,4796000}))*1.021,-2))</f>
        <v/>
      </c>
      <c r="O147" s="19">
        <f>IF(L147&lt;=0,0,ROUNDDOWN((L147*LOOKUP(L147,{0,1950001,3300001,6950001,9000001,18000001,40000001},{0.05,0.1,0.2,0.23,0.33,0.4,0.45})-LOOKUP(L147,{0,1950001,3300001,6950001,9000001,18000001,40000001},{0,97500,427500,636000,1536000,2796000,4796000}))*1.021,-2))</f>
        <v/>
      </c>
      <c r="P147" s="19">
        <f>MAX(0,ROUNDDOWN(G147-E147-430000,-3))</f>
        <v/>
      </c>
      <c r="Q147" s="19">
        <f>MAX(0,ROUNDDOWN(G147-E147-430000-I147,-3))</f>
        <v/>
      </c>
      <c r="R147" s="19">
        <f>MAX(0,ROUNDDOWN(F147-E147-430000,-3))</f>
        <v/>
      </c>
      <c r="S147" s="19">
        <f>IF(G147&lt;=450000,0,MAX(0,ROUNDDOWN(P147*0.06-MIN(50000,P147)*0.03,-2))+MAX(0,ROUNDDOWN(P147*0.04-MIN(50000,P147)*0.02,-2)))</f>
        <v/>
      </c>
      <c r="T147" s="19">
        <f>IF(G147&lt;=450000,0,MAX(0,ROUNDDOWN(Q147*0.06-MIN(50000,Q147)*0.03,-2))+MAX(0,ROUNDDOWN(Q147*0.04-MIN(50000,Q147)*0.02,-2)))</f>
        <v/>
      </c>
      <c r="U147" s="19">
        <f>IF(F147&lt;=450000,0,MAX(0,ROUNDDOWN(R147*0.06-MIN(50000,R147)*0.03,-2))+MAX(0,ROUNDDOWN(R147*0.04-MIN(50000,R147)*0.02,-2)))</f>
        <v/>
      </c>
      <c r="V147" s="19">
        <f>S147-U147</f>
        <v/>
      </c>
      <c r="W147" s="19">
        <f>O147-M147</f>
        <v/>
      </c>
      <c r="X147" s="19">
        <f>N147+T147-M147-S147</f>
        <v/>
      </c>
      <c r="Y147" s="19">
        <f>T147-S147</f>
        <v/>
      </c>
    </row>
    <row r="148">
      <c r="A148" t="inlineStr">
        <is>
          <t>医療費の境目</t>
        </is>
      </c>
      <c r="B148" s="19">
        <f>'3_医療費の境目'!$B$3</f>
        <v/>
      </c>
      <c r="C148" s="19">
        <f>'3_医療費の境目'!$B$4</f>
        <v/>
      </c>
      <c r="D148" s="19">
        <f>'3_医療費の境目'!D76</f>
        <v/>
      </c>
      <c r="E148" s="19">
        <f>ROUND(MIN(B148/12,650000)*12*0.0915+MIN(B148/12,1390000)*12*(0.0504+0)+B148*0.005,0)</f>
        <v/>
      </c>
      <c r="F148" s="19">
        <f>IF(B148&lt;741000,0,IF(B148&lt;2191000,B148-740000,IF(B148&lt;2193000,1451000,IF(B148&lt;2196000,1453000,IF(B148&lt;2200000,1456000,IF(B148&lt;3600000,ROUND(ROUNDDOWN(B148/4,-3)*2.8,0)-80000,IF(B148&lt;6600000,ROUND(ROUNDDOWN(B148/4,-3)*3.2,0)-440000,IF(B148&lt;8500000,ROUNDDOWN(B148*0.9,0)-1100000,B148-1950000))))))))</f>
        <v/>
      </c>
      <c r="G148" s="19">
        <f>F148+C148</f>
        <v/>
      </c>
      <c r="H148" s="19">
        <f>IF(G148&gt;23500000,NA(),IF(G148&lt;=4890000,1040000,IF(G148&lt;=6550000,670000,620000)))</f>
        <v/>
      </c>
      <c r="I148" s="19">
        <f>IF(D148&lt;=0,0,MAX(0,MIN(2000000,D148-MIN(100000,ROUNDDOWN(G148*0.05,0)))))</f>
        <v/>
      </c>
      <c r="J148" s="19">
        <f>MAX(0,ROUNDDOWN(F148-E148-H148,-3))</f>
        <v/>
      </c>
      <c r="K148" s="19">
        <f>MAX(0,ROUNDDOWN(G148-E148-H148-I148,-3))</f>
        <v/>
      </c>
      <c r="L148" s="19">
        <f>MAX(0,ROUNDDOWN(G148-E148-H148,-3))</f>
        <v/>
      </c>
      <c r="M148" s="19">
        <f>IF(J148&lt;=0,0,ROUNDDOWN((J148*LOOKUP(J148,{0,1950001,3300001,6950001,9000001,18000001,40000001},{0.05,0.1,0.2,0.23,0.33,0.4,0.45})-LOOKUP(J148,{0,1950001,3300001,6950001,9000001,18000001,40000001},{0,97500,427500,636000,1536000,2796000,4796000}))*1.021,-2))</f>
        <v/>
      </c>
      <c r="N148" s="19">
        <f>IF(K148&lt;=0,0,ROUNDDOWN((K148*LOOKUP(K148,{0,1950001,3300001,6950001,9000001,18000001,40000001},{0.05,0.1,0.2,0.23,0.33,0.4,0.45})-LOOKUP(K148,{0,1950001,3300001,6950001,9000001,18000001,40000001},{0,97500,427500,636000,1536000,2796000,4796000}))*1.021,-2))</f>
        <v/>
      </c>
      <c r="O148" s="19">
        <f>IF(L148&lt;=0,0,ROUNDDOWN((L148*LOOKUP(L148,{0,1950001,3300001,6950001,9000001,18000001,40000001},{0.05,0.1,0.2,0.23,0.33,0.4,0.45})-LOOKUP(L148,{0,1950001,3300001,6950001,9000001,18000001,40000001},{0,97500,427500,636000,1536000,2796000,4796000}))*1.021,-2))</f>
        <v/>
      </c>
      <c r="P148" s="19">
        <f>MAX(0,ROUNDDOWN(G148-E148-430000,-3))</f>
        <v/>
      </c>
      <c r="Q148" s="19">
        <f>MAX(0,ROUNDDOWN(G148-E148-430000-I148,-3))</f>
        <v/>
      </c>
      <c r="R148" s="19">
        <f>MAX(0,ROUNDDOWN(F148-E148-430000,-3))</f>
        <v/>
      </c>
      <c r="S148" s="19">
        <f>IF(G148&lt;=450000,0,MAX(0,ROUNDDOWN(P148*0.06-MIN(50000,P148)*0.03,-2))+MAX(0,ROUNDDOWN(P148*0.04-MIN(50000,P148)*0.02,-2)))</f>
        <v/>
      </c>
      <c r="T148" s="19">
        <f>IF(G148&lt;=450000,0,MAX(0,ROUNDDOWN(Q148*0.06-MIN(50000,Q148)*0.03,-2))+MAX(0,ROUNDDOWN(Q148*0.04-MIN(50000,Q148)*0.02,-2)))</f>
        <v/>
      </c>
      <c r="U148" s="19">
        <f>IF(F148&lt;=450000,0,MAX(0,ROUNDDOWN(R148*0.06-MIN(50000,R148)*0.03,-2))+MAX(0,ROUNDDOWN(R148*0.04-MIN(50000,R148)*0.02,-2)))</f>
        <v/>
      </c>
      <c r="V148" s="19">
        <f>S148-U148</f>
        <v/>
      </c>
      <c r="W148" s="19">
        <f>O148-M148</f>
        <v/>
      </c>
      <c r="X148" s="19">
        <f>N148+T148-M148-S148</f>
        <v/>
      </c>
      <c r="Y148" s="19">
        <f>T148-S148</f>
        <v/>
      </c>
    </row>
    <row r="149">
      <c r="A149" t="inlineStr">
        <is>
          <t>医療費の境目</t>
        </is>
      </c>
      <c r="B149" s="19">
        <f>'3_医療費の境目'!$B$3</f>
        <v/>
      </c>
      <c r="C149" s="19">
        <f>'3_医療費の境目'!$B$4</f>
        <v/>
      </c>
      <c r="D149" s="19">
        <f>'3_医療費の境目'!D77</f>
        <v/>
      </c>
      <c r="E149" s="19">
        <f>ROUND(MIN(B149/12,650000)*12*0.0915+MIN(B149/12,1390000)*12*(0.0504+0)+B149*0.005,0)</f>
        <v/>
      </c>
      <c r="F149" s="19">
        <f>IF(B149&lt;741000,0,IF(B149&lt;2191000,B149-740000,IF(B149&lt;2193000,1451000,IF(B149&lt;2196000,1453000,IF(B149&lt;2200000,1456000,IF(B149&lt;3600000,ROUND(ROUNDDOWN(B149/4,-3)*2.8,0)-80000,IF(B149&lt;6600000,ROUND(ROUNDDOWN(B149/4,-3)*3.2,0)-440000,IF(B149&lt;8500000,ROUNDDOWN(B149*0.9,0)-1100000,B149-1950000))))))))</f>
        <v/>
      </c>
      <c r="G149" s="19">
        <f>F149+C149</f>
        <v/>
      </c>
      <c r="H149" s="19">
        <f>IF(G149&gt;23500000,NA(),IF(G149&lt;=4890000,1040000,IF(G149&lt;=6550000,670000,620000)))</f>
        <v/>
      </c>
      <c r="I149" s="19">
        <f>IF(D149&lt;=0,0,MAX(0,MIN(2000000,D149-MIN(100000,ROUNDDOWN(G149*0.05,0)))))</f>
        <v/>
      </c>
      <c r="J149" s="19">
        <f>MAX(0,ROUNDDOWN(F149-E149-H149,-3))</f>
        <v/>
      </c>
      <c r="K149" s="19">
        <f>MAX(0,ROUNDDOWN(G149-E149-H149-I149,-3))</f>
        <v/>
      </c>
      <c r="L149" s="19">
        <f>MAX(0,ROUNDDOWN(G149-E149-H149,-3))</f>
        <v/>
      </c>
      <c r="M149" s="19">
        <f>IF(J149&lt;=0,0,ROUNDDOWN((J149*LOOKUP(J149,{0,1950001,3300001,6950001,9000001,18000001,40000001},{0.05,0.1,0.2,0.23,0.33,0.4,0.45})-LOOKUP(J149,{0,1950001,3300001,6950001,9000001,18000001,40000001},{0,97500,427500,636000,1536000,2796000,4796000}))*1.021,-2))</f>
        <v/>
      </c>
      <c r="N149" s="19">
        <f>IF(K149&lt;=0,0,ROUNDDOWN((K149*LOOKUP(K149,{0,1950001,3300001,6950001,9000001,18000001,40000001},{0.05,0.1,0.2,0.23,0.33,0.4,0.45})-LOOKUP(K149,{0,1950001,3300001,6950001,9000001,18000001,40000001},{0,97500,427500,636000,1536000,2796000,4796000}))*1.021,-2))</f>
        <v/>
      </c>
      <c r="O149" s="19">
        <f>IF(L149&lt;=0,0,ROUNDDOWN((L149*LOOKUP(L149,{0,1950001,3300001,6950001,9000001,18000001,40000001},{0.05,0.1,0.2,0.23,0.33,0.4,0.45})-LOOKUP(L149,{0,1950001,3300001,6950001,9000001,18000001,40000001},{0,97500,427500,636000,1536000,2796000,4796000}))*1.021,-2))</f>
        <v/>
      </c>
      <c r="P149" s="19">
        <f>MAX(0,ROUNDDOWN(G149-E149-430000,-3))</f>
        <v/>
      </c>
      <c r="Q149" s="19">
        <f>MAX(0,ROUNDDOWN(G149-E149-430000-I149,-3))</f>
        <v/>
      </c>
      <c r="R149" s="19">
        <f>MAX(0,ROUNDDOWN(F149-E149-430000,-3))</f>
        <v/>
      </c>
      <c r="S149" s="19">
        <f>IF(G149&lt;=450000,0,MAX(0,ROUNDDOWN(P149*0.06-MIN(50000,P149)*0.03,-2))+MAX(0,ROUNDDOWN(P149*0.04-MIN(50000,P149)*0.02,-2)))</f>
        <v/>
      </c>
      <c r="T149" s="19">
        <f>IF(G149&lt;=450000,0,MAX(0,ROUNDDOWN(Q149*0.06-MIN(50000,Q149)*0.03,-2))+MAX(0,ROUNDDOWN(Q149*0.04-MIN(50000,Q149)*0.02,-2)))</f>
        <v/>
      </c>
      <c r="U149" s="19">
        <f>IF(F149&lt;=450000,0,MAX(0,ROUNDDOWN(R149*0.06-MIN(50000,R149)*0.03,-2))+MAX(0,ROUNDDOWN(R149*0.04-MIN(50000,R149)*0.02,-2)))</f>
        <v/>
      </c>
      <c r="V149" s="19">
        <f>S149-U149</f>
        <v/>
      </c>
      <c r="W149" s="19">
        <f>O149-M149</f>
        <v/>
      </c>
      <c r="X149" s="19">
        <f>N149+T149-M149-S149</f>
        <v/>
      </c>
      <c r="Y149" s="19">
        <f>T149-S149</f>
        <v/>
      </c>
    </row>
    <row r="150">
      <c r="A150" t="inlineStr">
        <is>
          <t>医療費の境目</t>
        </is>
      </c>
      <c r="B150" s="19">
        <f>'3_医療費の境目'!$B$3</f>
        <v/>
      </c>
      <c r="C150" s="19">
        <f>'3_医療費の境目'!$B$4</f>
        <v/>
      </c>
      <c r="D150" s="19">
        <f>'3_医療費の境目'!D78</f>
        <v/>
      </c>
      <c r="E150" s="19">
        <f>ROUND(MIN(B150/12,650000)*12*0.0915+MIN(B150/12,1390000)*12*(0.0504+0)+B150*0.005,0)</f>
        <v/>
      </c>
      <c r="F150" s="19">
        <f>IF(B150&lt;741000,0,IF(B150&lt;2191000,B150-740000,IF(B150&lt;2193000,1451000,IF(B150&lt;2196000,1453000,IF(B150&lt;2200000,1456000,IF(B150&lt;3600000,ROUND(ROUNDDOWN(B150/4,-3)*2.8,0)-80000,IF(B150&lt;6600000,ROUND(ROUNDDOWN(B150/4,-3)*3.2,0)-440000,IF(B150&lt;8500000,ROUNDDOWN(B150*0.9,0)-1100000,B150-1950000))))))))</f>
        <v/>
      </c>
      <c r="G150" s="19">
        <f>F150+C150</f>
        <v/>
      </c>
      <c r="H150" s="19">
        <f>IF(G150&gt;23500000,NA(),IF(G150&lt;=4890000,1040000,IF(G150&lt;=6550000,670000,620000)))</f>
        <v/>
      </c>
      <c r="I150" s="19">
        <f>IF(D150&lt;=0,0,MAX(0,MIN(2000000,D150-MIN(100000,ROUNDDOWN(G150*0.05,0)))))</f>
        <v/>
      </c>
      <c r="J150" s="19">
        <f>MAX(0,ROUNDDOWN(F150-E150-H150,-3))</f>
        <v/>
      </c>
      <c r="K150" s="19">
        <f>MAX(0,ROUNDDOWN(G150-E150-H150-I150,-3))</f>
        <v/>
      </c>
      <c r="L150" s="19">
        <f>MAX(0,ROUNDDOWN(G150-E150-H150,-3))</f>
        <v/>
      </c>
      <c r="M150" s="19">
        <f>IF(J150&lt;=0,0,ROUNDDOWN((J150*LOOKUP(J150,{0,1950001,3300001,6950001,9000001,18000001,40000001},{0.05,0.1,0.2,0.23,0.33,0.4,0.45})-LOOKUP(J150,{0,1950001,3300001,6950001,9000001,18000001,40000001},{0,97500,427500,636000,1536000,2796000,4796000}))*1.021,-2))</f>
        <v/>
      </c>
      <c r="N150" s="19">
        <f>IF(K150&lt;=0,0,ROUNDDOWN((K150*LOOKUP(K150,{0,1950001,3300001,6950001,9000001,18000001,40000001},{0.05,0.1,0.2,0.23,0.33,0.4,0.45})-LOOKUP(K150,{0,1950001,3300001,6950001,9000001,18000001,40000001},{0,97500,427500,636000,1536000,2796000,4796000}))*1.021,-2))</f>
        <v/>
      </c>
      <c r="O150" s="19">
        <f>IF(L150&lt;=0,0,ROUNDDOWN((L150*LOOKUP(L150,{0,1950001,3300001,6950001,9000001,18000001,40000001},{0.05,0.1,0.2,0.23,0.33,0.4,0.45})-LOOKUP(L150,{0,1950001,3300001,6950001,9000001,18000001,40000001},{0,97500,427500,636000,1536000,2796000,4796000}))*1.021,-2))</f>
        <v/>
      </c>
      <c r="P150" s="19">
        <f>MAX(0,ROUNDDOWN(G150-E150-430000,-3))</f>
        <v/>
      </c>
      <c r="Q150" s="19">
        <f>MAX(0,ROUNDDOWN(G150-E150-430000-I150,-3))</f>
        <v/>
      </c>
      <c r="R150" s="19">
        <f>MAX(0,ROUNDDOWN(F150-E150-430000,-3))</f>
        <v/>
      </c>
      <c r="S150" s="19">
        <f>IF(G150&lt;=450000,0,MAX(0,ROUNDDOWN(P150*0.06-MIN(50000,P150)*0.03,-2))+MAX(0,ROUNDDOWN(P150*0.04-MIN(50000,P150)*0.02,-2)))</f>
        <v/>
      </c>
      <c r="T150" s="19">
        <f>IF(G150&lt;=450000,0,MAX(0,ROUNDDOWN(Q150*0.06-MIN(50000,Q150)*0.03,-2))+MAX(0,ROUNDDOWN(Q150*0.04-MIN(50000,Q150)*0.02,-2)))</f>
        <v/>
      </c>
      <c r="U150" s="19">
        <f>IF(F150&lt;=450000,0,MAX(0,ROUNDDOWN(R150*0.06-MIN(50000,R150)*0.03,-2))+MAX(0,ROUNDDOWN(R150*0.04-MIN(50000,R150)*0.02,-2)))</f>
        <v/>
      </c>
      <c r="V150" s="19">
        <f>S150-U150</f>
        <v/>
      </c>
      <c r="W150" s="19">
        <f>O150-M150</f>
        <v/>
      </c>
      <c r="X150" s="19">
        <f>N150+T150-M150-S150</f>
        <v/>
      </c>
      <c r="Y150" s="19">
        <f>T150-S150</f>
        <v/>
      </c>
    </row>
    <row r="151">
      <c r="A151" t="inlineStr">
        <is>
          <t>医療費の境目</t>
        </is>
      </c>
      <c r="B151" s="19">
        <f>'3_医療費の境目'!$B$3</f>
        <v/>
      </c>
      <c r="C151" s="19">
        <f>'3_医療費の境目'!$B$4</f>
        <v/>
      </c>
      <c r="D151" s="19">
        <f>'3_医療費の境目'!D79</f>
        <v/>
      </c>
      <c r="E151" s="19">
        <f>ROUND(MIN(B151/12,650000)*12*0.0915+MIN(B151/12,1390000)*12*(0.0504+0)+B151*0.005,0)</f>
        <v/>
      </c>
      <c r="F151" s="19">
        <f>IF(B151&lt;741000,0,IF(B151&lt;2191000,B151-740000,IF(B151&lt;2193000,1451000,IF(B151&lt;2196000,1453000,IF(B151&lt;2200000,1456000,IF(B151&lt;3600000,ROUND(ROUNDDOWN(B151/4,-3)*2.8,0)-80000,IF(B151&lt;6600000,ROUND(ROUNDDOWN(B151/4,-3)*3.2,0)-440000,IF(B151&lt;8500000,ROUNDDOWN(B151*0.9,0)-1100000,B151-1950000))))))))</f>
        <v/>
      </c>
      <c r="G151" s="19">
        <f>F151+C151</f>
        <v/>
      </c>
      <c r="H151" s="19">
        <f>IF(G151&gt;23500000,NA(),IF(G151&lt;=4890000,1040000,IF(G151&lt;=6550000,670000,620000)))</f>
        <v/>
      </c>
      <c r="I151" s="19">
        <f>IF(D151&lt;=0,0,MAX(0,MIN(2000000,D151-MIN(100000,ROUNDDOWN(G151*0.05,0)))))</f>
        <v/>
      </c>
      <c r="J151" s="19">
        <f>MAX(0,ROUNDDOWN(F151-E151-H151,-3))</f>
        <v/>
      </c>
      <c r="K151" s="19">
        <f>MAX(0,ROUNDDOWN(G151-E151-H151-I151,-3))</f>
        <v/>
      </c>
      <c r="L151" s="19">
        <f>MAX(0,ROUNDDOWN(G151-E151-H151,-3))</f>
        <v/>
      </c>
      <c r="M151" s="19">
        <f>IF(J151&lt;=0,0,ROUNDDOWN((J151*LOOKUP(J151,{0,1950001,3300001,6950001,9000001,18000001,40000001},{0.05,0.1,0.2,0.23,0.33,0.4,0.45})-LOOKUP(J151,{0,1950001,3300001,6950001,9000001,18000001,40000001},{0,97500,427500,636000,1536000,2796000,4796000}))*1.021,-2))</f>
        <v/>
      </c>
      <c r="N151" s="19">
        <f>IF(K151&lt;=0,0,ROUNDDOWN((K151*LOOKUP(K151,{0,1950001,3300001,6950001,9000001,18000001,40000001},{0.05,0.1,0.2,0.23,0.33,0.4,0.45})-LOOKUP(K151,{0,1950001,3300001,6950001,9000001,18000001,40000001},{0,97500,427500,636000,1536000,2796000,4796000}))*1.021,-2))</f>
        <v/>
      </c>
      <c r="O151" s="19">
        <f>IF(L151&lt;=0,0,ROUNDDOWN((L151*LOOKUP(L151,{0,1950001,3300001,6950001,9000001,18000001,40000001},{0.05,0.1,0.2,0.23,0.33,0.4,0.45})-LOOKUP(L151,{0,1950001,3300001,6950001,9000001,18000001,40000001},{0,97500,427500,636000,1536000,2796000,4796000}))*1.021,-2))</f>
        <v/>
      </c>
      <c r="P151" s="19">
        <f>MAX(0,ROUNDDOWN(G151-E151-430000,-3))</f>
        <v/>
      </c>
      <c r="Q151" s="19">
        <f>MAX(0,ROUNDDOWN(G151-E151-430000-I151,-3))</f>
        <v/>
      </c>
      <c r="R151" s="19">
        <f>MAX(0,ROUNDDOWN(F151-E151-430000,-3))</f>
        <v/>
      </c>
      <c r="S151" s="19">
        <f>IF(G151&lt;=450000,0,MAX(0,ROUNDDOWN(P151*0.06-MIN(50000,P151)*0.03,-2))+MAX(0,ROUNDDOWN(P151*0.04-MIN(50000,P151)*0.02,-2)))</f>
        <v/>
      </c>
      <c r="T151" s="19">
        <f>IF(G151&lt;=450000,0,MAX(0,ROUNDDOWN(Q151*0.06-MIN(50000,Q151)*0.03,-2))+MAX(0,ROUNDDOWN(Q151*0.04-MIN(50000,Q151)*0.02,-2)))</f>
        <v/>
      </c>
      <c r="U151" s="19">
        <f>IF(F151&lt;=450000,0,MAX(0,ROUNDDOWN(R151*0.06-MIN(50000,R151)*0.03,-2))+MAX(0,ROUNDDOWN(R151*0.04-MIN(50000,R151)*0.02,-2)))</f>
        <v/>
      </c>
      <c r="V151" s="19">
        <f>S151-U151</f>
        <v/>
      </c>
      <c r="W151" s="19">
        <f>O151-M151</f>
        <v/>
      </c>
      <c r="X151" s="19">
        <f>N151+T151-M151-S151</f>
        <v/>
      </c>
      <c r="Y151" s="19">
        <f>T151-S151</f>
        <v/>
      </c>
    </row>
    <row r="152">
      <c r="A152" t="inlineStr">
        <is>
          <t>医療費の境目</t>
        </is>
      </c>
      <c r="B152" s="19">
        <f>'3_医療費の境目'!$B$3</f>
        <v/>
      </c>
      <c r="C152" s="19">
        <f>'3_医療費の境目'!$B$4</f>
        <v/>
      </c>
      <c r="D152" s="19">
        <f>'3_医療費の境目'!D80</f>
        <v/>
      </c>
      <c r="E152" s="19">
        <f>ROUND(MIN(B152/12,650000)*12*0.0915+MIN(B152/12,1390000)*12*(0.0504+0)+B152*0.005,0)</f>
        <v/>
      </c>
      <c r="F152" s="19">
        <f>IF(B152&lt;741000,0,IF(B152&lt;2191000,B152-740000,IF(B152&lt;2193000,1451000,IF(B152&lt;2196000,1453000,IF(B152&lt;2200000,1456000,IF(B152&lt;3600000,ROUND(ROUNDDOWN(B152/4,-3)*2.8,0)-80000,IF(B152&lt;6600000,ROUND(ROUNDDOWN(B152/4,-3)*3.2,0)-440000,IF(B152&lt;8500000,ROUNDDOWN(B152*0.9,0)-1100000,B152-1950000))))))))</f>
        <v/>
      </c>
      <c r="G152" s="19">
        <f>F152+C152</f>
        <v/>
      </c>
      <c r="H152" s="19">
        <f>IF(G152&gt;23500000,NA(),IF(G152&lt;=4890000,1040000,IF(G152&lt;=6550000,670000,620000)))</f>
        <v/>
      </c>
      <c r="I152" s="19">
        <f>IF(D152&lt;=0,0,MAX(0,MIN(2000000,D152-MIN(100000,ROUNDDOWN(G152*0.05,0)))))</f>
        <v/>
      </c>
      <c r="J152" s="19">
        <f>MAX(0,ROUNDDOWN(F152-E152-H152,-3))</f>
        <v/>
      </c>
      <c r="K152" s="19">
        <f>MAX(0,ROUNDDOWN(G152-E152-H152-I152,-3))</f>
        <v/>
      </c>
      <c r="L152" s="19">
        <f>MAX(0,ROUNDDOWN(G152-E152-H152,-3))</f>
        <v/>
      </c>
      <c r="M152" s="19">
        <f>IF(J152&lt;=0,0,ROUNDDOWN((J152*LOOKUP(J152,{0,1950001,3300001,6950001,9000001,18000001,40000001},{0.05,0.1,0.2,0.23,0.33,0.4,0.45})-LOOKUP(J152,{0,1950001,3300001,6950001,9000001,18000001,40000001},{0,97500,427500,636000,1536000,2796000,4796000}))*1.021,-2))</f>
        <v/>
      </c>
      <c r="N152" s="19">
        <f>IF(K152&lt;=0,0,ROUNDDOWN((K152*LOOKUP(K152,{0,1950001,3300001,6950001,9000001,18000001,40000001},{0.05,0.1,0.2,0.23,0.33,0.4,0.45})-LOOKUP(K152,{0,1950001,3300001,6950001,9000001,18000001,40000001},{0,97500,427500,636000,1536000,2796000,4796000}))*1.021,-2))</f>
        <v/>
      </c>
      <c r="O152" s="19">
        <f>IF(L152&lt;=0,0,ROUNDDOWN((L152*LOOKUP(L152,{0,1950001,3300001,6950001,9000001,18000001,40000001},{0.05,0.1,0.2,0.23,0.33,0.4,0.45})-LOOKUP(L152,{0,1950001,3300001,6950001,9000001,18000001,40000001},{0,97500,427500,636000,1536000,2796000,4796000}))*1.021,-2))</f>
        <v/>
      </c>
      <c r="P152" s="19">
        <f>MAX(0,ROUNDDOWN(G152-E152-430000,-3))</f>
        <v/>
      </c>
      <c r="Q152" s="19">
        <f>MAX(0,ROUNDDOWN(G152-E152-430000-I152,-3))</f>
        <v/>
      </c>
      <c r="R152" s="19">
        <f>MAX(0,ROUNDDOWN(F152-E152-430000,-3))</f>
        <v/>
      </c>
      <c r="S152" s="19">
        <f>IF(G152&lt;=450000,0,MAX(0,ROUNDDOWN(P152*0.06-MIN(50000,P152)*0.03,-2))+MAX(0,ROUNDDOWN(P152*0.04-MIN(50000,P152)*0.02,-2)))</f>
        <v/>
      </c>
      <c r="T152" s="19">
        <f>IF(G152&lt;=450000,0,MAX(0,ROUNDDOWN(Q152*0.06-MIN(50000,Q152)*0.03,-2))+MAX(0,ROUNDDOWN(Q152*0.04-MIN(50000,Q152)*0.02,-2)))</f>
        <v/>
      </c>
      <c r="U152" s="19">
        <f>IF(F152&lt;=450000,0,MAX(0,ROUNDDOWN(R152*0.06-MIN(50000,R152)*0.03,-2))+MAX(0,ROUNDDOWN(R152*0.04-MIN(50000,R152)*0.02,-2)))</f>
        <v/>
      </c>
      <c r="V152" s="19">
        <f>S152-U152</f>
        <v/>
      </c>
      <c r="W152" s="19">
        <f>O152-M152</f>
        <v/>
      </c>
      <c r="X152" s="19">
        <f>N152+T152-M152-S152</f>
        <v/>
      </c>
      <c r="Y152" s="19">
        <f>T152-S152</f>
        <v/>
      </c>
    </row>
    <row r="153">
      <c r="A153" t="inlineStr">
        <is>
          <t>医療費の境目</t>
        </is>
      </c>
      <c r="B153" s="19">
        <f>'3_医療費の境目'!$B$3</f>
        <v/>
      </c>
      <c r="C153" s="19">
        <f>'3_医療費の境目'!$B$4</f>
        <v/>
      </c>
      <c r="D153" s="19">
        <f>'3_医療費の境目'!D81</f>
        <v/>
      </c>
      <c r="E153" s="19">
        <f>ROUND(MIN(B153/12,650000)*12*0.0915+MIN(B153/12,1390000)*12*(0.0504+0)+B153*0.005,0)</f>
        <v/>
      </c>
      <c r="F153" s="19">
        <f>IF(B153&lt;741000,0,IF(B153&lt;2191000,B153-740000,IF(B153&lt;2193000,1451000,IF(B153&lt;2196000,1453000,IF(B153&lt;2200000,1456000,IF(B153&lt;3600000,ROUND(ROUNDDOWN(B153/4,-3)*2.8,0)-80000,IF(B153&lt;6600000,ROUND(ROUNDDOWN(B153/4,-3)*3.2,0)-440000,IF(B153&lt;8500000,ROUNDDOWN(B153*0.9,0)-1100000,B153-1950000))))))))</f>
        <v/>
      </c>
      <c r="G153" s="19">
        <f>F153+C153</f>
        <v/>
      </c>
      <c r="H153" s="19">
        <f>IF(G153&gt;23500000,NA(),IF(G153&lt;=4890000,1040000,IF(G153&lt;=6550000,670000,620000)))</f>
        <v/>
      </c>
      <c r="I153" s="19">
        <f>IF(D153&lt;=0,0,MAX(0,MIN(2000000,D153-MIN(100000,ROUNDDOWN(G153*0.05,0)))))</f>
        <v/>
      </c>
      <c r="J153" s="19">
        <f>MAX(0,ROUNDDOWN(F153-E153-H153,-3))</f>
        <v/>
      </c>
      <c r="K153" s="19">
        <f>MAX(0,ROUNDDOWN(G153-E153-H153-I153,-3))</f>
        <v/>
      </c>
      <c r="L153" s="19">
        <f>MAX(0,ROUNDDOWN(G153-E153-H153,-3))</f>
        <v/>
      </c>
      <c r="M153" s="19">
        <f>IF(J153&lt;=0,0,ROUNDDOWN((J153*LOOKUP(J153,{0,1950001,3300001,6950001,9000001,18000001,40000001},{0.05,0.1,0.2,0.23,0.33,0.4,0.45})-LOOKUP(J153,{0,1950001,3300001,6950001,9000001,18000001,40000001},{0,97500,427500,636000,1536000,2796000,4796000}))*1.021,-2))</f>
        <v/>
      </c>
      <c r="N153" s="19">
        <f>IF(K153&lt;=0,0,ROUNDDOWN((K153*LOOKUP(K153,{0,1950001,3300001,6950001,9000001,18000001,40000001},{0.05,0.1,0.2,0.23,0.33,0.4,0.45})-LOOKUP(K153,{0,1950001,3300001,6950001,9000001,18000001,40000001},{0,97500,427500,636000,1536000,2796000,4796000}))*1.021,-2))</f>
        <v/>
      </c>
      <c r="O153" s="19">
        <f>IF(L153&lt;=0,0,ROUNDDOWN((L153*LOOKUP(L153,{0,1950001,3300001,6950001,9000001,18000001,40000001},{0.05,0.1,0.2,0.23,0.33,0.4,0.45})-LOOKUP(L153,{0,1950001,3300001,6950001,9000001,18000001,40000001},{0,97500,427500,636000,1536000,2796000,4796000}))*1.021,-2))</f>
        <v/>
      </c>
      <c r="P153" s="19">
        <f>MAX(0,ROUNDDOWN(G153-E153-430000,-3))</f>
        <v/>
      </c>
      <c r="Q153" s="19">
        <f>MAX(0,ROUNDDOWN(G153-E153-430000-I153,-3))</f>
        <v/>
      </c>
      <c r="R153" s="19">
        <f>MAX(0,ROUNDDOWN(F153-E153-430000,-3))</f>
        <v/>
      </c>
      <c r="S153" s="19">
        <f>IF(G153&lt;=450000,0,MAX(0,ROUNDDOWN(P153*0.06-MIN(50000,P153)*0.03,-2))+MAX(0,ROUNDDOWN(P153*0.04-MIN(50000,P153)*0.02,-2)))</f>
        <v/>
      </c>
      <c r="T153" s="19">
        <f>IF(G153&lt;=450000,0,MAX(0,ROUNDDOWN(Q153*0.06-MIN(50000,Q153)*0.03,-2))+MAX(0,ROUNDDOWN(Q153*0.04-MIN(50000,Q153)*0.02,-2)))</f>
        <v/>
      </c>
      <c r="U153" s="19">
        <f>IF(F153&lt;=450000,0,MAX(0,ROUNDDOWN(R153*0.06-MIN(50000,R153)*0.03,-2))+MAX(0,ROUNDDOWN(R153*0.04-MIN(50000,R153)*0.02,-2)))</f>
        <v/>
      </c>
      <c r="V153" s="19">
        <f>S153-U153</f>
        <v/>
      </c>
      <c r="W153" s="19">
        <f>O153-M153</f>
        <v/>
      </c>
      <c r="X153" s="19">
        <f>N153+T153-M153-S153</f>
        <v/>
      </c>
      <c r="Y153" s="19">
        <f>T153-S153</f>
        <v/>
      </c>
    </row>
    <row r="154">
      <c r="A154" t="inlineStr">
        <is>
          <t>医療費の境目</t>
        </is>
      </c>
      <c r="B154" s="19">
        <f>'3_医療費の境目'!$B$3</f>
        <v/>
      </c>
      <c r="C154" s="19">
        <f>'3_医療費の境目'!$B$4</f>
        <v/>
      </c>
      <c r="D154" s="19">
        <f>'3_医療費の境目'!D82</f>
        <v/>
      </c>
      <c r="E154" s="19">
        <f>ROUND(MIN(B154/12,650000)*12*0.0915+MIN(B154/12,1390000)*12*(0.0504+0)+B154*0.005,0)</f>
        <v/>
      </c>
      <c r="F154" s="19">
        <f>IF(B154&lt;741000,0,IF(B154&lt;2191000,B154-740000,IF(B154&lt;2193000,1451000,IF(B154&lt;2196000,1453000,IF(B154&lt;2200000,1456000,IF(B154&lt;3600000,ROUND(ROUNDDOWN(B154/4,-3)*2.8,0)-80000,IF(B154&lt;6600000,ROUND(ROUNDDOWN(B154/4,-3)*3.2,0)-440000,IF(B154&lt;8500000,ROUNDDOWN(B154*0.9,0)-1100000,B154-1950000))))))))</f>
        <v/>
      </c>
      <c r="G154" s="19">
        <f>F154+C154</f>
        <v/>
      </c>
      <c r="H154" s="19">
        <f>IF(G154&gt;23500000,NA(),IF(G154&lt;=4890000,1040000,IF(G154&lt;=6550000,670000,620000)))</f>
        <v/>
      </c>
      <c r="I154" s="19">
        <f>IF(D154&lt;=0,0,MAX(0,MIN(2000000,D154-MIN(100000,ROUNDDOWN(G154*0.05,0)))))</f>
        <v/>
      </c>
      <c r="J154" s="19">
        <f>MAX(0,ROUNDDOWN(F154-E154-H154,-3))</f>
        <v/>
      </c>
      <c r="K154" s="19">
        <f>MAX(0,ROUNDDOWN(G154-E154-H154-I154,-3))</f>
        <v/>
      </c>
      <c r="L154" s="19">
        <f>MAX(0,ROUNDDOWN(G154-E154-H154,-3))</f>
        <v/>
      </c>
      <c r="M154" s="19">
        <f>IF(J154&lt;=0,0,ROUNDDOWN((J154*LOOKUP(J154,{0,1950001,3300001,6950001,9000001,18000001,40000001},{0.05,0.1,0.2,0.23,0.33,0.4,0.45})-LOOKUP(J154,{0,1950001,3300001,6950001,9000001,18000001,40000001},{0,97500,427500,636000,1536000,2796000,4796000}))*1.021,-2))</f>
        <v/>
      </c>
      <c r="N154" s="19">
        <f>IF(K154&lt;=0,0,ROUNDDOWN((K154*LOOKUP(K154,{0,1950001,3300001,6950001,9000001,18000001,40000001},{0.05,0.1,0.2,0.23,0.33,0.4,0.45})-LOOKUP(K154,{0,1950001,3300001,6950001,9000001,18000001,40000001},{0,97500,427500,636000,1536000,2796000,4796000}))*1.021,-2))</f>
        <v/>
      </c>
      <c r="O154" s="19">
        <f>IF(L154&lt;=0,0,ROUNDDOWN((L154*LOOKUP(L154,{0,1950001,3300001,6950001,9000001,18000001,40000001},{0.05,0.1,0.2,0.23,0.33,0.4,0.45})-LOOKUP(L154,{0,1950001,3300001,6950001,9000001,18000001,40000001},{0,97500,427500,636000,1536000,2796000,4796000}))*1.021,-2))</f>
        <v/>
      </c>
      <c r="P154" s="19">
        <f>MAX(0,ROUNDDOWN(G154-E154-430000,-3))</f>
        <v/>
      </c>
      <c r="Q154" s="19">
        <f>MAX(0,ROUNDDOWN(G154-E154-430000-I154,-3))</f>
        <v/>
      </c>
      <c r="R154" s="19">
        <f>MAX(0,ROUNDDOWN(F154-E154-430000,-3))</f>
        <v/>
      </c>
      <c r="S154" s="19">
        <f>IF(G154&lt;=450000,0,MAX(0,ROUNDDOWN(P154*0.06-MIN(50000,P154)*0.03,-2))+MAX(0,ROUNDDOWN(P154*0.04-MIN(50000,P154)*0.02,-2)))</f>
        <v/>
      </c>
      <c r="T154" s="19">
        <f>IF(G154&lt;=450000,0,MAX(0,ROUNDDOWN(Q154*0.06-MIN(50000,Q154)*0.03,-2))+MAX(0,ROUNDDOWN(Q154*0.04-MIN(50000,Q154)*0.02,-2)))</f>
        <v/>
      </c>
      <c r="U154" s="19">
        <f>IF(F154&lt;=450000,0,MAX(0,ROUNDDOWN(R154*0.06-MIN(50000,R154)*0.03,-2))+MAX(0,ROUNDDOWN(R154*0.04-MIN(50000,R154)*0.02,-2)))</f>
        <v/>
      </c>
      <c r="V154" s="19">
        <f>S154-U154</f>
        <v/>
      </c>
      <c r="W154" s="19">
        <f>O154-M154</f>
        <v/>
      </c>
      <c r="X154" s="19">
        <f>N154+T154-M154-S154</f>
        <v/>
      </c>
      <c r="Y154" s="19">
        <f>T154-S154</f>
        <v/>
      </c>
    </row>
    <row r="155">
      <c r="A155" t="inlineStr">
        <is>
          <t>医療費の境目</t>
        </is>
      </c>
      <c r="B155" s="19">
        <f>'3_医療費の境目'!$B$3</f>
        <v/>
      </c>
      <c r="C155" s="19">
        <f>'3_医療費の境目'!$B$4</f>
        <v/>
      </c>
      <c r="D155" s="19">
        <f>'3_医療費の境目'!D83</f>
        <v/>
      </c>
      <c r="E155" s="19">
        <f>ROUND(MIN(B155/12,650000)*12*0.0915+MIN(B155/12,1390000)*12*(0.0504+0)+B155*0.005,0)</f>
        <v/>
      </c>
      <c r="F155" s="19">
        <f>IF(B155&lt;741000,0,IF(B155&lt;2191000,B155-740000,IF(B155&lt;2193000,1451000,IF(B155&lt;2196000,1453000,IF(B155&lt;2200000,1456000,IF(B155&lt;3600000,ROUND(ROUNDDOWN(B155/4,-3)*2.8,0)-80000,IF(B155&lt;6600000,ROUND(ROUNDDOWN(B155/4,-3)*3.2,0)-440000,IF(B155&lt;8500000,ROUNDDOWN(B155*0.9,0)-1100000,B155-1950000))))))))</f>
        <v/>
      </c>
      <c r="G155" s="19">
        <f>F155+C155</f>
        <v/>
      </c>
      <c r="H155" s="19">
        <f>IF(G155&gt;23500000,NA(),IF(G155&lt;=4890000,1040000,IF(G155&lt;=6550000,670000,620000)))</f>
        <v/>
      </c>
      <c r="I155" s="19">
        <f>IF(D155&lt;=0,0,MAX(0,MIN(2000000,D155-MIN(100000,ROUNDDOWN(G155*0.05,0)))))</f>
        <v/>
      </c>
      <c r="J155" s="19">
        <f>MAX(0,ROUNDDOWN(F155-E155-H155,-3))</f>
        <v/>
      </c>
      <c r="K155" s="19">
        <f>MAX(0,ROUNDDOWN(G155-E155-H155-I155,-3))</f>
        <v/>
      </c>
      <c r="L155" s="19">
        <f>MAX(0,ROUNDDOWN(G155-E155-H155,-3))</f>
        <v/>
      </c>
      <c r="M155" s="19">
        <f>IF(J155&lt;=0,0,ROUNDDOWN((J155*LOOKUP(J155,{0,1950001,3300001,6950001,9000001,18000001,40000001},{0.05,0.1,0.2,0.23,0.33,0.4,0.45})-LOOKUP(J155,{0,1950001,3300001,6950001,9000001,18000001,40000001},{0,97500,427500,636000,1536000,2796000,4796000}))*1.021,-2))</f>
        <v/>
      </c>
      <c r="N155" s="19">
        <f>IF(K155&lt;=0,0,ROUNDDOWN((K155*LOOKUP(K155,{0,1950001,3300001,6950001,9000001,18000001,40000001},{0.05,0.1,0.2,0.23,0.33,0.4,0.45})-LOOKUP(K155,{0,1950001,3300001,6950001,9000001,18000001,40000001},{0,97500,427500,636000,1536000,2796000,4796000}))*1.021,-2))</f>
        <v/>
      </c>
      <c r="O155" s="19">
        <f>IF(L155&lt;=0,0,ROUNDDOWN((L155*LOOKUP(L155,{0,1950001,3300001,6950001,9000001,18000001,40000001},{0.05,0.1,0.2,0.23,0.33,0.4,0.45})-LOOKUP(L155,{0,1950001,3300001,6950001,9000001,18000001,40000001},{0,97500,427500,636000,1536000,2796000,4796000}))*1.021,-2))</f>
        <v/>
      </c>
      <c r="P155" s="19">
        <f>MAX(0,ROUNDDOWN(G155-E155-430000,-3))</f>
        <v/>
      </c>
      <c r="Q155" s="19">
        <f>MAX(0,ROUNDDOWN(G155-E155-430000-I155,-3))</f>
        <v/>
      </c>
      <c r="R155" s="19">
        <f>MAX(0,ROUNDDOWN(F155-E155-430000,-3))</f>
        <v/>
      </c>
      <c r="S155" s="19">
        <f>IF(G155&lt;=450000,0,MAX(0,ROUNDDOWN(P155*0.06-MIN(50000,P155)*0.03,-2))+MAX(0,ROUNDDOWN(P155*0.04-MIN(50000,P155)*0.02,-2)))</f>
        <v/>
      </c>
      <c r="T155" s="19">
        <f>IF(G155&lt;=450000,0,MAX(0,ROUNDDOWN(Q155*0.06-MIN(50000,Q155)*0.03,-2))+MAX(0,ROUNDDOWN(Q155*0.04-MIN(50000,Q155)*0.02,-2)))</f>
        <v/>
      </c>
      <c r="U155" s="19">
        <f>IF(F155&lt;=450000,0,MAX(0,ROUNDDOWN(R155*0.06-MIN(50000,R155)*0.03,-2))+MAX(0,ROUNDDOWN(R155*0.04-MIN(50000,R155)*0.02,-2)))</f>
        <v/>
      </c>
      <c r="V155" s="19">
        <f>S155-U155</f>
        <v/>
      </c>
      <c r="W155" s="19">
        <f>O155-M155</f>
        <v/>
      </c>
      <c r="X155" s="19">
        <f>N155+T155-M155-S155</f>
        <v/>
      </c>
      <c r="Y155" s="19">
        <f>T155-S155</f>
        <v/>
      </c>
    </row>
    <row r="156">
      <c r="A156" t="inlineStr">
        <is>
          <t>医療費の境目</t>
        </is>
      </c>
      <c r="B156" s="19">
        <f>'3_医療費の境目'!$B$3</f>
        <v/>
      </c>
      <c r="C156" s="19">
        <f>'3_医療費の境目'!$B$4</f>
        <v/>
      </c>
      <c r="D156" s="19">
        <f>'3_医療費の境目'!D84</f>
        <v/>
      </c>
      <c r="E156" s="19">
        <f>ROUND(MIN(B156/12,650000)*12*0.0915+MIN(B156/12,1390000)*12*(0.0504+0)+B156*0.005,0)</f>
        <v/>
      </c>
      <c r="F156" s="19">
        <f>IF(B156&lt;741000,0,IF(B156&lt;2191000,B156-740000,IF(B156&lt;2193000,1451000,IF(B156&lt;2196000,1453000,IF(B156&lt;2200000,1456000,IF(B156&lt;3600000,ROUND(ROUNDDOWN(B156/4,-3)*2.8,0)-80000,IF(B156&lt;6600000,ROUND(ROUNDDOWN(B156/4,-3)*3.2,0)-440000,IF(B156&lt;8500000,ROUNDDOWN(B156*0.9,0)-1100000,B156-1950000))))))))</f>
        <v/>
      </c>
      <c r="G156" s="19">
        <f>F156+C156</f>
        <v/>
      </c>
      <c r="H156" s="19">
        <f>IF(G156&gt;23500000,NA(),IF(G156&lt;=4890000,1040000,IF(G156&lt;=6550000,670000,620000)))</f>
        <v/>
      </c>
      <c r="I156" s="19">
        <f>IF(D156&lt;=0,0,MAX(0,MIN(2000000,D156-MIN(100000,ROUNDDOWN(G156*0.05,0)))))</f>
        <v/>
      </c>
      <c r="J156" s="19">
        <f>MAX(0,ROUNDDOWN(F156-E156-H156,-3))</f>
        <v/>
      </c>
      <c r="K156" s="19">
        <f>MAX(0,ROUNDDOWN(G156-E156-H156-I156,-3))</f>
        <v/>
      </c>
      <c r="L156" s="19">
        <f>MAX(0,ROUNDDOWN(G156-E156-H156,-3))</f>
        <v/>
      </c>
      <c r="M156" s="19">
        <f>IF(J156&lt;=0,0,ROUNDDOWN((J156*LOOKUP(J156,{0,1950001,3300001,6950001,9000001,18000001,40000001},{0.05,0.1,0.2,0.23,0.33,0.4,0.45})-LOOKUP(J156,{0,1950001,3300001,6950001,9000001,18000001,40000001},{0,97500,427500,636000,1536000,2796000,4796000}))*1.021,-2))</f>
        <v/>
      </c>
      <c r="N156" s="19">
        <f>IF(K156&lt;=0,0,ROUNDDOWN((K156*LOOKUP(K156,{0,1950001,3300001,6950001,9000001,18000001,40000001},{0.05,0.1,0.2,0.23,0.33,0.4,0.45})-LOOKUP(K156,{0,1950001,3300001,6950001,9000001,18000001,40000001},{0,97500,427500,636000,1536000,2796000,4796000}))*1.021,-2))</f>
        <v/>
      </c>
      <c r="O156" s="19">
        <f>IF(L156&lt;=0,0,ROUNDDOWN((L156*LOOKUP(L156,{0,1950001,3300001,6950001,9000001,18000001,40000001},{0.05,0.1,0.2,0.23,0.33,0.4,0.45})-LOOKUP(L156,{0,1950001,3300001,6950001,9000001,18000001,40000001},{0,97500,427500,636000,1536000,2796000,4796000}))*1.021,-2))</f>
        <v/>
      </c>
      <c r="P156" s="19">
        <f>MAX(0,ROUNDDOWN(G156-E156-430000,-3))</f>
        <v/>
      </c>
      <c r="Q156" s="19">
        <f>MAX(0,ROUNDDOWN(G156-E156-430000-I156,-3))</f>
        <v/>
      </c>
      <c r="R156" s="19">
        <f>MAX(0,ROUNDDOWN(F156-E156-430000,-3))</f>
        <v/>
      </c>
      <c r="S156" s="19">
        <f>IF(G156&lt;=450000,0,MAX(0,ROUNDDOWN(P156*0.06-MIN(50000,P156)*0.03,-2))+MAX(0,ROUNDDOWN(P156*0.04-MIN(50000,P156)*0.02,-2)))</f>
        <v/>
      </c>
      <c r="T156" s="19">
        <f>IF(G156&lt;=450000,0,MAX(0,ROUNDDOWN(Q156*0.06-MIN(50000,Q156)*0.03,-2))+MAX(0,ROUNDDOWN(Q156*0.04-MIN(50000,Q156)*0.02,-2)))</f>
        <v/>
      </c>
      <c r="U156" s="19">
        <f>IF(F156&lt;=450000,0,MAX(0,ROUNDDOWN(R156*0.06-MIN(50000,R156)*0.03,-2))+MAX(0,ROUNDDOWN(R156*0.04-MIN(50000,R156)*0.02,-2)))</f>
        <v/>
      </c>
      <c r="V156" s="19">
        <f>S156-U156</f>
        <v/>
      </c>
      <c r="W156" s="19">
        <f>O156-M156</f>
        <v/>
      </c>
      <c r="X156" s="19">
        <f>N156+T156-M156-S156</f>
        <v/>
      </c>
      <c r="Y156" s="19">
        <f>T156-S156</f>
        <v/>
      </c>
    </row>
    <row r="157">
      <c r="A157" t="inlineStr">
        <is>
          <t>医療費の境目</t>
        </is>
      </c>
      <c r="B157" s="19">
        <f>'3_医療費の境目'!$B$3</f>
        <v/>
      </c>
      <c r="C157" s="19">
        <f>'3_医療費の境目'!$B$4</f>
        <v/>
      </c>
      <c r="D157" s="19">
        <f>'3_医療費の境目'!D85</f>
        <v/>
      </c>
      <c r="E157" s="19">
        <f>ROUND(MIN(B157/12,650000)*12*0.0915+MIN(B157/12,1390000)*12*(0.0504+0)+B157*0.005,0)</f>
        <v/>
      </c>
      <c r="F157" s="19">
        <f>IF(B157&lt;741000,0,IF(B157&lt;2191000,B157-740000,IF(B157&lt;2193000,1451000,IF(B157&lt;2196000,1453000,IF(B157&lt;2200000,1456000,IF(B157&lt;3600000,ROUND(ROUNDDOWN(B157/4,-3)*2.8,0)-80000,IF(B157&lt;6600000,ROUND(ROUNDDOWN(B157/4,-3)*3.2,0)-440000,IF(B157&lt;8500000,ROUNDDOWN(B157*0.9,0)-1100000,B157-1950000))))))))</f>
        <v/>
      </c>
      <c r="G157" s="19">
        <f>F157+C157</f>
        <v/>
      </c>
      <c r="H157" s="19">
        <f>IF(G157&gt;23500000,NA(),IF(G157&lt;=4890000,1040000,IF(G157&lt;=6550000,670000,620000)))</f>
        <v/>
      </c>
      <c r="I157" s="19">
        <f>IF(D157&lt;=0,0,MAX(0,MIN(2000000,D157-MIN(100000,ROUNDDOWN(G157*0.05,0)))))</f>
        <v/>
      </c>
      <c r="J157" s="19">
        <f>MAX(0,ROUNDDOWN(F157-E157-H157,-3))</f>
        <v/>
      </c>
      <c r="K157" s="19">
        <f>MAX(0,ROUNDDOWN(G157-E157-H157-I157,-3))</f>
        <v/>
      </c>
      <c r="L157" s="19">
        <f>MAX(0,ROUNDDOWN(G157-E157-H157,-3))</f>
        <v/>
      </c>
      <c r="M157" s="19">
        <f>IF(J157&lt;=0,0,ROUNDDOWN((J157*LOOKUP(J157,{0,1950001,3300001,6950001,9000001,18000001,40000001},{0.05,0.1,0.2,0.23,0.33,0.4,0.45})-LOOKUP(J157,{0,1950001,3300001,6950001,9000001,18000001,40000001},{0,97500,427500,636000,1536000,2796000,4796000}))*1.021,-2))</f>
        <v/>
      </c>
      <c r="N157" s="19">
        <f>IF(K157&lt;=0,0,ROUNDDOWN((K157*LOOKUP(K157,{0,1950001,3300001,6950001,9000001,18000001,40000001},{0.05,0.1,0.2,0.23,0.33,0.4,0.45})-LOOKUP(K157,{0,1950001,3300001,6950001,9000001,18000001,40000001},{0,97500,427500,636000,1536000,2796000,4796000}))*1.021,-2))</f>
        <v/>
      </c>
      <c r="O157" s="19">
        <f>IF(L157&lt;=0,0,ROUNDDOWN((L157*LOOKUP(L157,{0,1950001,3300001,6950001,9000001,18000001,40000001},{0.05,0.1,0.2,0.23,0.33,0.4,0.45})-LOOKUP(L157,{0,1950001,3300001,6950001,9000001,18000001,40000001},{0,97500,427500,636000,1536000,2796000,4796000}))*1.021,-2))</f>
        <v/>
      </c>
      <c r="P157" s="19">
        <f>MAX(0,ROUNDDOWN(G157-E157-430000,-3))</f>
        <v/>
      </c>
      <c r="Q157" s="19">
        <f>MAX(0,ROUNDDOWN(G157-E157-430000-I157,-3))</f>
        <v/>
      </c>
      <c r="R157" s="19">
        <f>MAX(0,ROUNDDOWN(F157-E157-430000,-3))</f>
        <v/>
      </c>
      <c r="S157" s="19">
        <f>IF(G157&lt;=450000,0,MAX(0,ROUNDDOWN(P157*0.06-MIN(50000,P157)*0.03,-2))+MAX(0,ROUNDDOWN(P157*0.04-MIN(50000,P157)*0.02,-2)))</f>
        <v/>
      </c>
      <c r="T157" s="19">
        <f>IF(G157&lt;=450000,0,MAX(0,ROUNDDOWN(Q157*0.06-MIN(50000,Q157)*0.03,-2))+MAX(0,ROUNDDOWN(Q157*0.04-MIN(50000,Q157)*0.02,-2)))</f>
        <v/>
      </c>
      <c r="U157" s="19">
        <f>IF(F157&lt;=450000,0,MAX(0,ROUNDDOWN(R157*0.06-MIN(50000,R157)*0.03,-2))+MAX(0,ROUNDDOWN(R157*0.04-MIN(50000,R157)*0.02,-2)))</f>
        <v/>
      </c>
      <c r="V157" s="19">
        <f>S157-U157</f>
        <v/>
      </c>
      <c r="W157" s="19">
        <f>O157-M157</f>
        <v/>
      </c>
      <c r="X157" s="19">
        <f>N157+T157-M157-S157</f>
        <v/>
      </c>
      <c r="Y157" s="19">
        <f>T157-S157</f>
        <v/>
      </c>
    </row>
    <row r="158">
      <c r="A158" t="inlineStr">
        <is>
          <t>医療費の境目</t>
        </is>
      </c>
      <c r="B158" s="19">
        <f>'3_医療費の境目'!$B$3</f>
        <v/>
      </c>
      <c r="C158" s="19">
        <f>'3_医療費の境目'!$B$4</f>
        <v/>
      </c>
      <c r="D158" s="19">
        <f>'3_医療費の境目'!D86</f>
        <v/>
      </c>
      <c r="E158" s="19">
        <f>ROUND(MIN(B158/12,650000)*12*0.0915+MIN(B158/12,1390000)*12*(0.0504+0)+B158*0.005,0)</f>
        <v/>
      </c>
      <c r="F158" s="19">
        <f>IF(B158&lt;741000,0,IF(B158&lt;2191000,B158-740000,IF(B158&lt;2193000,1451000,IF(B158&lt;2196000,1453000,IF(B158&lt;2200000,1456000,IF(B158&lt;3600000,ROUND(ROUNDDOWN(B158/4,-3)*2.8,0)-80000,IF(B158&lt;6600000,ROUND(ROUNDDOWN(B158/4,-3)*3.2,0)-440000,IF(B158&lt;8500000,ROUNDDOWN(B158*0.9,0)-1100000,B158-1950000))))))))</f>
        <v/>
      </c>
      <c r="G158" s="19">
        <f>F158+C158</f>
        <v/>
      </c>
      <c r="H158" s="19">
        <f>IF(G158&gt;23500000,NA(),IF(G158&lt;=4890000,1040000,IF(G158&lt;=6550000,670000,620000)))</f>
        <v/>
      </c>
      <c r="I158" s="19">
        <f>IF(D158&lt;=0,0,MAX(0,MIN(2000000,D158-MIN(100000,ROUNDDOWN(G158*0.05,0)))))</f>
        <v/>
      </c>
      <c r="J158" s="19">
        <f>MAX(0,ROUNDDOWN(F158-E158-H158,-3))</f>
        <v/>
      </c>
      <c r="K158" s="19">
        <f>MAX(0,ROUNDDOWN(G158-E158-H158-I158,-3))</f>
        <v/>
      </c>
      <c r="L158" s="19">
        <f>MAX(0,ROUNDDOWN(G158-E158-H158,-3))</f>
        <v/>
      </c>
      <c r="M158" s="19">
        <f>IF(J158&lt;=0,0,ROUNDDOWN((J158*LOOKUP(J158,{0,1950001,3300001,6950001,9000001,18000001,40000001},{0.05,0.1,0.2,0.23,0.33,0.4,0.45})-LOOKUP(J158,{0,1950001,3300001,6950001,9000001,18000001,40000001},{0,97500,427500,636000,1536000,2796000,4796000}))*1.021,-2))</f>
        <v/>
      </c>
      <c r="N158" s="19">
        <f>IF(K158&lt;=0,0,ROUNDDOWN((K158*LOOKUP(K158,{0,1950001,3300001,6950001,9000001,18000001,40000001},{0.05,0.1,0.2,0.23,0.33,0.4,0.45})-LOOKUP(K158,{0,1950001,3300001,6950001,9000001,18000001,40000001},{0,97500,427500,636000,1536000,2796000,4796000}))*1.021,-2))</f>
        <v/>
      </c>
      <c r="O158" s="19">
        <f>IF(L158&lt;=0,0,ROUNDDOWN((L158*LOOKUP(L158,{0,1950001,3300001,6950001,9000001,18000001,40000001},{0.05,0.1,0.2,0.23,0.33,0.4,0.45})-LOOKUP(L158,{0,1950001,3300001,6950001,9000001,18000001,40000001},{0,97500,427500,636000,1536000,2796000,4796000}))*1.021,-2))</f>
        <v/>
      </c>
      <c r="P158" s="19">
        <f>MAX(0,ROUNDDOWN(G158-E158-430000,-3))</f>
        <v/>
      </c>
      <c r="Q158" s="19">
        <f>MAX(0,ROUNDDOWN(G158-E158-430000-I158,-3))</f>
        <v/>
      </c>
      <c r="R158" s="19">
        <f>MAX(0,ROUNDDOWN(F158-E158-430000,-3))</f>
        <v/>
      </c>
      <c r="S158" s="19">
        <f>IF(G158&lt;=450000,0,MAX(0,ROUNDDOWN(P158*0.06-MIN(50000,P158)*0.03,-2))+MAX(0,ROUNDDOWN(P158*0.04-MIN(50000,P158)*0.02,-2)))</f>
        <v/>
      </c>
      <c r="T158" s="19">
        <f>IF(G158&lt;=450000,0,MAX(0,ROUNDDOWN(Q158*0.06-MIN(50000,Q158)*0.03,-2))+MAX(0,ROUNDDOWN(Q158*0.04-MIN(50000,Q158)*0.02,-2)))</f>
        <v/>
      </c>
      <c r="U158" s="19">
        <f>IF(F158&lt;=450000,0,MAX(0,ROUNDDOWN(R158*0.06-MIN(50000,R158)*0.03,-2))+MAX(0,ROUNDDOWN(R158*0.04-MIN(50000,R158)*0.02,-2)))</f>
        <v/>
      </c>
      <c r="V158" s="19">
        <f>S158-U158</f>
        <v/>
      </c>
      <c r="W158" s="19">
        <f>O158-M158</f>
        <v/>
      </c>
      <c r="X158" s="19">
        <f>N158+T158-M158-S158</f>
        <v/>
      </c>
      <c r="Y158" s="19">
        <f>T158-S158</f>
        <v/>
      </c>
    </row>
    <row r="159">
      <c r="A159" t="inlineStr">
        <is>
          <t>医療費の境目</t>
        </is>
      </c>
      <c r="B159" s="19">
        <f>'3_医療費の境目'!$B$3</f>
        <v/>
      </c>
      <c r="C159" s="19">
        <f>'3_医療費の境目'!$B$4</f>
        <v/>
      </c>
      <c r="D159" s="19">
        <f>'3_医療費の境目'!D87</f>
        <v/>
      </c>
      <c r="E159" s="19">
        <f>ROUND(MIN(B159/12,650000)*12*0.0915+MIN(B159/12,1390000)*12*(0.0504+0)+B159*0.005,0)</f>
        <v/>
      </c>
      <c r="F159" s="19">
        <f>IF(B159&lt;741000,0,IF(B159&lt;2191000,B159-740000,IF(B159&lt;2193000,1451000,IF(B159&lt;2196000,1453000,IF(B159&lt;2200000,1456000,IF(B159&lt;3600000,ROUND(ROUNDDOWN(B159/4,-3)*2.8,0)-80000,IF(B159&lt;6600000,ROUND(ROUNDDOWN(B159/4,-3)*3.2,0)-440000,IF(B159&lt;8500000,ROUNDDOWN(B159*0.9,0)-1100000,B159-1950000))))))))</f>
        <v/>
      </c>
      <c r="G159" s="19">
        <f>F159+C159</f>
        <v/>
      </c>
      <c r="H159" s="19">
        <f>IF(G159&gt;23500000,NA(),IF(G159&lt;=4890000,1040000,IF(G159&lt;=6550000,670000,620000)))</f>
        <v/>
      </c>
      <c r="I159" s="19">
        <f>IF(D159&lt;=0,0,MAX(0,MIN(2000000,D159-MIN(100000,ROUNDDOWN(G159*0.05,0)))))</f>
        <v/>
      </c>
      <c r="J159" s="19">
        <f>MAX(0,ROUNDDOWN(F159-E159-H159,-3))</f>
        <v/>
      </c>
      <c r="K159" s="19">
        <f>MAX(0,ROUNDDOWN(G159-E159-H159-I159,-3))</f>
        <v/>
      </c>
      <c r="L159" s="19">
        <f>MAX(0,ROUNDDOWN(G159-E159-H159,-3))</f>
        <v/>
      </c>
      <c r="M159" s="19">
        <f>IF(J159&lt;=0,0,ROUNDDOWN((J159*LOOKUP(J159,{0,1950001,3300001,6950001,9000001,18000001,40000001},{0.05,0.1,0.2,0.23,0.33,0.4,0.45})-LOOKUP(J159,{0,1950001,3300001,6950001,9000001,18000001,40000001},{0,97500,427500,636000,1536000,2796000,4796000}))*1.021,-2))</f>
        <v/>
      </c>
      <c r="N159" s="19">
        <f>IF(K159&lt;=0,0,ROUNDDOWN((K159*LOOKUP(K159,{0,1950001,3300001,6950001,9000001,18000001,40000001},{0.05,0.1,0.2,0.23,0.33,0.4,0.45})-LOOKUP(K159,{0,1950001,3300001,6950001,9000001,18000001,40000001},{0,97500,427500,636000,1536000,2796000,4796000}))*1.021,-2))</f>
        <v/>
      </c>
      <c r="O159" s="19">
        <f>IF(L159&lt;=0,0,ROUNDDOWN((L159*LOOKUP(L159,{0,1950001,3300001,6950001,9000001,18000001,40000001},{0.05,0.1,0.2,0.23,0.33,0.4,0.45})-LOOKUP(L159,{0,1950001,3300001,6950001,9000001,18000001,40000001},{0,97500,427500,636000,1536000,2796000,4796000}))*1.021,-2))</f>
        <v/>
      </c>
      <c r="P159" s="19">
        <f>MAX(0,ROUNDDOWN(G159-E159-430000,-3))</f>
        <v/>
      </c>
      <c r="Q159" s="19">
        <f>MAX(0,ROUNDDOWN(G159-E159-430000-I159,-3))</f>
        <v/>
      </c>
      <c r="R159" s="19">
        <f>MAX(0,ROUNDDOWN(F159-E159-430000,-3))</f>
        <v/>
      </c>
      <c r="S159" s="19">
        <f>IF(G159&lt;=450000,0,MAX(0,ROUNDDOWN(P159*0.06-MIN(50000,P159)*0.03,-2))+MAX(0,ROUNDDOWN(P159*0.04-MIN(50000,P159)*0.02,-2)))</f>
        <v/>
      </c>
      <c r="T159" s="19">
        <f>IF(G159&lt;=450000,0,MAX(0,ROUNDDOWN(Q159*0.06-MIN(50000,Q159)*0.03,-2))+MAX(0,ROUNDDOWN(Q159*0.04-MIN(50000,Q159)*0.02,-2)))</f>
        <v/>
      </c>
      <c r="U159" s="19">
        <f>IF(F159&lt;=450000,0,MAX(0,ROUNDDOWN(R159*0.06-MIN(50000,R159)*0.03,-2))+MAX(0,ROUNDDOWN(R159*0.04-MIN(50000,R159)*0.02,-2)))</f>
        <v/>
      </c>
      <c r="V159" s="19">
        <f>S159-U159</f>
        <v/>
      </c>
      <c r="W159" s="19">
        <f>O159-M159</f>
        <v/>
      </c>
      <c r="X159" s="19">
        <f>N159+T159-M159-S159</f>
        <v/>
      </c>
      <c r="Y159" s="19">
        <f>T159-S159</f>
        <v/>
      </c>
    </row>
    <row r="160">
      <c r="A160" t="inlineStr">
        <is>
          <t>医療費の境目</t>
        </is>
      </c>
      <c r="B160" s="19">
        <f>'3_医療費の境目'!$B$3</f>
        <v/>
      </c>
      <c r="C160" s="19">
        <f>'3_医療費の境目'!$B$4</f>
        <v/>
      </c>
      <c r="D160" s="19">
        <f>'3_医療費の境目'!D88</f>
        <v/>
      </c>
      <c r="E160" s="19">
        <f>ROUND(MIN(B160/12,650000)*12*0.0915+MIN(B160/12,1390000)*12*(0.0504+0)+B160*0.005,0)</f>
        <v/>
      </c>
      <c r="F160" s="19">
        <f>IF(B160&lt;741000,0,IF(B160&lt;2191000,B160-740000,IF(B160&lt;2193000,1451000,IF(B160&lt;2196000,1453000,IF(B160&lt;2200000,1456000,IF(B160&lt;3600000,ROUND(ROUNDDOWN(B160/4,-3)*2.8,0)-80000,IF(B160&lt;6600000,ROUND(ROUNDDOWN(B160/4,-3)*3.2,0)-440000,IF(B160&lt;8500000,ROUNDDOWN(B160*0.9,0)-1100000,B160-1950000))))))))</f>
        <v/>
      </c>
      <c r="G160" s="19">
        <f>F160+C160</f>
        <v/>
      </c>
      <c r="H160" s="19">
        <f>IF(G160&gt;23500000,NA(),IF(G160&lt;=4890000,1040000,IF(G160&lt;=6550000,670000,620000)))</f>
        <v/>
      </c>
      <c r="I160" s="19">
        <f>IF(D160&lt;=0,0,MAX(0,MIN(2000000,D160-MIN(100000,ROUNDDOWN(G160*0.05,0)))))</f>
        <v/>
      </c>
      <c r="J160" s="19">
        <f>MAX(0,ROUNDDOWN(F160-E160-H160,-3))</f>
        <v/>
      </c>
      <c r="K160" s="19">
        <f>MAX(0,ROUNDDOWN(G160-E160-H160-I160,-3))</f>
        <v/>
      </c>
      <c r="L160" s="19">
        <f>MAX(0,ROUNDDOWN(G160-E160-H160,-3))</f>
        <v/>
      </c>
      <c r="M160" s="19">
        <f>IF(J160&lt;=0,0,ROUNDDOWN((J160*LOOKUP(J160,{0,1950001,3300001,6950001,9000001,18000001,40000001},{0.05,0.1,0.2,0.23,0.33,0.4,0.45})-LOOKUP(J160,{0,1950001,3300001,6950001,9000001,18000001,40000001},{0,97500,427500,636000,1536000,2796000,4796000}))*1.021,-2))</f>
        <v/>
      </c>
      <c r="N160" s="19">
        <f>IF(K160&lt;=0,0,ROUNDDOWN((K160*LOOKUP(K160,{0,1950001,3300001,6950001,9000001,18000001,40000001},{0.05,0.1,0.2,0.23,0.33,0.4,0.45})-LOOKUP(K160,{0,1950001,3300001,6950001,9000001,18000001,40000001},{0,97500,427500,636000,1536000,2796000,4796000}))*1.021,-2))</f>
        <v/>
      </c>
      <c r="O160" s="19">
        <f>IF(L160&lt;=0,0,ROUNDDOWN((L160*LOOKUP(L160,{0,1950001,3300001,6950001,9000001,18000001,40000001},{0.05,0.1,0.2,0.23,0.33,0.4,0.45})-LOOKUP(L160,{0,1950001,3300001,6950001,9000001,18000001,40000001},{0,97500,427500,636000,1536000,2796000,4796000}))*1.021,-2))</f>
        <v/>
      </c>
      <c r="P160" s="19">
        <f>MAX(0,ROUNDDOWN(G160-E160-430000,-3))</f>
        <v/>
      </c>
      <c r="Q160" s="19">
        <f>MAX(0,ROUNDDOWN(G160-E160-430000-I160,-3))</f>
        <v/>
      </c>
      <c r="R160" s="19">
        <f>MAX(0,ROUNDDOWN(F160-E160-430000,-3))</f>
        <v/>
      </c>
      <c r="S160" s="19">
        <f>IF(G160&lt;=450000,0,MAX(0,ROUNDDOWN(P160*0.06-MIN(50000,P160)*0.03,-2))+MAX(0,ROUNDDOWN(P160*0.04-MIN(50000,P160)*0.02,-2)))</f>
        <v/>
      </c>
      <c r="T160" s="19">
        <f>IF(G160&lt;=450000,0,MAX(0,ROUNDDOWN(Q160*0.06-MIN(50000,Q160)*0.03,-2))+MAX(0,ROUNDDOWN(Q160*0.04-MIN(50000,Q160)*0.02,-2)))</f>
        <v/>
      </c>
      <c r="U160" s="19">
        <f>IF(F160&lt;=450000,0,MAX(0,ROUNDDOWN(R160*0.06-MIN(50000,R160)*0.03,-2))+MAX(0,ROUNDDOWN(R160*0.04-MIN(50000,R160)*0.02,-2)))</f>
        <v/>
      </c>
      <c r="V160" s="19">
        <f>S160-U160</f>
        <v/>
      </c>
      <c r="W160" s="19">
        <f>O160-M160</f>
        <v/>
      </c>
      <c r="X160" s="19">
        <f>N160+T160-M160-S160</f>
        <v/>
      </c>
      <c r="Y160" s="19">
        <f>T160-S160</f>
        <v/>
      </c>
    </row>
    <row r="161">
      <c r="A161" t="inlineStr">
        <is>
          <t>医療費の境目</t>
        </is>
      </c>
      <c r="B161" s="19">
        <f>'3_医療費の境目'!$B$3</f>
        <v/>
      </c>
      <c r="C161" s="19">
        <f>'3_医療費の境目'!$B$4</f>
        <v/>
      </c>
      <c r="D161" s="19">
        <f>'3_医療費の境目'!D89</f>
        <v/>
      </c>
      <c r="E161" s="19">
        <f>ROUND(MIN(B161/12,650000)*12*0.0915+MIN(B161/12,1390000)*12*(0.0504+0)+B161*0.005,0)</f>
        <v/>
      </c>
      <c r="F161" s="19">
        <f>IF(B161&lt;741000,0,IF(B161&lt;2191000,B161-740000,IF(B161&lt;2193000,1451000,IF(B161&lt;2196000,1453000,IF(B161&lt;2200000,1456000,IF(B161&lt;3600000,ROUND(ROUNDDOWN(B161/4,-3)*2.8,0)-80000,IF(B161&lt;6600000,ROUND(ROUNDDOWN(B161/4,-3)*3.2,0)-440000,IF(B161&lt;8500000,ROUNDDOWN(B161*0.9,0)-1100000,B161-1950000))))))))</f>
        <v/>
      </c>
      <c r="G161" s="19">
        <f>F161+C161</f>
        <v/>
      </c>
      <c r="H161" s="19">
        <f>IF(G161&gt;23500000,NA(),IF(G161&lt;=4890000,1040000,IF(G161&lt;=6550000,670000,620000)))</f>
        <v/>
      </c>
      <c r="I161" s="19">
        <f>IF(D161&lt;=0,0,MAX(0,MIN(2000000,D161-MIN(100000,ROUNDDOWN(G161*0.05,0)))))</f>
        <v/>
      </c>
      <c r="J161" s="19">
        <f>MAX(0,ROUNDDOWN(F161-E161-H161,-3))</f>
        <v/>
      </c>
      <c r="K161" s="19">
        <f>MAX(0,ROUNDDOWN(G161-E161-H161-I161,-3))</f>
        <v/>
      </c>
      <c r="L161" s="19">
        <f>MAX(0,ROUNDDOWN(G161-E161-H161,-3))</f>
        <v/>
      </c>
      <c r="M161" s="19">
        <f>IF(J161&lt;=0,0,ROUNDDOWN((J161*LOOKUP(J161,{0,1950001,3300001,6950001,9000001,18000001,40000001},{0.05,0.1,0.2,0.23,0.33,0.4,0.45})-LOOKUP(J161,{0,1950001,3300001,6950001,9000001,18000001,40000001},{0,97500,427500,636000,1536000,2796000,4796000}))*1.021,-2))</f>
        <v/>
      </c>
      <c r="N161" s="19">
        <f>IF(K161&lt;=0,0,ROUNDDOWN((K161*LOOKUP(K161,{0,1950001,3300001,6950001,9000001,18000001,40000001},{0.05,0.1,0.2,0.23,0.33,0.4,0.45})-LOOKUP(K161,{0,1950001,3300001,6950001,9000001,18000001,40000001},{0,97500,427500,636000,1536000,2796000,4796000}))*1.021,-2))</f>
        <v/>
      </c>
      <c r="O161" s="19">
        <f>IF(L161&lt;=0,0,ROUNDDOWN((L161*LOOKUP(L161,{0,1950001,3300001,6950001,9000001,18000001,40000001},{0.05,0.1,0.2,0.23,0.33,0.4,0.45})-LOOKUP(L161,{0,1950001,3300001,6950001,9000001,18000001,40000001},{0,97500,427500,636000,1536000,2796000,4796000}))*1.021,-2))</f>
        <v/>
      </c>
      <c r="P161" s="19">
        <f>MAX(0,ROUNDDOWN(G161-E161-430000,-3))</f>
        <v/>
      </c>
      <c r="Q161" s="19">
        <f>MAX(0,ROUNDDOWN(G161-E161-430000-I161,-3))</f>
        <v/>
      </c>
      <c r="R161" s="19">
        <f>MAX(0,ROUNDDOWN(F161-E161-430000,-3))</f>
        <v/>
      </c>
      <c r="S161" s="19">
        <f>IF(G161&lt;=450000,0,MAX(0,ROUNDDOWN(P161*0.06-MIN(50000,P161)*0.03,-2))+MAX(0,ROUNDDOWN(P161*0.04-MIN(50000,P161)*0.02,-2)))</f>
        <v/>
      </c>
      <c r="T161" s="19">
        <f>IF(G161&lt;=450000,0,MAX(0,ROUNDDOWN(Q161*0.06-MIN(50000,Q161)*0.03,-2))+MAX(0,ROUNDDOWN(Q161*0.04-MIN(50000,Q161)*0.02,-2)))</f>
        <v/>
      </c>
      <c r="U161" s="19">
        <f>IF(F161&lt;=450000,0,MAX(0,ROUNDDOWN(R161*0.06-MIN(50000,R161)*0.03,-2))+MAX(0,ROUNDDOWN(R161*0.04-MIN(50000,R161)*0.02,-2)))</f>
        <v/>
      </c>
      <c r="V161" s="19">
        <f>S161-U161</f>
        <v/>
      </c>
      <c r="W161" s="19">
        <f>O161-M161</f>
        <v/>
      </c>
      <c r="X161" s="19">
        <f>N161+T161-M161-S161</f>
        <v/>
      </c>
      <c r="Y161" s="19">
        <f>T161-S161</f>
        <v/>
      </c>
    </row>
    <row r="162">
      <c r="A162" t="inlineStr">
        <is>
          <t>医療費の境目</t>
        </is>
      </c>
      <c r="B162" s="19">
        <f>'3_医療費の境目'!$B$3</f>
        <v/>
      </c>
      <c r="C162" s="19">
        <f>'3_医療費の境目'!$B$4</f>
        <v/>
      </c>
      <c r="D162" s="19">
        <f>'3_医療費の境目'!D90</f>
        <v/>
      </c>
      <c r="E162" s="19">
        <f>ROUND(MIN(B162/12,650000)*12*0.0915+MIN(B162/12,1390000)*12*(0.0504+0)+B162*0.005,0)</f>
        <v/>
      </c>
      <c r="F162" s="19">
        <f>IF(B162&lt;741000,0,IF(B162&lt;2191000,B162-740000,IF(B162&lt;2193000,1451000,IF(B162&lt;2196000,1453000,IF(B162&lt;2200000,1456000,IF(B162&lt;3600000,ROUND(ROUNDDOWN(B162/4,-3)*2.8,0)-80000,IF(B162&lt;6600000,ROUND(ROUNDDOWN(B162/4,-3)*3.2,0)-440000,IF(B162&lt;8500000,ROUNDDOWN(B162*0.9,0)-1100000,B162-1950000))))))))</f>
        <v/>
      </c>
      <c r="G162" s="19">
        <f>F162+C162</f>
        <v/>
      </c>
      <c r="H162" s="19">
        <f>IF(G162&gt;23500000,NA(),IF(G162&lt;=4890000,1040000,IF(G162&lt;=6550000,670000,620000)))</f>
        <v/>
      </c>
      <c r="I162" s="19">
        <f>IF(D162&lt;=0,0,MAX(0,MIN(2000000,D162-MIN(100000,ROUNDDOWN(G162*0.05,0)))))</f>
        <v/>
      </c>
      <c r="J162" s="19">
        <f>MAX(0,ROUNDDOWN(F162-E162-H162,-3))</f>
        <v/>
      </c>
      <c r="K162" s="19">
        <f>MAX(0,ROUNDDOWN(G162-E162-H162-I162,-3))</f>
        <v/>
      </c>
      <c r="L162" s="19">
        <f>MAX(0,ROUNDDOWN(G162-E162-H162,-3))</f>
        <v/>
      </c>
      <c r="M162" s="19">
        <f>IF(J162&lt;=0,0,ROUNDDOWN((J162*LOOKUP(J162,{0,1950001,3300001,6950001,9000001,18000001,40000001},{0.05,0.1,0.2,0.23,0.33,0.4,0.45})-LOOKUP(J162,{0,1950001,3300001,6950001,9000001,18000001,40000001},{0,97500,427500,636000,1536000,2796000,4796000}))*1.021,-2))</f>
        <v/>
      </c>
      <c r="N162" s="19">
        <f>IF(K162&lt;=0,0,ROUNDDOWN((K162*LOOKUP(K162,{0,1950001,3300001,6950001,9000001,18000001,40000001},{0.05,0.1,0.2,0.23,0.33,0.4,0.45})-LOOKUP(K162,{0,1950001,3300001,6950001,9000001,18000001,40000001},{0,97500,427500,636000,1536000,2796000,4796000}))*1.021,-2))</f>
        <v/>
      </c>
      <c r="O162" s="19">
        <f>IF(L162&lt;=0,0,ROUNDDOWN((L162*LOOKUP(L162,{0,1950001,3300001,6950001,9000001,18000001,40000001},{0.05,0.1,0.2,0.23,0.33,0.4,0.45})-LOOKUP(L162,{0,1950001,3300001,6950001,9000001,18000001,40000001},{0,97500,427500,636000,1536000,2796000,4796000}))*1.021,-2))</f>
        <v/>
      </c>
      <c r="P162" s="19">
        <f>MAX(0,ROUNDDOWN(G162-E162-430000,-3))</f>
        <v/>
      </c>
      <c r="Q162" s="19">
        <f>MAX(0,ROUNDDOWN(G162-E162-430000-I162,-3))</f>
        <v/>
      </c>
      <c r="R162" s="19">
        <f>MAX(0,ROUNDDOWN(F162-E162-430000,-3))</f>
        <v/>
      </c>
      <c r="S162" s="19">
        <f>IF(G162&lt;=450000,0,MAX(0,ROUNDDOWN(P162*0.06-MIN(50000,P162)*0.03,-2))+MAX(0,ROUNDDOWN(P162*0.04-MIN(50000,P162)*0.02,-2)))</f>
        <v/>
      </c>
      <c r="T162" s="19">
        <f>IF(G162&lt;=450000,0,MAX(0,ROUNDDOWN(Q162*0.06-MIN(50000,Q162)*0.03,-2))+MAX(0,ROUNDDOWN(Q162*0.04-MIN(50000,Q162)*0.02,-2)))</f>
        <v/>
      </c>
      <c r="U162" s="19">
        <f>IF(F162&lt;=450000,0,MAX(0,ROUNDDOWN(R162*0.06-MIN(50000,R162)*0.03,-2))+MAX(0,ROUNDDOWN(R162*0.04-MIN(50000,R162)*0.02,-2)))</f>
        <v/>
      </c>
      <c r="V162" s="19">
        <f>S162-U162</f>
        <v/>
      </c>
      <c r="W162" s="19">
        <f>O162-M162</f>
        <v/>
      </c>
      <c r="X162" s="19">
        <f>N162+T162-M162-S162</f>
        <v/>
      </c>
      <c r="Y162" s="19">
        <f>T162-S162</f>
        <v/>
      </c>
    </row>
    <row r="163">
      <c r="A163" t="inlineStr">
        <is>
          <t>医療費の境目</t>
        </is>
      </c>
      <c r="B163" s="19">
        <f>'3_医療費の境目'!$B$3</f>
        <v/>
      </c>
      <c r="C163" s="19">
        <f>'3_医療費の境目'!$B$4</f>
        <v/>
      </c>
      <c r="D163" s="19">
        <f>'3_医療費の境目'!D91</f>
        <v/>
      </c>
      <c r="E163" s="19">
        <f>ROUND(MIN(B163/12,650000)*12*0.0915+MIN(B163/12,1390000)*12*(0.0504+0)+B163*0.005,0)</f>
        <v/>
      </c>
      <c r="F163" s="19">
        <f>IF(B163&lt;741000,0,IF(B163&lt;2191000,B163-740000,IF(B163&lt;2193000,1451000,IF(B163&lt;2196000,1453000,IF(B163&lt;2200000,1456000,IF(B163&lt;3600000,ROUND(ROUNDDOWN(B163/4,-3)*2.8,0)-80000,IF(B163&lt;6600000,ROUND(ROUNDDOWN(B163/4,-3)*3.2,0)-440000,IF(B163&lt;8500000,ROUNDDOWN(B163*0.9,0)-1100000,B163-1950000))))))))</f>
        <v/>
      </c>
      <c r="G163" s="19">
        <f>F163+C163</f>
        <v/>
      </c>
      <c r="H163" s="19">
        <f>IF(G163&gt;23500000,NA(),IF(G163&lt;=4890000,1040000,IF(G163&lt;=6550000,670000,620000)))</f>
        <v/>
      </c>
      <c r="I163" s="19">
        <f>IF(D163&lt;=0,0,MAX(0,MIN(2000000,D163-MIN(100000,ROUNDDOWN(G163*0.05,0)))))</f>
        <v/>
      </c>
      <c r="J163" s="19">
        <f>MAX(0,ROUNDDOWN(F163-E163-H163,-3))</f>
        <v/>
      </c>
      <c r="K163" s="19">
        <f>MAX(0,ROUNDDOWN(G163-E163-H163-I163,-3))</f>
        <v/>
      </c>
      <c r="L163" s="19">
        <f>MAX(0,ROUNDDOWN(G163-E163-H163,-3))</f>
        <v/>
      </c>
      <c r="M163" s="19">
        <f>IF(J163&lt;=0,0,ROUNDDOWN((J163*LOOKUP(J163,{0,1950001,3300001,6950001,9000001,18000001,40000001},{0.05,0.1,0.2,0.23,0.33,0.4,0.45})-LOOKUP(J163,{0,1950001,3300001,6950001,9000001,18000001,40000001},{0,97500,427500,636000,1536000,2796000,4796000}))*1.021,-2))</f>
        <v/>
      </c>
      <c r="N163" s="19">
        <f>IF(K163&lt;=0,0,ROUNDDOWN((K163*LOOKUP(K163,{0,1950001,3300001,6950001,9000001,18000001,40000001},{0.05,0.1,0.2,0.23,0.33,0.4,0.45})-LOOKUP(K163,{0,1950001,3300001,6950001,9000001,18000001,40000001},{0,97500,427500,636000,1536000,2796000,4796000}))*1.021,-2))</f>
        <v/>
      </c>
      <c r="O163" s="19">
        <f>IF(L163&lt;=0,0,ROUNDDOWN((L163*LOOKUP(L163,{0,1950001,3300001,6950001,9000001,18000001,40000001},{0.05,0.1,0.2,0.23,0.33,0.4,0.45})-LOOKUP(L163,{0,1950001,3300001,6950001,9000001,18000001,40000001},{0,97500,427500,636000,1536000,2796000,4796000}))*1.021,-2))</f>
        <v/>
      </c>
      <c r="P163" s="19">
        <f>MAX(0,ROUNDDOWN(G163-E163-430000,-3))</f>
        <v/>
      </c>
      <c r="Q163" s="19">
        <f>MAX(0,ROUNDDOWN(G163-E163-430000-I163,-3))</f>
        <v/>
      </c>
      <c r="R163" s="19">
        <f>MAX(0,ROUNDDOWN(F163-E163-430000,-3))</f>
        <v/>
      </c>
      <c r="S163" s="19">
        <f>IF(G163&lt;=450000,0,MAX(0,ROUNDDOWN(P163*0.06-MIN(50000,P163)*0.03,-2))+MAX(0,ROUNDDOWN(P163*0.04-MIN(50000,P163)*0.02,-2)))</f>
        <v/>
      </c>
      <c r="T163" s="19">
        <f>IF(G163&lt;=450000,0,MAX(0,ROUNDDOWN(Q163*0.06-MIN(50000,Q163)*0.03,-2))+MAX(0,ROUNDDOWN(Q163*0.04-MIN(50000,Q163)*0.02,-2)))</f>
        <v/>
      </c>
      <c r="U163" s="19">
        <f>IF(F163&lt;=450000,0,MAX(0,ROUNDDOWN(R163*0.06-MIN(50000,R163)*0.03,-2))+MAX(0,ROUNDDOWN(R163*0.04-MIN(50000,R163)*0.02,-2)))</f>
        <v/>
      </c>
      <c r="V163" s="19">
        <f>S163-U163</f>
        <v/>
      </c>
      <c r="W163" s="19">
        <f>O163-M163</f>
        <v/>
      </c>
      <c r="X163" s="19">
        <f>N163+T163-M163-S163</f>
        <v/>
      </c>
      <c r="Y163" s="19">
        <f>T163-S163</f>
        <v/>
      </c>
    </row>
    <row r="164">
      <c r="A164" t="inlineStr">
        <is>
          <t>医療費の境目</t>
        </is>
      </c>
      <c r="B164" s="19">
        <f>'3_医療費の境目'!$B$3</f>
        <v/>
      </c>
      <c r="C164" s="19">
        <f>'3_医療費の境目'!$B$4</f>
        <v/>
      </c>
      <c r="D164" s="19">
        <f>'3_医療費の境目'!D92</f>
        <v/>
      </c>
      <c r="E164" s="19">
        <f>ROUND(MIN(B164/12,650000)*12*0.0915+MIN(B164/12,1390000)*12*(0.0504+0)+B164*0.005,0)</f>
        <v/>
      </c>
      <c r="F164" s="19">
        <f>IF(B164&lt;741000,0,IF(B164&lt;2191000,B164-740000,IF(B164&lt;2193000,1451000,IF(B164&lt;2196000,1453000,IF(B164&lt;2200000,1456000,IF(B164&lt;3600000,ROUND(ROUNDDOWN(B164/4,-3)*2.8,0)-80000,IF(B164&lt;6600000,ROUND(ROUNDDOWN(B164/4,-3)*3.2,0)-440000,IF(B164&lt;8500000,ROUNDDOWN(B164*0.9,0)-1100000,B164-1950000))))))))</f>
        <v/>
      </c>
      <c r="G164" s="19">
        <f>F164+C164</f>
        <v/>
      </c>
      <c r="H164" s="19">
        <f>IF(G164&gt;23500000,NA(),IF(G164&lt;=4890000,1040000,IF(G164&lt;=6550000,670000,620000)))</f>
        <v/>
      </c>
      <c r="I164" s="19">
        <f>IF(D164&lt;=0,0,MAX(0,MIN(2000000,D164-MIN(100000,ROUNDDOWN(G164*0.05,0)))))</f>
        <v/>
      </c>
      <c r="J164" s="19">
        <f>MAX(0,ROUNDDOWN(F164-E164-H164,-3))</f>
        <v/>
      </c>
      <c r="K164" s="19">
        <f>MAX(0,ROUNDDOWN(G164-E164-H164-I164,-3))</f>
        <v/>
      </c>
      <c r="L164" s="19">
        <f>MAX(0,ROUNDDOWN(G164-E164-H164,-3))</f>
        <v/>
      </c>
      <c r="M164" s="19">
        <f>IF(J164&lt;=0,0,ROUNDDOWN((J164*LOOKUP(J164,{0,1950001,3300001,6950001,9000001,18000001,40000001},{0.05,0.1,0.2,0.23,0.33,0.4,0.45})-LOOKUP(J164,{0,1950001,3300001,6950001,9000001,18000001,40000001},{0,97500,427500,636000,1536000,2796000,4796000}))*1.021,-2))</f>
        <v/>
      </c>
      <c r="N164" s="19">
        <f>IF(K164&lt;=0,0,ROUNDDOWN((K164*LOOKUP(K164,{0,1950001,3300001,6950001,9000001,18000001,40000001},{0.05,0.1,0.2,0.23,0.33,0.4,0.45})-LOOKUP(K164,{0,1950001,3300001,6950001,9000001,18000001,40000001},{0,97500,427500,636000,1536000,2796000,4796000}))*1.021,-2))</f>
        <v/>
      </c>
      <c r="O164" s="19">
        <f>IF(L164&lt;=0,0,ROUNDDOWN((L164*LOOKUP(L164,{0,1950001,3300001,6950001,9000001,18000001,40000001},{0.05,0.1,0.2,0.23,0.33,0.4,0.45})-LOOKUP(L164,{0,1950001,3300001,6950001,9000001,18000001,40000001},{0,97500,427500,636000,1536000,2796000,4796000}))*1.021,-2))</f>
        <v/>
      </c>
      <c r="P164" s="19">
        <f>MAX(0,ROUNDDOWN(G164-E164-430000,-3))</f>
        <v/>
      </c>
      <c r="Q164" s="19">
        <f>MAX(0,ROUNDDOWN(G164-E164-430000-I164,-3))</f>
        <v/>
      </c>
      <c r="R164" s="19">
        <f>MAX(0,ROUNDDOWN(F164-E164-430000,-3))</f>
        <v/>
      </c>
      <c r="S164" s="19">
        <f>IF(G164&lt;=450000,0,MAX(0,ROUNDDOWN(P164*0.06-MIN(50000,P164)*0.03,-2))+MAX(0,ROUNDDOWN(P164*0.04-MIN(50000,P164)*0.02,-2)))</f>
        <v/>
      </c>
      <c r="T164" s="19">
        <f>IF(G164&lt;=450000,0,MAX(0,ROUNDDOWN(Q164*0.06-MIN(50000,Q164)*0.03,-2))+MAX(0,ROUNDDOWN(Q164*0.04-MIN(50000,Q164)*0.02,-2)))</f>
        <v/>
      </c>
      <c r="U164" s="19">
        <f>IF(F164&lt;=450000,0,MAX(0,ROUNDDOWN(R164*0.06-MIN(50000,R164)*0.03,-2))+MAX(0,ROUNDDOWN(R164*0.04-MIN(50000,R164)*0.02,-2)))</f>
        <v/>
      </c>
      <c r="V164" s="19">
        <f>S164-U164</f>
        <v/>
      </c>
      <c r="W164" s="19">
        <f>O164-M164</f>
        <v/>
      </c>
      <c r="X164" s="19">
        <f>N164+T164-M164-S164</f>
        <v/>
      </c>
      <c r="Y164" s="19">
        <f>T164-S164</f>
        <v/>
      </c>
    </row>
    <row r="165">
      <c r="A165" t="inlineStr">
        <is>
          <t>医療費の境目</t>
        </is>
      </c>
      <c r="B165" s="19">
        <f>'3_医療費の境目'!$B$3</f>
        <v/>
      </c>
      <c r="C165" s="19">
        <f>'3_医療費の境目'!$B$4</f>
        <v/>
      </c>
      <c r="D165" s="19">
        <f>'3_医療費の境目'!D93</f>
        <v/>
      </c>
      <c r="E165" s="19">
        <f>ROUND(MIN(B165/12,650000)*12*0.0915+MIN(B165/12,1390000)*12*(0.0504+0)+B165*0.005,0)</f>
        <v/>
      </c>
      <c r="F165" s="19">
        <f>IF(B165&lt;741000,0,IF(B165&lt;2191000,B165-740000,IF(B165&lt;2193000,1451000,IF(B165&lt;2196000,1453000,IF(B165&lt;2200000,1456000,IF(B165&lt;3600000,ROUND(ROUNDDOWN(B165/4,-3)*2.8,0)-80000,IF(B165&lt;6600000,ROUND(ROUNDDOWN(B165/4,-3)*3.2,0)-440000,IF(B165&lt;8500000,ROUNDDOWN(B165*0.9,0)-1100000,B165-1950000))))))))</f>
        <v/>
      </c>
      <c r="G165" s="19">
        <f>F165+C165</f>
        <v/>
      </c>
      <c r="H165" s="19">
        <f>IF(G165&gt;23500000,NA(),IF(G165&lt;=4890000,1040000,IF(G165&lt;=6550000,670000,620000)))</f>
        <v/>
      </c>
      <c r="I165" s="19">
        <f>IF(D165&lt;=0,0,MAX(0,MIN(2000000,D165-MIN(100000,ROUNDDOWN(G165*0.05,0)))))</f>
        <v/>
      </c>
      <c r="J165" s="19">
        <f>MAX(0,ROUNDDOWN(F165-E165-H165,-3))</f>
        <v/>
      </c>
      <c r="K165" s="19">
        <f>MAX(0,ROUNDDOWN(G165-E165-H165-I165,-3))</f>
        <v/>
      </c>
      <c r="L165" s="19">
        <f>MAX(0,ROUNDDOWN(G165-E165-H165,-3))</f>
        <v/>
      </c>
      <c r="M165" s="19">
        <f>IF(J165&lt;=0,0,ROUNDDOWN((J165*LOOKUP(J165,{0,1950001,3300001,6950001,9000001,18000001,40000001},{0.05,0.1,0.2,0.23,0.33,0.4,0.45})-LOOKUP(J165,{0,1950001,3300001,6950001,9000001,18000001,40000001},{0,97500,427500,636000,1536000,2796000,4796000}))*1.021,-2))</f>
        <v/>
      </c>
      <c r="N165" s="19">
        <f>IF(K165&lt;=0,0,ROUNDDOWN((K165*LOOKUP(K165,{0,1950001,3300001,6950001,9000001,18000001,40000001},{0.05,0.1,0.2,0.23,0.33,0.4,0.45})-LOOKUP(K165,{0,1950001,3300001,6950001,9000001,18000001,40000001},{0,97500,427500,636000,1536000,2796000,4796000}))*1.021,-2))</f>
        <v/>
      </c>
      <c r="O165" s="19">
        <f>IF(L165&lt;=0,0,ROUNDDOWN((L165*LOOKUP(L165,{0,1950001,3300001,6950001,9000001,18000001,40000001},{0.05,0.1,0.2,0.23,0.33,0.4,0.45})-LOOKUP(L165,{0,1950001,3300001,6950001,9000001,18000001,40000001},{0,97500,427500,636000,1536000,2796000,4796000}))*1.021,-2))</f>
        <v/>
      </c>
      <c r="P165" s="19">
        <f>MAX(0,ROUNDDOWN(G165-E165-430000,-3))</f>
        <v/>
      </c>
      <c r="Q165" s="19">
        <f>MAX(0,ROUNDDOWN(G165-E165-430000-I165,-3))</f>
        <v/>
      </c>
      <c r="R165" s="19">
        <f>MAX(0,ROUNDDOWN(F165-E165-430000,-3))</f>
        <v/>
      </c>
      <c r="S165" s="19">
        <f>IF(G165&lt;=450000,0,MAX(0,ROUNDDOWN(P165*0.06-MIN(50000,P165)*0.03,-2))+MAX(0,ROUNDDOWN(P165*0.04-MIN(50000,P165)*0.02,-2)))</f>
        <v/>
      </c>
      <c r="T165" s="19">
        <f>IF(G165&lt;=450000,0,MAX(0,ROUNDDOWN(Q165*0.06-MIN(50000,Q165)*0.03,-2))+MAX(0,ROUNDDOWN(Q165*0.04-MIN(50000,Q165)*0.02,-2)))</f>
        <v/>
      </c>
      <c r="U165" s="19">
        <f>IF(F165&lt;=450000,0,MAX(0,ROUNDDOWN(R165*0.06-MIN(50000,R165)*0.03,-2))+MAX(0,ROUNDDOWN(R165*0.04-MIN(50000,R165)*0.02,-2)))</f>
        <v/>
      </c>
      <c r="V165" s="19">
        <f>S165-U165</f>
        <v/>
      </c>
      <c r="W165" s="19">
        <f>O165-M165</f>
        <v/>
      </c>
      <c r="X165" s="19">
        <f>N165+T165-M165-S165</f>
        <v/>
      </c>
      <c r="Y165" s="19">
        <f>T165-S165</f>
        <v/>
      </c>
    </row>
    <row r="166">
      <c r="A166" t="inlineStr">
        <is>
          <t>医療費の境目</t>
        </is>
      </c>
      <c r="B166" s="19">
        <f>'3_医療費の境目'!$B$3</f>
        <v/>
      </c>
      <c r="C166" s="19">
        <f>'3_医療費の境目'!$B$4</f>
        <v/>
      </c>
      <c r="D166" s="19">
        <f>'3_医療費の境目'!D94</f>
        <v/>
      </c>
      <c r="E166" s="19">
        <f>ROUND(MIN(B166/12,650000)*12*0.0915+MIN(B166/12,1390000)*12*(0.0504+0)+B166*0.005,0)</f>
        <v/>
      </c>
      <c r="F166" s="19">
        <f>IF(B166&lt;741000,0,IF(B166&lt;2191000,B166-740000,IF(B166&lt;2193000,1451000,IF(B166&lt;2196000,1453000,IF(B166&lt;2200000,1456000,IF(B166&lt;3600000,ROUND(ROUNDDOWN(B166/4,-3)*2.8,0)-80000,IF(B166&lt;6600000,ROUND(ROUNDDOWN(B166/4,-3)*3.2,0)-440000,IF(B166&lt;8500000,ROUNDDOWN(B166*0.9,0)-1100000,B166-1950000))))))))</f>
        <v/>
      </c>
      <c r="G166" s="19">
        <f>F166+C166</f>
        <v/>
      </c>
      <c r="H166" s="19">
        <f>IF(G166&gt;23500000,NA(),IF(G166&lt;=4890000,1040000,IF(G166&lt;=6550000,670000,620000)))</f>
        <v/>
      </c>
      <c r="I166" s="19">
        <f>IF(D166&lt;=0,0,MAX(0,MIN(2000000,D166-MIN(100000,ROUNDDOWN(G166*0.05,0)))))</f>
        <v/>
      </c>
      <c r="J166" s="19">
        <f>MAX(0,ROUNDDOWN(F166-E166-H166,-3))</f>
        <v/>
      </c>
      <c r="K166" s="19">
        <f>MAX(0,ROUNDDOWN(G166-E166-H166-I166,-3))</f>
        <v/>
      </c>
      <c r="L166" s="19">
        <f>MAX(0,ROUNDDOWN(G166-E166-H166,-3))</f>
        <v/>
      </c>
      <c r="M166" s="19">
        <f>IF(J166&lt;=0,0,ROUNDDOWN((J166*LOOKUP(J166,{0,1950001,3300001,6950001,9000001,18000001,40000001},{0.05,0.1,0.2,0.23,0.33,0.4,0.45})-LOOKUP(J166,{0,1950001,3300001,6950001,9000001,18000001,40000001},{0,97500,427500,636000,1536000,2796000,4796000}))*1.021,-2))</f>
        <v/>
      </c>
      <c r="N166" s="19">
        <f>IF(K166&lt;=0,0,ROUNDDOWN((K166*LOOKUP(K166,{0,1950001,3300001,6950001,9000001,18000001,40000001},{0.05,0.1,0.2,0.23,0.33,0.4,0.45})-LOOKUP(K166,{0,1950001,3300001,6950001,9000001,18000001,40000001},{0,97500,427500,636000,1536000,2796000,4796000}))*1.021,-2))</f>
        <v/>
      </c>
      <c r="O166" s="19">
        <f>IF(L166&lt;=0,0,ROUNDDOWN((L166*LOOKUP(L166,{0,1950001,3300001,6950001,9000001,18000001,40000001},{0.05,0.1,0.2,0.23,0.33,0.4,0.45})-LOOKUP(L166,{0,1950001,3300001,6950001,9000001,18000001,40000001},{0,97500,427500,636000,1536000,2796000,4796000}))*1.021,-2))</f>
        <v/>
      </c>
      <c r="P166" s="19">
        <f>MAX(0,ROUNDDOWN(G166-E166-430000,-3))</f>
        <v/>
      </c>
      <c r="Q166" s="19">
        <f>MAX(0,ROUNDDOWN(G166-E166-430000-I166,-3))</f>
        <v/>
      </c>
      <c r="R166" s="19">
        <f>MAX(0,ROUNDDOWN(F166-E166-430000,-3))</f>
        <v/>
      </c>
      <c r="S166" s="19">
        <f>IF(G166&lt;=450000,0,MAX(0,ROUNDDOWN(P166*0.06-MIN(50000,P166)*0.03,-2))+MAX(0,ROUNDDOWN(P166*0.04-MIN(50000,P166)*0.02,-2)))</f>
        <v/>
      </c>
      <c r="T166" s="19">
        <f>IF(G166&lt;=450000,0,MAX(0,ROUNDDOWN(Q166*0.06-MIN(50000,Q166)*0.03,-2))+MAX(0,ROUNDDOWN(Q166*0.04-MIN(50000,Q166)*0.02,-2)))</f>
        <v/>
      </c>
      <c r="U166" s="19">
        <f>IF(F166&lt;=450000,0,MAX(0,ROUNDDOWN(R166*0.06-MIN(50000,R166)*0.03,-2))+MAX(0,ROUNDDOWN(R166*0.04-MIN(50000,R166)*0.02,-2)))</f>
        <v/>
      </c>
      <c r="V166" s="19">
        <f>S166-U166</f>
        <v/>
      </c>
      <c r="W166" s="19">
        <f>O166-M166</f>
        <v/>
      </c>
      <c r="X166" s="19">
        <f>N166+T166-M166-S166</f>
        <v/>
      </c>
      <c r="Y166" s="19">
        <f>T166-S166</f>
        <v/>
      </c>
    </row>
    <row r="167">
      <c r="A167" t="inlineStr">
        <is>
          <t>医療費の境目</t>
        </is>
      </c>
      <c r="B167" s="19">
        <f>'3_医療費の境目'!$B$3</f>
        <v/>
      </c>
      <c r="C167" s="19">
        <f>'3_医療費の境目'!$B$4</f>
        <v/>
      </c>
      <c r="D167" s="19">
        <f>'3_医療費の境目'!D95</f>
        <v/>
      </c>
      <c r="E167" s="19">
        <f>ROUND(MIN(B167/12,650000)*12*0.0915+MIN(B167/12,1390000)*12*(0.0504+0)+B167*0.005,0)</f>
        <v/>
      </c>
      <c r="F167" s="19">
        <f>IF(B167&lt;741000,0,IF(B167&lt;2191000,B167-740000,IF(B167&lt;2193000,1451000,IF(B167&lt;2196000,1453000,IF(B167&lt;2200000,1456000,IF(B167&lt;3600000,ROUND(ROUNDDOWN(B167/4,-3)*2.8,0)-80000,IF(B167&lt;6600000,ROUND(ROUNDDOWN(B167/4,-3)*3.2,0)-440000,IF(B167&lt;8500000,ROUNDDOWN(B167*0.9,0)-1100000,B167-1950000))))))))</f>
        <v/>
      </c>
      <c r="G167" s="19">
        <f>F167+C167</f>
        <v/>
      </c>
      <c r="H167" s="19">
        <f>IF(G167&gt;23500000,NA(),IF(G167&lt;=4890000,1040000,IF(G167&lt;=6550000,670000,620000)))</f>
        <v/>
      </c>
      <c r="I167" s="19">
        <f>IF(D167&lt;=0,0,MAX(0,MIN(2000000,D167-MIN(100000,ROUNDDOWN(G167*0.05,0)))))</f>
        <v/>
      </c>
      <c r="J167" s="19">
        <f>MAX(0,ROUNDDOWN(F167-E167-H167,-3))</f>
        <v/>
      </c>
      <c r="K167" s="19">
        <f>MAX(0,ROUNDDOWN(G167-E167-H167-I167,-3))</f>
        <v/>
      </c>
      <c r="L167" s="19">
        <f>MAX(0,ROUNDDOWN(G167-E167-H167,-3))</f>
        <v/>
      </c>
      <c r="M167" s="19">
        <f>IF(J167&lt;=0,0,ROUNDDOWN((J167*LOOKUP(J167,{0,1950001,3300001,6950001,9000001,18000001,40000001},{0.05,0.1,0.2,0.23,0.33,0.4,0.45})-LOOKUP(J167,{0,1950001,3300001,6950001,9000001,18000001,40000001},{0,97500,427500,636000,1536000,2796000,4796000}))*1.021,-2))</f>
        <v/>
      </c>
      <c r="N167" s="19">
        <f>IF(K167&lt;=0,0,ROUNDDOWN((K167*LOOKUP(K167,{0,1950001,3300001,6950001,9000001,18000001,40000001},{0.05,0.1,0.2,0.23,0.33,0.4,0.45})-LOOKUP(K167,{0,1950001,3300001,6950001,9000001,18000001,40000001},{0,97500,427500,636000,1536000,2796000,4796000}))*1.021,-2))</f>
        <v/>
      </c>
      <c r="O167" s="19">
        <f>IF(L167&lt;=0,0,ROUNDDOWN((L167*LOOKUP(L167,{0,1950001,3300001,6950001,9000001,18000001,40000001},{0.05,0.1,0.2,0.23,0.33,0.4,0.45})-LOOKUP(L167,{0,1950001,3300001,6950001,9000001,18000001,40000001},{0,97500,427500,636000,1536000,2796000,4796000}))*1.021,-2))</f>
        <v/>
      </c>
      <c r="P167" s="19">
        <f>MAX(0,ROUNDDOWN(G167-E167-430000,-3))</f>
        <v/>
      </c>
      <c r="Q167" s="19">
        <f>MAX(0,ROUNDDOWN(G167-E167-430000-I167,-3))</f>
        <v/>
      </c>
      <c r="R167" s="19">
        <f>MAX(0,ROUNDDOWN(F167-E167-430000,-3))</f>
        <v/>
      </c>
      <c r="S167" s="19">
        <f>IF(G167&lt;=450000,0,MAX(0,ROUNDDOWN(P167*0.06-MIN(50000,P167)*0.03,-2))+MAX(0,ROUNDDOWN(P167*0.04-MIN(50000,P167)*0.02,-2)))</f>
        <v/>
      </c>
      <c r="T167" s="19">
        <f>IF(G167&lt;=450000,0,MAX(0,ROUNDDOWN(Q167*0.06-MIN(50000,Q167)*0.03,-2))+MAX(0,ROUNDDOWN(Q167*0.04-MIN(50000,Q167)*0.02,-2)))</f>
        <v/>
      </c>
      <c r="U167" s="19">
        <f>IF(F167&lt;=450000,0,MAX(0,ROUNDDOWN(R167*0.06-MIN(50000,R167)*0.03,-2))+MAX(0,ROUNDDOWN(R167*0.04-MIN(50000,R167)*0.02,-2)))</f>
        <v/>
      </c>
      <c r="V167" s="19">
        <f>S167-U167</f>
        <v/>
      </c>
      <c r="W167" s="19">
        <f>O167-M167</f>
        <v/>
      </c>
      <c r="X167" s="19">
        <f>N167+T167-M167-S167</f>
        <v/>
      </c>
      <c r="Y167" s="19">
        <f>T167-S167</f>
        <v/>
      </c>
    </row>
    <row r="168">
      <c r="A168" t="inlineStr">
        <is>
          <t>医療費の境目</t>
        </is>
      </c>
      <c r="B168" s="19">
        <f>'3_医療費の境目'!$B$3</f>
        <v/>
      </c>
      <c r="C168" s="19">
        <f>'3_医療費の境目'!$B$4</f>
        <v/>
      </c>
      <c r="D168" s="19">
        <f>'3_医療費の境目'!D96</f>
        <v/>
      </c>
      <c r="E168" s="19">
        <f>ROUND(MIN(B168/12,650000)*12*0.0915+MIN(B168/12,1390000)*12*(0.0504+0)+B168*0.005,0)</f>
        <v/>
      </c>
      <c r="F168" s="19">
        <f>IF(B168&lt;741000,0,IF(B168&lt;2191000,B168-740000,IF(B168&lt;2193000,1451000,IF(B168&lt;2196000,1453000,IF(B168&lt;2200000,1456000,IF(B168&lt;3600000,ROUND(ROUNDDOWN(B168/4,-3)*2.8,0)-80000,IF(B168&lt;6600000,ROUND(ROUNDDOWN(B168/4,-3)*3.2,0)-440000,IF(B168&lt;8500000,ROUNDDOWN(B168*0.9,0)-1100000,B168-1950000))))))))</f>
        <v/>
      </c>
      <c r="G168" s="19">
        <f>F168+C168</f>
        <v/>
      </c>
      <c r="H168" s="19">
        <f>IF(G168&gt;23500000,NA(),IF(G168&lt;=4890000,1040000,IF(G168&lt;=6550000,670000,620000)))</f>
        <v/>
      </c>
      <c r="I168" s="19">
        <f>IF(D168&lt;=0,0,MAX(0,MIN(2000000,D168-MIN(100000,ROUNDDOWN(G168*0.05,0)))))</f>
        <v/>
      </c>
      <c r="J168" s="19">
        <f>MAX(0,ROUNDDOWN(F168-E168-H168,-3))</f>
        <v/>
      </c>
      <c r="K168" s="19">
        <f>MAX(0,ROUNDDOWN(G168-E168-H168-I168,-3))</f>
        <v/>
      </c>
      <c r="L168" s="19">
        <f>MAX(0,ROUNDDOWN(G168-E168-H168,-3))</f>
        <v/>
      </c>
      <c r="M168" s="19">
        <f>IF(J168&lt;=0,0,ROUNDDOWN((J168*LOOKUP(J168,{0,1950001,3300001,6950001,9000001,18000001,40000001},{0.05,0.1,0.2,0.23,0.33,0.4,0.45})-LOOKUP(J168,{0,1950001,3300001,6950001,9000001,18000001,40000001},{0,97500,427500,636000,1536000,2796000,4796000}))*1.021,-2))</f>
        <v/>
      </c>
      <c r="N168" s="19">
        <f>IF(K168&lt;=0,0,ROUNDDOWN((K168*LOOKUP(K168,{0,1950001,3300001,6950001,9000001,18000001,40000001},{0.05,0.1,0.2,0.23,0.33,0.4,0.45})-LOOKUP(K168,{0,1950001,3300001,6950001,9000001,18000001,40000001},{0,97500,427500,636000,1536000,2796000,4796000}))*1.021,-2))</f>
        <v/>
      </c>
      <c r="O168" s="19">
        <f>IF(L168&lt;=0,0,ROUNDDOWN((L168*LOOKUP(L168,{0,1950001,3300001,6950001,9000001,18000001,40000001},{0.05,0.1,0.2,0.23,0.33,0.4,0.45})-LOOKUP(L168,{0,1950001,3300001,6950001,9000001,18000001,40000001},{0,97500,427500,636000,1536000,2796000,4796000}))*1.021,-2))</f>
        <v/>
      </c>
      <c r="P168" s="19">
        <f>MAX(0,ROUNDDOWN(G168-E168-430000,-3))</f>
        <v/>
      </c>
      <c r="Q168" s="19">
        <f>MAX(0,ROUNDDOWN(G168-E168-430000-I168,-3))</f>
        <v/>
      </c>
      <c r="R168" s="19">
        <f>MAX(0,ROUNDDOWN(F168-E168-430000,-3))</f>
        <v/>
      </c>
      <c r="S168" s="19">
        <f>IF(G168&lt;=450000,0,MAX(0,ROUNDDOWN(P168*0.06-MIN(50000,P168)*0.03,-2))+MAX(0,ROUNDDOWN(P168*0.04-MIN(50000,P168)*0.02,-2)))</f>
        <v/>
      </c>
      <c r="T168" s="19">
        <f>IF(G168&lt;=450000,0,MAX(0,ROUNDDOWN(Q168*0.06-MIN(50000,Q168)*0.03,-2))+MAX(0,ROUNDDOWN(Q168*0.04-MIN(50000,Q168)*0.02,-2)))</f>
        <v/>
      </c>
      <c r="U168" s="19">
        <f>IF(F168&lt;=450000,0,MAX(0,ROUNDDOWN(R168*0.06-MIN(50000,R168)*0.03,-2))+MAX(0,ROUNDDOWN(R168*0.04-MIN(50000,R168)*0.02,-2)))</f>
        <v/>
      </c>
      <c r="V168" s="19">
        <f>S168-U168</f>
        <v/>
      </c>
      <c r="W168" s="19">
        <f>O168-M168</f>
        <v/>
      </c>
      <c r="X168" s="19">
        <f>N168+T168-M168-S168</f>
        <v/>
      </c>
      <c r="Y168" s="19">
        <f>T168-S168</f>
        <v/>
      </c>
    </row>
    <row r="169">
      <c r="A169" t="inlineStr">
        <is>
          <t>医療費の境目</t>
        </is>
      </c>
      <c r="B169" s="19">
        <f>'3_医療費の境目'!$B$3</f>
        <v/>
      </c>
      <c r="C169" s="19">
        <f>'3_医療費の境目'!$B$4</f>
        <v/>
      </c>
      <c r="D169" s="19">
        <f>'3_医療費の境目'!D97</f>
        <v/>
      </c>
      <c r="E169" s="19">
        <f>ROUND(MIN(B169/12,650000)*12*0.0915+MIN(B169/12,1390000)*12*(0.0504+0)+B169*0.005,0)</f>
        <v/>
      </c>
      <c r="F169" s="19">
        <f>IF(B169&lt;741000,0,IF(B169&lt;2191000,B169-740000,IF(B169&lt;2193000,1451000,IF(B169&lt;2196000,1453000,IF(B169&lt;2200000,1456000,IF(B169&lt;3600000,ROUND(ROUNDDOWN(B169/4,-3)*2.8,0)-80000,IF(B169&lt;6600000,ROUND(ROUNDDOWN(B169/4,-3)*3.2,0)-440000,IF(B169&lt;8500000,ROUNDDOWN(B169*0.9,0)-1100000,B169-1950000))))))))</f>
        <v/>
      </c>
      <c r="G169" s="19">
        <f>F169+C169</f>
        <v/>
      </c>
      <c r="H169" s="19">
        <f>IF(G169&gt;23500000,NA(),IF(G169&lt;=4890000,1040000,IF(G169&lt;=6550000,670000,620000)))</f>
        <v/>
      </c>
      <c r="I169" s="19">
        <f>IF(D169&lt;=0,0,MAX(0,MIN(2000000,D169-MIN(100000,ROUNDDOWN(G169*0.05,0)))))</f>
        <v/>
      </c>
      <c r="J169" s="19">
        <f>MAX(0,ROUNDDOWN(F169-E169-H169,-3))</f>
        <v/>
      </c>
      <c r="K169" s="19">
        <f>MAX(0,ROUNDDOWN(G169-E169-H169-I169,-3))</f>
        <v/>
      </c>
      <c r="L169" s="19">
        <f>MAX(0,ROUNDDOWN(G169-E169-H169,-3))</f>
        <v/>
      </c>
      <c r="M169" s="19">
        <f>IF(J169&lt;=0,0,ROUNDDOWN((J169*LOOKUP(J169,{0,1950001,3300001,6950001,9000001,18000001,40000001},{0.05,0.1,0.2,0.23,0.33,0.4,0.45})-LOOKUP(J169,{0,1950001,3300001,6950001,9000001,18000001,40000001},{0,97500,427500,636000,1536000,2796000,4796000}))*1.021,-2))</f>
        <v/>
      </c>
      <c r="N169" s="19">
        <f>IF(K169&lt;=0,0,ROUNDDOWN((K169*LOOKUP(K169,{0,1950001,3300001,6950001,9000001,18000001,40000001},{0.05,0.1,0.2,0.23,0.33,0.4,0.45})-LOOKUP(K169,{0,1950001,3300001,6950001,9000001,18000001,40000001},{0,97500,427500,636000,1536000,2796000,4796000}))*1.021,-2))</f>
        <v/>
      </c>
      <c r="O169" s="19">
        <f>IF(L169&lt;=0,0,ROUNDDOWN((L169*LOOKUP(L169,{0,1950001,3300001,6950001,9000001,18000001,40000001},{0.05,0.1,0.2,0.23,0.33,0.4,0.45})-LOOKUP(L169,{0,1950001,3300001,6950001,9000001,18000001,40000001},{0,97500,427500,636000,1536000,2796000,4796000}))*1.021,-2))</f>
        <v/>
      </c>
      <c r="P169" s="19">
        <f>MAX(0,ROUNDDOWN(G169-E169-430000,-3))</f>
        <v/>
      </c>
      <c r="Q169" s="19">
        <f>MAX(0,ROUNDDOWN(G169-E169-430000-I169,-3))</f>
        <v/>
      </c>
      <c r="R169" s="19">
        <f>MAX(0,ROUNDDOWN(F169-E169-430000,-3))</f>
        <v/>
      </c>
      <c r="S169" s="19">
        <f>IF(G169&lt;=450000,0,MAX(0,ROUNDDOWN(P169*0.06-MIN(50000,P169)*0.03,-2))+MAX(0,ROUNDDOWN(P169*0.04-MIN(50000,P169)*0.02,-2)))</f>
        <v/>
      </c>
      <c r="T169" s="19">
        <f>IF(G169&lt;=450000,0,MAX(0,ROUNDDOWN(Q169*0.06-MIN(50000,Q169)*0.03,-2))+MAX(0,ROUNDDOWN(Q169*0.04-MIN(50000,Q169)*0.02,-2)))</f>
        <v/>
      </c>
      <c r="U169" s="19">
        <f>IF(F169&lt;=450000,0,MAX(0,ROUNDDOWN(R169*0.06-MIN(50000,R169)*0.03,-2))+MAX(0,ROUNDDOWN(R169*0.04-MIN(50000,R169)*0.02,-2)))</f>
        <v/>
      </c>
      <c r="V169" s="19">
        <f>S169-U169</f>
        <v/>
      </c>
      <c r="W169" s="19">
        <f>O169-M169</f>
        <v/>
      </c>
      <c r="X169" s="19">
        <f>N169+T169-M169-S169</f>
        <v/>
      </c>
      <c r="Y169" s="19">
        <f>T169-S169</f>
        <v/>
      </c>
    </row>
    <row r="170">
      <c r="A170" t="inlineStr">
        <is>
          <t>医療費の境目</t>
        </is>
      </c>
      <c r="B170" s="19">
        <f>'3_医療費の境目'!$B$3</f>
        <v/>
      </c>
      <c r="C170" s="19">
        <f>'3_医療費の境目'!$B$4</f>
        <v/>
      </c>
      <c r="D170" s="19">
        <f>'3_医療費の境目'!D98</f>
        <v/>
      </c>
      <c r="E170" s="19">
        <f>ROUND(MIN(B170/12,650000)*12*0.0915+MIN(B170/12,1390000)*12*(0.0504+0)+B170*0.005,0)</f>
        <v/>
      </c>
      <c r="F170" s="19">
        <f>IF(B170&lt;741000,0,IF(B170&lt;2191000,B170-740000,IF(B170&lt;2193000,1451000,IF(B170&lt;2196000,1453000,IF(B170&lt;2200000,1456000,IF(B170&lt;3600000,ROUND(ROUNDDOWN(B170/4,-3)*2.8,0)-80000,IF(B170&lt;6600000,ROUND(ROUNDDOWN(B170/4,-3)*3.2,0)-440000,IF(B170&lt;8500000,ROUNDDOWN(B170*0.9,0)-1100000,B170-1950000))))))))</f>
        <v/>
      </c>
      <c r="G170" s="19">
        <f>F170+C170</f>
        <v/>
      </c>
      <c r="H170" s="19">
        <f>IF(G170&gt;23500000,NA(),IF(G170&lt;=4890000,1040000,IF(G170&lt;=6550000,670000,620000)))</f>
        <v/>
      </c>
      <c r="I170" s="19">
        <f>IF(D170&lt;=0,0,MAX(0,MIN(2000000,D170-MIN(100000,ROUNDDOWN(G170*0.05,0)))))</f>
        <v/>
      </c>
      <c r="J170" s="19">
        <f>MAX(0,ROUNDDOWN(F170-E170-H170,-3))</f>
        <v/>
      </c>
      <c r="K170" s="19">
        <f>MAX(0,ROUNDDOWN(G170-E170-H170-I170,-3))</f>
        <v/>
      </c>
      <c r="L170" s="19">
        <f>MAX(0,ROUNDDOWN(G170-E170-H170,-3))</f>
        <v/>
      </c>
      <c r="M170" s="19">
        <f>IF(J170&lt;=0,0,ROUNDDOWN((J170*LOOKUP(J170,{0,1950001,3300001,6950001,9000001,18000001,40000001},{0.05,0.1,0.2,0.23,0.33,0.4,0.45})-LOOKUP(J170,{0,1950001,3300001,6950001,9000001,18000001,40000001},{0,97500,427500,636000,1536000,2796000,4796000}))*1.021,-2))</f>
        <v/>
      </c>
      <c r="N170" s="19">
        <f>IF(K170&lt;=0,0,ROUNDDOWN((K170*LOOKUP(K170,{0,1950001,3300001,6950001,9000001,18000001,40000001},{0.05,0.1,0.2,0.23,0.33,0.4,0.45})-LOOKUP(K170,{0,1950001,3300001,6950001,9000001,18000001,40000001},{0,97500,427500,636000,1536000,2796000,4796000}))*1.021,-2))</f>
        <v/>
      </c>
      <c r="O170" s="19">
        <f>IF(L170&lt;=0,0,ROUNDDOWN((L170*LOOKUP(L170,{0,1950001,3300001,6950001,9000001,18000001,40000001},{0.05,0.1,0.2,0.23,0.33,0.4,0.45})-LOOKUP(L170,{0,1950001,3300001,6950001,9000001,18000001,40000001},{0,97500,427500,636000,1536000,2796000,4796000}))*1.021,-2))</f>
        <v/>
      </c>
      <c r="P170" s="19">
        <f>MAX(0,ROUNDDOWN(G170-E170-430000,-3))</f>
        <v/>
      </c>
      <c r="Q170" s="19">
        <f>MAX(0,ROUNDDOWN(G170-E170-430000-I170,-3))</f>
        <v/>
      </c>
      <c r="R170" s="19">
        <f>MAX(0,ROUNDDOWN(F170-E170-430000,-3))</f>
        <v/>
      </c>
      <c r="S170" s="19">
        <f>IF(G170&lt;=450000,0,MAX(0,ROUNDDOWN(P170*0.06-MIN(50000,P170)*0.03,-2))+MAX(0,ROUNDDOWN(P170*0.04-MIN(50000,P170)*0.02,-2)))</f>
        <v/>
      </c>
      <c r="T170" s="19">
        <f>IF(G170&lt;=450000,0,MAX(0,ROUNDDOWN(Q170*0.06-MIN(50000,Q170)*0.03,-2))+MAX(0,ROUNDDOWN(Q170*0.04-MIN(50000,Q170)*0.02,-2)))</f>
        <v/>
      </c>
      <c r="U170" s="19">
        <f>IF(F170&lt;=450000,0,MAX(0,ROUNDDOWN(R170*0.06-MIN(50000,R170)*0.03,-2))+MAX(0,ROUNDDOWN(R170*0.04-MIN(50000,R170)*0.02,-2)))</f>
        <v/>
      </c>
      <c r="V170" s="19">
        <f>S170-U170</f>
        <v/>
      </c>
      <c r="W170" s="19">
        <f>O170-M170</f>
        <v/>
      </c>
      <c r="X170" s="19">
        <f>N170+T170-M170-S170</f>
        <v/>
      </c>
      <c r="Y170" s="19">
        <f>T170-S170</f>
        <v/>
      </c>
    </row>
    <row r="171">
      <c r="A171" t="inlineStr">
        <is>
          <t>医療費の境目</t>
        </is>
      </c>
      <c r="B171" s="19">
        <f>'3_医療費の境目'!$B$3</f>
        <v/>
      </c>
      <c r="C171" s="19">
        <f>'3_医療費の境目'!$B$4</f>
        <v/>
      </c>
      <c r="D171" s="19">
        <f>'3_医療費の境目'!D99</f>
        <v/>
      </c>
      <c r="E171" s="19">
        <f>ROUND(MIN(B171/12,650000)*12*0.0915+MIN(B171/12,1390000)*12*(0.0504+0)+B171*0.005,0)</f>
        <v/>
      </c>
      <c r="F171" s="19">
        <f>IF(B171&lt;741000,0,IF(B171&lt;2191000,B171-740000,IF(B171&lt;2193000,1451000,IF(B171&lt;2196000,1453000,IF(B171&lt;2200000,1456000,IF(B171&lt;3600000,ROUND(ROUNDDOWN(B171/4,-3)*2.8,0)-80000,IF(B171&lt;6600000,ROUND(ROUNDDOWN(B171/4,-3)*3.2,0)-440000,IF(B171&lt;8500000,ROUNDDOWN(B171*0.9,0)-1100000,B171-1950000))))))))</f>
        <v/>
      </c>
      <c r="G171" s="19">
        <f>F171+C171</f>
        <v/>
      </c>
      <c r="H171" s="19">
        <f>IF(G171&gt;23500000,NA(),IF(G171&lt;=4890000,1040000,IF(G171&lt;=6550000,670000,620000)))</f>
        <v/>
      </c>
      <c r="I171" s="19">
        <f>IF(D171&lt;=0,0,MAX(0,MIN(2000000,D171-MIN(100000,ROUNDDOWN(G171*0.05,0)))))</f>
        <v/>
      </c>
      <c r="J171" s="19">
        <f>MAX(0,ROUNDDOWN(F171-E171-H171,-3))</f>
        <v/>
      </c>
      <c r="K171" s="19">
        <f>MAX(0,ROUNDDOWN(G171-E171-H171-I171,-3))</f>
        <v/>
      </c>
      <c r="L171" s="19">
        <f>MAX(0,ROUNDDOWN(G171-E171-H171,-3))</f>
        <v/>
      </c>
      <c r="M171" s="19">
        <f>IF(J171&lt;=0,0,ROUNDDOWN((J171*LOOKUP(J171,{0,1950001,3300001,6950001,9000001,18000001,40000001},{0.05,0.1,0.2,0.23,0.33,0.4,0.45})-LOOKUP(J171,{0,1950001,3300001,6950001,9000001,18000001,40000001},{0,97500,427500,636000,1536000,2796000,4796000}))*1.021,-2))</f>
        <v/>
      </c>
      <c r="N171" s="19">
        <f>IF(K171&lt;=0,0,ROUNDDOWN((K171*LOOKUP(K171,{0,1950001,3300001,6950001,9000001,18000001,40000001},{0.05,0.1,0.2,0.23,0.33,0.4,0.45})-LOOKUP(K171,{0,1950001,3300001,6950001,9000001,18000001,40000001},{0,97500,427500,636000,1536000,2796000,4796000}))*1.021,-2))</f>
        <v/>
      </c>
      <c r="O171" s="19">
        <f>IF(L171&lt;=0,0,ROUNDDOWN((L171*LOOKUP(L171,{0,1950001,3300001,6950001,9000001,18000001,40000001},{0.05,0.1,0.2,0.23,0.33,0.4,0.45})-LOOKUP(L171,{0,1950001,3300001,6950001,9000001,18000001,40000001},{0,97500,427500,636000,1536000,2796000,4796000}))*1.021,-2))</f>
        <v/>
      </c>
      <c r="P171" s="19">
        <f>MAX(0,ROUNDDOWN(G171-E171-430000,-3))</f>
        <v/>
      </c>
      <c r="Q171" s="19">
        <f>MAX(0,ROUNDDOWN(G171-E171-430000-I171,-3))</f>
        <v/>
      </c>
      <c r="R171" s="19">
        <f>MAX(0,ROUNDDOWN(F171-E171-430000,-3))</f>
        <v/>
      </c>
      <c r="S171" s="19">
        <f>IF(G171&lt;=450000,0,MAX(0,ROUNDDOWN(P171*0.06-MIN(50000,P171)*0.03,-2))+MAX(0,ROUNDDOWN(P171*0.04-MIN(50000,P171)*0.02,-2)))</f>
        <v/>
      </c>
      <c r="T171" s="19">
        <f>IF(G171&lt;=450000,0,MAX(0,ROUNDDOWN(Q171*0.06-MIN(50000,Q171)*0.03,-2))+MAX(0,ROUNDDOWN(Q171*0.04-MIN(50000,Q171)*0.02,-2)))</f>
        <v/>
      </c>
      <c r="U171" s="19">
        <f>IF(F171&lt;=450000,0,MAX(0,ROUNDDOWN(R171*0.06-MIN(50000,R171)*0.03,-2))+MAX(0,ROUNDDOWN(R171*0.04-MIN(50000,R171)*0.02,-2)))</f>
        <v/>
      </c>
      <c r="V171" s="19">
        <f>S171-U171</f>
        <v/>
      </c>
      <c r="W171" s="19">
        <f>O171-M171</f>
        <v/>
      </c>
      <c r="X171" s="19">
        <f>N171+T171-M171-S171</f>
        <v/>
      </c>
      <c r="Y171" s="19">
        <f>T171-S171</f>
        <v/>
      </c>
    </row>
    <row r="172">
      <c r="A172" t="inlineStr">
        <is>
          <t>医療費の境目</t>
        </is>
      </c>
      <c r="B172" s="19">
        <f>'3_医療費の境目'!$B$3</f>
        <v/>
      </c>
      <c r="C172" s="19">
        <f>'3_医療費の境目'!$B$4</f>
        <v/>
      </c>
      <c r="D172" s="19">
        <f>'3_医療費の境目'!D100</f>
        <v/>
      </c>
      <c r="E172" s="19">
        <f>ROUND(MIN(B172/12,650000)*12*0.0915+MIN(B172/12,1390000)*12*(0.0504+0)+B172*0.005,0)</f>
        <v/>
      </c>
      <c r="F172" s="19">
        <f>IF(B172&lt;741000,0,IF(B172&lt;2191000,B172-740000,IF(B172&lt;2193000,1451000,IF(B172&lt;2196000,1453000,IF(B172&lt;2200000,1456000,IF(B172&lt;3600000,ROUND(ROUNDDOWN(B172/4,-3)*2.8,0)-80000,IF(B172&lt;6600000,ROUND(ROUNDDOWN(B172/4,-3)*3.2,0)-440000,IF(B172&lt;8500000,ROUNDDOWN(B172*0.9,0)-1100000,B172-1950000))))))))</f>
        <v/>
      </c>
      <c r="G172" s="19">
        <f>F172+C172</f>
        <v/>
      </c>
      <c r="H172" s="19">
        <f>IF(G172&gt;23500000,NA(),IF(G172&lt;=4890000,1040000,IF(G172&lt;=6550000,670000,620000)))</f>
        <v/>
      </c>
      <c r="I172" s="19">
        <f>IF(D172&lt;=0,0,MAX(0,MIN(2000000,D172-MIN(100000,ROUNDDOWN(G172*0.05,0)))))</f>
        <v/>
      </c>
      <c r="J172" s="19">
        <f>MAX(0,ROUNDDOWN(F172-E172-H172,-3))</f>
        <v/>
      </c>
      <c r="K172" s="19">
        <f>MAX(0,ROUNDDOWN(G172-E172-H172-I172,-3))</f>
        <v/>
      </c>
      <c r="L172" s="19">
        <f>MAX(0,ROUNDDOWN(G172-E172-H172,-3))</f>
        <v/>
      </c>
      <c r="M172" s="19">
        <f>IF(J172&lt;=0,0,ROUNDDOWN((J172*LOOKUP(J172,{0,1950001,3300001,6950001,9000001,18000001,40000001},{0.05,0.1,0.2,0.23,0.33,0.4,0.45})-LOOKUP(J172,{0,1950001,3300001,6950001,9000001,18000001,40000001},{0,97500,427500,636000,1536000,2796000,4796000}))*1.021,-2))</f>
        <v/>
      </c>
      <c r="N172" s="19">
        <f>IF(K172&lt;=0,0,ROUNDDOWN((K172*LOOKUP(K172,{0,1950001,3300001,6950001,9000001,18000001,40000001},{0.05,0.1,0.2,0.23,0.33,0.4,0.45})-LOOKUP(K172,{0,1950001,3300001,6950001,9000001,18000001,40000001},{0,97500,427500,636000,1536000,2796000,4796000}))*1.021,-2))</f>
        <v/>
      </c>
      <c r="O172" s="19">
        <f>IF(L172&lt;=0,0,ROUNDDOWN((L172*LOOKUP(L172,{0,1950001,3300001,6950001,9000001,18000001,40000001},{0.05,0.1,0.2,0.23,0.33,0.4,0.45})-LOOKUP(L172,{0,1950001,3300001,6950001,9000001,18000001,40000001},{0,97500,427500,636000,1536000,2796000,4796000}))*1.021,-2))</f>
        <v/>
      </c>
      <c r="P172" s="19">
        <f>MAX(0,ROUNDDOWN(G172-E172-430000,-3))</f>
        <v/>
      </c>
      <c r="Q172" s="19">
        <f>MAX(0,ROUNDDOWN(G172-E172-430000-I172,-3))</f>
        <v/>
      </c>
      <c r="R172" s="19">
        <f>MAX(0,ROUNDDOWN(F172-E172-430000,-3))</f>
        <v/>
      </c>
      <c r="S172" s="19">
        <f>IF(G172&lt;=450000,0,MAX(0,ROUNDDOWN(P172*0.06-MIN(50000,P172)*0.03,-2))+MAX(0,ROUNDDOWN(P172*0.04-MIN(50000,P172)*0.02,-2)))</f>
        <v/>
      </c>
      <c r="T172" s="19">
        <f>IF(G172&lt;=450000,0,MAX(0,ROUNDDOWN(Q172*0.06-MIN(50000,Q172)*0.03,-2))+MAX(0,ROUNDDOWN(Q172*0.04-MIN(50000,Q172)*0.02,-2)))</f>
        <v/>
      </c>
      <c r="U172" s="19">
        <f>IF(F172&lt;=450000,0,MAX(0,ROUNDDOWN(R172*0.06-MIN(50000,R172)*0.03,-2))+MAX(0,ROUNDDOWN(R172*0.04-MIN(50000,R172)*0.02,-2)))</f>
        <v/>
      </c>
      <c r="V172" s="19">
        <f>S172-U172</f>
        <v/>
      </c>
      <c r="W172" s="19">
        <f>O172-M172</f>
        <v/>
      </c>
      <c r="X172" s="19">
        <f>N172+T172-M172-S172</f>
        <v/>
      </c>
      <c r="Y172" s="19">
        <f>T172-S172</f>
        <v/>
      </c>
    </row>
    <row r="173">
      <c r="A173" t="inlineStr">
        <is>
          <t>医療費の境目</t>
        </is>
      </c>
      <c r="B173" s="19">
        <f>'3_医療費の境目'!$B$3</f>
        <v/>
      </c>
      <c r="C173" s="19">
        <f>'3_医療費の境目'!$B$4</f>
        <v/>
      </c>
      <c r="D173" s="19">
        <f>'3_医療費の境目'!D101</f>
        <v/>
      </c>
      <c r="E173" s="19">
        <f>ROUND(MIN(B173/12,650000)*12*0.0915+MIN(B173/12,1390000)*12*(0.0504+0)+B173*0.005,0)</f>
        <v/>
      </c>
      <c r="F173" s="19">
        <f>IF(B173&lt;741000,0,IF(B173&lt;2191000,B173-740000,IF(B173&lt;2193000,1451000,IF(B173&lt;2196000,1453000,IF(B173&lt;2200000,1456000,IF(B173&lt;3600000,ROUND(ROUNDDOWN(B173/4,-3)*2.8,0)-80000,IF(B173&lt;6600000,ROUND(ROUNDDOWN(B173/4,-3)*3.2,0)-440000,IF(B173&lt;8500000,ROUNDDOWN(B173*0.9,0)-1100000,B173-1950000))))))))</f>
        <v/>
      </c>
      <c r="G173" s="19">
        <f>F173+C173</f>
        <v/>
      </c>
      <c r="H173" s="19">
        <f>IF(G173&gt;23500000,NA(),IF(G173&lt;=4890000,1040000,IF(G173&lt;=6550000,670000,620000)))</f>
        <v/>
      </c>
      <c r="I173" s="19">
        <f>IF(D173&lt;=0,0,MAX(0,MIN(2000000,D173-MIN(100000,ROUNDDOWN(G173*0.05,0)))))</f>
        <v/>
      </c>
      <c r="J173" s="19">
        <f>MAX(0,ROUNDDOWN(F173-E173-H173,-3))</f>
        <v/>
      </c>
      <c r="K173" s="19">
        <f>MAX(0,ROUNDDOWN(G173-E173-H173-I173,-3))</f>
        <v/>
      </c>
      <c r="L173" s="19">
        <f>MAX(0,ROUNDDOWN(G173-E173-H173,-3))</f>
        <v/>
      </c>
      <c r="M173" s="19">
        <f>IF(J173&lt;=0,0,ROUNDDOWN((J173*LOOKUP(J173,{0,1950001,3300001,6950001,9000001,18000001,40000001},{0.05,0.1,0.2,0.23,0.33,0.4,0.45})-LOOKUP(J173,{0,1950001,3300001,6950001,9000001,18000001,40000001},{0,97500,427500,636000,1536000,2796000,4796000}))*1.021,-2))</f>
        <v/>
      </c>
      <c r="N173" s="19">
        <f>IF(K173&lt;=0,0,ROUNDDOWN((K173*LOOKUP(K173,{0,1950001,3300001,6950001,9000001,18000001,40000001},{0.05,0.1,0.2,0.23,0.33,0.4,0.45})-LOOKUP(K173,{0,1950001,3300001,6950001,9000001,18000001,40000001},{0,97500,427500,636000,1536000,2796000,4796000}))*1.021,-2))</f>
        <v/>
      </c>
      <c r="O173" s="19">
        <f>IF(L173&lt;=0,0,ROUNDDOWN((L173*LOOKUP(L173,{0,1950001,3300001,6950001,9000001,18000001,40000001},{0.05,0.1,0.2,0.23,0.33,0.4,0.45})-LOOKUP(L173,{0,1950001,3300001,6950001,9000001,18000001,40000001},{0,97500,427500,636000,1536000,2796000,4796000}))*1.021,-2))</f>
        <v/>
      </c>
      <c r="P173" s="19">
        <f>MAX(0,ROUNDDOWN(G173-E173-430000,-3))</f>
        <v/>
      </c>
      <c r="Q173" s="19">
        <f>MAX(0,ROUNDDOWN(G173-E173-430000-I173,-3))</f>
        <v/>
      </c>
      <c r="R173" s="19">
        <f>MAX(0,ROUNDDOWN(F173-E173-430000,-3))</f>
        <v/>
      </c>
      <c r="S173" s="19">
        <f>IF(G173&lt;=450000,0,MAX(0,ROUNDDOWN(P173*0.06-MIN(50000,P173)*0.03,-2))+MAX(0,ROUNDDOWN(P173*0.04-MIN(50000,P173)*0.02,-2)))</f>
        <v/>
      </c>
      <c r="T173" s="19">
        <f>IF(G173&lt;=450000,0,MAX(0,ROUNDDOWN(Q173*0.06-MIN(50000,Q173)*0.03,-2))+MAX(0,ROUNDDOWN(Q173*0.04-MIN(50000,Q173)*0.02,-2)))</f>
        <v/>
      </c>
      <c r="U173" s="19">
        <f>IF(F173&lt;=450000,0,MAX(0,ROUNDDOWN(R173*0.06-MIN(50000,R173)*0.03,-2))+MAX(0,ROUNDDOWN(R173*0.04-MIN(50000,R173)*0.02,-2)))</f>
        <v/>
      </c>
      <c r="V173" s="19">
        <f>S173-U173</f>
        <v/>
      </c>
      <c r="W173" s="19">
        <f>O173-M173</f>
        <v/>
      </c>
      <c r="X173" s="19">
        <f>N173+T173-M173-S173</f>
        <v/>
      </c>
      <c r="Y173" s="19">
        <f>T173-S173</f>
        <v/>
      </c>
    </row>
    <row r="174">
      <c r="A174" t="inlineStr">
        <is>
          <t>医療費の境目</t>
        </is>
      </c>
      <c r="B174" s="19">
        <f>'3_医療費の境目'!$B$3</f>
        <v/>
      </c>
      <c r="C174" s="19">
        <f>'3_医療費の境目'!$B$4</f>
        <v/>
      </c>
      <c r="D174" s="19">
        <f>'3_医療費の境目'!D102</f>
        <v/>
      </c>
      <c r="E174" s="19">
        <f>ROUND(MIN(B174/12,650000)*12*0.0915+MIN(B174/12,1390000)*12*(0.0504+0)+B174*0.005,0)</f>
        <v/>
      </c>
      <c r="F174" s="19">
        <f>IF(B174&lt;741000,0,IF(B174&lt;2191000,B174-740000,IF(B174&lt;2193000,1451000,IF(B174&lt;2196000,1453000,IF(B174&lt;2200000,1456000,IF(B174&lt;3600000,ROUND(ROUNDDOWN(B174/4,-3)*2.8,0)-80000,IF(B174&lt;6600000,ROUND(ROUNDDOWN(B174/4,-3)*3.2,0)-440000,IF(B174&lt;8500000,ROUNDDOWN(B174*0.9,0)-1100000,B174-1950000))))))))</f>
        <v/>
      </c>
      <c r="G174" s="19">
        <f>F174+C174</f>
        <v/>
      </c>
      <c r="H174" s="19">
        <f>IF(G174&gt;23500000,NA(),IF(G174&lt;=4890000,1040000,IF(G174&lt;=6550000,670000,620000)))</f>
        <v/>
      </c>
      <c r="I174" s="19">
        <f>IF(D174&lt;=0,0,MAX(0,MIN(2000000,D174-MIN(100000,ROUNDDOWN(G174*0.05,0)))))</f>
        <v/>
      </c>
      <c r="J174" s="19">
        <f>MAX(0,ROUNDDOWN(F174-E174-H174,-3))</f>
        <v/>
      </c>
      <c r="K174" s="19">
        <f>MAX(0,ROUNDDOWN(G174-E174-H174-I174,-3))</f>
        <v/>
      </c>
      <c r="L174" s="19">
        <f>MAX(0,ROUNDDOWN(G174-E174-H174,-3))</f>
        <v/>
      </c>
      <c r="M174" s="19">
        <f>IF(J174&lt;=0,0,ROUNDDOWN((J174*LOOKUP(J174,{0,1950001,3300001,6950001,9000001,18000001,40000001},{0.05,0.1,0.2,0.23,0.33,0.4,0.45})-LOOKUP(J174,{0,1950001,3300001,6950001,9000001,18000001,40000001},{0,97500,427500,636000,1536000,2796000,4796000}))*1.021,-2))</f>
        <v/>
      </c>
      <c r="N174" s="19">
        <f>IF(K174&lt;=0,0,ROUNDDOWN((K174*LOOKUP(K174,{0,1950001,3300001,6950001,9000001,18000001,40000001},{0.05,0.1,0.2,0.23,0.33,0.4,0.45})-LOOKUP(K174,{0,1950001,3300001,6950001,9000001,18000001,40000001},{0,97500,427500,636000,1536000,2796000,4796000}))*1.021,-2))</f>
        <v/>
      </c>
      <c r="O174" s="19">
        <f>IF(L174&lt;=0,0,ROUNDDOWN((L174*LOOKUP(L174,{0,1950001,3300001,6950001,9000001,18000001,40000001},{0.05,0.1,0.2,0.23,0.33,0.4,0.45})-LOOKUP(L174,{0,1950001,3300001,6950001,9000001,18000001,40000001},{0,97500,427500,636000,1536000,2796000,4796000}))*1.021,-2))</f>
        <v/>
      </c>
      <c r="P174" s="19">
        <f>MAX(0,ROUNDDOWN(G174-E174-430000,-3))</f>
        <v/>
      </c>
      <c r="Q174" s="19">
        <f>MAX(0,ROUNDDOWN(G174-E174-430000-I174,-3))</f>
        <v/>
      </c>
      <c r="R174" s="19">
        <f>MAX(0,ROUNDDOWN(F174-E174-430000,-3))</f>
        <v/>
      </c>
      <c r="S174" s="19">
        <f>IF(G174&lt;=450000,0,MAX(0,ROUNDDOWN(P174*0.06-MIN(50000,P174)*0.03,-2))+MAX(0,ROUNDDOWN(P174*0.04-MIN(50000,P174)*0.02,-2)))</f>
        <v/>
      </c>
      <c r="T174" s="19">
        <f>IF(G174&lt;=450000,0,MAX(0,ROUNDDOWN(Q174*0.06-MIN(50000,Q174)*0.03,-2))+MAX(0,ROUNDDOWN(Q174*0.04-MIN(50000,Q174)*0.02,-2)))</f>
        <v/>
      </c>
      <c r="U174" s="19">
        <f>IF(F174&lt;=450000,0,MAX(0,ROUNDDOWN(R174*0.06-MIN(50000,R174)*0.03,-2))+MAX(0,ROUNDDOWN(R174*0.04-MIN(50000,R174)*0.02,-2)))</f>
        <v/>
      </c>
      <c r="V174" s="19">
        <f>S174-U174</f>
        <v/>
      </c>
      <c r="W174" s="19">
        <f>O174-M174</f>
        <v/>
      </c>
      <c r="X174" s="19">
        <f>N174+T174-M174-S174</f>
        <v/>
      </c>
      <c r="Y174" s="19">
        <f>T174-S174</f>
        <v/>
      </c>
    </row>
    <row r="175">
      <c r="A175" t="inlineStr">
        <is>
          <t>医療費の境目</t>
        </is>
      </c>
      <c r="B175" s="19">
        <f>'3_医療費の境目'!$B$3</f>
        <v/>
      </c>
      <c r="C175" s="19">
        <f>'3_医療費の境目'!$B$4</f>
        <v/>
      </c>
      <c r="D175" s="19">
        <f>'3_医療費の境目'!D103</f>
        <v/>
      </c>
      <c r="E175" s="19">
        <f>ROUND(MIN(B175/12,650000)*12*0.0915+MIN(B175/12,1390000)*12*(0.0504+0)+B175*0.005,0)</f>
        <v/>
      </c>
      <c r="F175" s="19">
        <f>IF(B175&lt;741000,0,IF(B175&lt;2191000,B175-740000,IF(B175&lt;2193000,1451000,IF(B175&lt;2196000,1453000,IF(B175&lt;2200000,1456000,IF(B175&lt;3600000,ROUND(ROUNDDOWN(B175/4,-3)*2.8,0)-80000,IF(B175&lt;6600000,ROUND(ROUNDDOWN(B175/4,-3)*3.2,0)-440000,IF(B175&lt;8500000,ROUNDDOWN(B175*0.9,0)-1100000,B175-1950000))))))))</f>
        <v/>
      </c>
      <c r="G175" s="19">
        <f>F175+C175</f>
        <v/>
      </c>
      <c r="H175" s="19">
        <f>IF(G175&gt;23500000,NA(),IF(G175&lt;=4890000,1040000,IF(G175&lt;=6550000,670000,620000)))</f>
        <v/>
      </c>
      <c r="I175" s="19">
        <f>IF(D175&lt;=0,0,MAX(0,MIN(2000000,D175-MIN(100000,ROUNDDOWN(G175*0.05,0)))))</f>
        <v/>
      </c>
      <c r="J175" s="19">
        <f>MAX(0,ROUNDDOWN(F175-E175-H175,-3))</f>
        <v/>
      </c>
      <c r="K175" s="19">
        <f>MAX(0,ROUNDDOWN(G175-E175-H175-I175,-3))</f>
        <v/>
      </c>
      <c r="L175" s="19">
        <f>MAX(0,ROUNDDOWN(G175-E175-H175,-3))</f>
        <v/>
      </c>
      <c r="M175" s="19">
        <f>IF(J175&lt;=0,0,ROUNDDOWN((J175*LOOKUP(J175,{0,1950001,3300001,6950001,9000001,18000001,40000001},{0.05,0.1,0.2,0.23,0.33,0.4,0.45})-LOOKUP(J175,{0,1950001,3300001,6950001,9000001,18000001,40000001},{0,97500,427500,636000,1536000,2796000,4796000}))*1.021,-2))</f>
        <v/>
      </c>
      <c r="N175" s="19">
        <f>IF(K175&lt;=0,0,ROUNDDOWN((K175*LOOKUP(K175,{0,1950001,3300001,6950001,9000001,18000001,40000001},{0.05,0.1,0.2,0.23,0.33,0.4,0.45})-LOOKUP(K175,{0,1950001,3300001,6950001,9000001,18000001,40000001},{0,97500,427500,636000,1536000,2796000,4796000}))*1.021,-2))</f>
        <v/>
      </c>
      <c r="O175" s="19">
        <f>IF(L175&lt;=0,0,ROUNDDOWN((L175*LOOKUP(L175,{0,1950001,3300001,6950001,9000001,18000001,40000001},{0.05,0.1,0.2,0.23,0.33,0.4,0.45})-LOOKUP(L175,{0,1950001,3300001,6950001,9000001,18000001,40000001},{0,97500,427500,636000,1536000,2796000,4796000}))*1.021,-2))</f>
        <v/>
      </c>
      <c r="P175" s="19">
        <f>MAX(0,ROUNDDOWN(G175-E175-430000,-3))</f>
        <v/>
      </c>
      <c r="Q175" s="19">
        <f>MAX(0,ROUNDDOWN(G175-E175-430000-I175,-3))</f>
        <v/>
      </c>
      <c r="R175" s="19">
        <f>MAX(0,ROUNDDOWN(F175-E175-430000,-3))</f>
        <v/>
      </c>
      <c r="S175" s="19">
        <f>IF(G175&lt;=450000,0,MAX(0,ROUNDDOWN(P175*0.06-MIN(50000,P175)*0.03,-2))+MAX(0,ROUNDDOWN(P175*0.04-MIN(50000,P175)*0.02,-2)))</f>
        <v/>
      </c>
      <c r="T175" s="19">
        <f>IF(G175&lt;=450000,0,MAX(0,ROUNDDOWN(Q175*0.06-MIN(50000,Q175)*0.03,-2))+MAX(0,ROUNDDOWN(Q175*0.04-MIN(50000,Q175)*0.02,-2)))</f>
        <v/>
      </c>
      <c r="U175" s="19">
        <f>IF(F175&lt;=450000,0,MAX(0,ROUNDDOWN(R175*0.06-MIN(50000,R175)*0.03,-2))+MAX(0,ROUNDDOWN(R175*0.04-MIN(50000,R175)*0.02,-2)))</f>
        <v/>
      </c>
      <c r="V175" s="19">
        <f>S175-U175</f>
        <v/>
      </c>
      <c r="W175" s="19">
        <f>O175-M175</f>
        <v/>
      </c>
      <c r="X175" s="19">
        <f>N175+T175-M175-S175</f>
        <v/>
      </c>
      <c r="Y175" s="19">
        <f>T175-S175</f>
        <v/>
      </c>
    </row>
    <row r="176">
      <c r="A176" t="inlineStr">
        <is>
          <t>医療費の境目</t>
        </is>
      </c>
      <c r="B176" s="19">
        <f>'3_医療費の境目'!$B$3</f>
        <v/>
      </c>
      <c r="C176" s="19">
        <f>'3_医療費の境目'!$B$4</f>
        <v/>
      </c>
      <c r="D176" s="19">
        <f>'3_医療費の境目'!D104</f>
        <v/>
      </c>
      <c r="E176" s="19">
        <f>ROUND(MIN(B176/12,650000)*12*0.0915+MIN(B176/12,1390000)*12*(0.0504+0)+B176*0.005,0)</f>
        <v/>
      </c>
      <c r="F176" s="19">
        <f>IF(B176&lt;741000,0,IF(B176&lt;2191000,B176-740000,IF(B176&lt;2193000,1451000,IF(B176&lt;2196000,1453000,IF(B176&lt;2200000,1456000,IF(B176&lt;3600000,ROUND(ROUNDDOWN(B176/4,-3)*2.8,0)-80000,IF(B176&lt;6600000,ROUND(ROUNDDOWN(B176/4,-3)*3.2,0)-440000,IF(B176&lt;8500000,ROUNDDOWN(B176*0.9,0)-1100000,B176-1950000))))))))</f>
        <v/>
      </c>
      <c r="G176" s="19">
        <f>F176+C176</f>
        <v/>
      </c>
      <c r="H176" s="19">
        <f>IF(G176&gt;23500000,NA(),IF(G176&lt;=4890000,1040000,IF(G176&lt;=6550000,670000,620000)))</f>
        <v/>
      </c>
      <c r="I176" s="19">
        <f>IF(D176&lt;=0,0,MAX(0,MIN(2000000,D176-MIN(100000,ROUNDDOWN(G176*0.05,0)))))</f>
        <v/>
      </c>
      <c r="J176" s="19">
        <f>MAX(0,ROUNDDOWN(F176-E176-H176,-3))</f>
        <v/>
      </c>
      <c r="K176" s="19">
        <f>MAX(0,ROUNDDOWN(G176-E176-H176-I176,-3))</f>
        <v/>
      </c>
      <c r="L176" s="19">
        <f>MAX(0,ROUNDDOWN(G176-E176-H176,-3))</f>
        <v/>
      </c>
      <c r="M176" s="19">
        <f>IF(J176&lt;=0,0,ROUNDDOWN((J176*LOOKUP(J176,{0,1950001,3300001,6950001,9000001,18000001,40000001},{0.05,0.1,0.2,0.23,0.33,0.4,0.45})-LOOKUP(J176,{0,1950001,3300001,6950001,9000001,18000001,40000001},{0,97500,427500,636000,1536000,2796000,4796000}))*1.021,-2))</f>
        <v/>
      </c>
      <c r="N176" s="19">
        <f>IF(K176&lt;=0,0,ROUNDDOWN((K176*LOOKUP(K176,{0,1950001,3300001,6950001,9000001,18000001,40000001},{0.05,0.1,0.2,0.23,0.33,0.4,0.45})-LOOKUP(K176,{0,1950001,3300001,6950001,9000001,18000001,40000001},{0,97500,427500,636000,1536000,2796000,4796000}))*1.021,-2))</f>
        <v/>
      </c>
      <c r="O176" s="19">
        <f>IF(L176&lt;=0,0,ROUNDDOWN((L176*LOOKUP(L176,{0,1950001,3300001,6950001,9000001,18000001,40000001},{0.05,0.1,0.2,0.23,0.33,0.4,0.45})-LOOKUP(L176,{0,1950001,3300001,6950001,9000001,18000001,40000001},{0,97500,427500,636000,1536000,2796000,4796000}))*1.021,-2))</f>
        <v/>
      </c>
      <c r="P176" s="19">
        <f>MAX(0,ROUNDDOWN(G176-E176-430000,-3))</f>
        <v/>
      </c>
      <c r="Q176" s="19">
        <f>MAX(0,ROUNDDOWN(G176-E176-430000-I176,-3))</f>
        <v/>
      </c>
      <c r="R176" s="19">
        <f>MAX(0,ROUNDDOWN(F176-E176-430000,-3))</f>
        <v/>
      </c>
      <c r="S176" s="19">
        <f>IF(G176&lt;=450000,0,MAX(0,ROUNDDOWN(P176*0.06-MIN(50000,P176)*0.03,-2))+MAX(0,ROUNDDOWN(P176*0.04-MIN(50000,P176)*0.02,-2)))</f>
        <v/>
      </c>
      <c r="T176" s="19">
        <f>IF(G176&lt;=450000,0,MAX(0,ROUNDDOWN(Q176*0.06-MIN(50000,Q176)*0.03,-2))+MAX(0,ROUNDDOWN(Q176*0.04-MIN(50000,Q176)*0.02,-2)))</f>
        <v/>
      </c>
      <c r="U176" s="19">
        <f>IF(F176&lt;=450000,0,MAX(0,ROUNDDOWN(R176*0.06-MIN(50000,R176)*0.03,-2))+MAX(0,ROUNDDOWN(R176*0.04-MIN(50000,R176)*0.02,-2)))</f>
        <v/>
      </c>
      <c r="V176" s="19">
        <f>S176-U176</f>
        <v/>
      </c>
      <c r="W176" s="19">
        <f>O176-M176</f>
        <v/>
      </c>
      <c r="X176" s="19">
        <f>N176+T176-M176-S176</f>
        <v/>
      </c>
      <c r="Y176" s="19">
        <f>T176-S176</f>
        <v/>
      </c>
    </row>
    <row r="177">
      <c r="A177" t="inlineStr">
        <is>
          <t>医療費の境目</t>
        </is>
      </c>
      <c r="B177" s="19">
        <f>'3_医療費の境目'!$B$3</f>
        <v/>
      </c>
      <c r="C177" s="19">
        <f>'3_医療費の境目'!$B$4</f>
        <v/>
      </c>
      <c r="D177" s="19">
        <f>'3_医療費の境目'!D105</f>
        <v/>
      </c>
      <c r="E177" s="19">
        <f>ROUND(MIN(B177/12,650000)*12*0.0915+MIN(B177/12,1390000)*12*(0.0504+0)+B177*0.005,0)</f>
        <v/>
      </c>
      <c r="F177" s="19">
        <f>IF(B177&lt;741000,0,IF(B177&lt;2191000,B177-740000,IF(B177&lt;2193000,1451000,IF(B177&lt;2196000,1453000,IF(B177&lt;2200000,1456000,IF(B177&lt;3600000,ROUND(ROUNDDOWN(B177/4,-3)*2.8,0)-80000,IF(B177&lt;6600000,ROUND(ROUNDDOWN(B177/4,-3)*3.2,0)-440000,IF(B177&lt;8500000,ROUNDDOWN(B177*0.9,0)-1100000,B177-1950000))))))))</f>
        <v/>
      </c>
      <c r="G177" s="19">
        <f>F177+C177</f>
        <v/>
      </c>
      <c r="H177" s="19">
        <f>IF(G177&gt;23500000,NA(),IF(G177&lt;=4890000,1040000,IF(G177&lt;=6550000,670000,620000)))</f>
        <v/>
      </c>
      <c r="I177" s="19">
        <f>IF(D177&lt;=0,0,MAX(0,MIN(2000000,D177-MIN(100000,ROUNDDOWN(G177*0.05,0)))))</f>
        <v/>
      </c>
      <c r="J177" s="19">
        <f>MAX(0,ROUNDDOWN(F177-E177-H177,-3))</f>
        <v/>
      </c>
      <c r="K177" s="19">
        <f>MAX(0,ROUNDDOWN(G177-E177-H177-I177,-3))</f>
        <v/>
      </c>
      <c r="L177" s="19">
        <f>MAX(0,ROUNDDOWN(G177-E177-H177,-3))</f>
        <v/>
      </c>
      <c r="M177" s="19">
        <f>IF(J177&lt;=0,0,ROUNDDOWN((J177*LOOKUP(J177,{0,1950001,3300001,6950001,9000001,18000001,40000001},{0.05,0.1,0.2,0.23,0.33,0.4,0.45})-LOOKUP(J177,{0,1950001,3300001,6950001,9000001,18000001,40000001},{0,97500,427500,636000,1536000,2796000,4796000}))*1.021,-2))</f>
        <v/>
      </c>
      <c r="N177" s="19">
        <f>IF(K177&lt;=0,0,ROUNDDOWN((K177*LOOKUP(K177,{0,1950001,3300001,6950001,9000001,18000001,40000001},{0.05,0.1,0.2,0.23,0.33,0.4,0.45})-LOOKUP(K177,{0,1950001,3300001,6950001,9000001,18000001,40000001},{0,97500,427500,636000,1536000,2796000,4796000}))*1.021,-2))</f>
        <v/>
      </c>
      <c r="O177" s="19">
        <f>IF(L177&lt;=0,0,ROUNDDOWN((L177*LOOKUP(L177,{0,1950001,3300001,6950001,9000001,18000001,40000001},{0.05,0.1,0.2,0.23,0.33,0.4,0.45})-LOOKUP(L177,{0,1950001,3300001,6950001,9000001,18000001,40000001},{0,97500,427500,636000,1536000,2796000,4796000}))*1.021,-2))</f>
        <v/>
      </c>
      <c r="P177" s="19">
        <f>MAX(0,ROUNDDOWN(G177-E177-430000,-3))</f>
        <v/>
      </c>
      <c r="Q177" s="19">
        <f>MAX(0,ROUNDDOWN(G177-E177-430000-I177,-3))</f>
        <v/>
      </c>
      <c r="R177" s="19">
        <f>MAX(0,ROUNDDOWN(F177-E177-430000,-3))</f>
        <v/>
      </c>
      <c r="S177" s="19">
        <f>IF(G177&lt;=450000,0,MAX(0,ROUNDDOWN(P177*0.06-MIN(50000,P177)*0.03,-2))+MAX(0,ROUNDDOWN(P177*0.04-MIN(50000,P177)*0.02,-2)))</f>
        <v/>
      </c>
      <c r="T177" s="19">
        <f>IF(G177&lt;=450000,0,MAX(0,ROUNDDOWN(Q177*0.06-MIN(50000,Q177)*0.03,-2))+MAX(0,ROUNDDOWN(Q177*0.04-MIN(50000,Q177)*0.02,-2)))</f>
        <v/>
      </c>
      <c r="U177" s="19">
        <f>IF(F177&lt;=450000,0,MAX(0,ROUNDDOWN(R177*0.06-MIN(50000,R177)*0.03,-2))+MAX(0,ROUNDDOWN(R177*0.04-MIN(50000,R177)*0.02,-2)))</f>
        <v/>
      </c>
      <c r="V177" s="19">
        <f>S177-U177</f>
        <v/>
      </c>
      <c r="W177" s="19">
        <f>O177-M177</f>
        <v/>
      </c>
      <c r="X177" s="19">
        <f>N177+T177-M177-S177</f>
        <v/>
      </c>
      <c r="Y177" s="19">
        <f>T177-S177</f>
        <v/>
      </c>
    </row>
    <row r="178">
      <c r="A178" t="inlineStr">
        <is>
          <t>医療費の境目</t>
        </is>
      </c>
      <c r="B178" s="19">
        <f>'3_医療費の境目'!$B$3</f>
        <v/>
      </c>
      <c r="C178" s="19">
        <f>'3_医療費の境目'!$B$4</f>
        <v/>
      </c>
      <c r="D178" s="19">
        <f>'3_医療費の境目'!D106</f>
        <v/>
      </c>
      <c r="E178" s="19">
        <f>ROUND(MIN(B178/12,650000)*12*0.0915+MIN(B178/12,1390000)*12*(0.0504+0)+B178*0.005,0)</f>
        <v/>
      </c>
      <c r="F178" s="19">
        <f>IF(B178&lt;741000,0,IF(B178&lt;2191000,B178-740000,IF(B178&lt;2193000,1451000,IF(B178&lt;2196000,1453000,IF(B178&lt;2200000,1456000,IF(B178&lt;3600000,ROUND(ROUNDDOWN(B178/4,-3)*2.8,0)-80000,IF(B178&lt;6600000,ROUND(ROUNDDOWN(B178/4,-3)*3.2,0)-440000,IF(B178&lt;8500000,ROUNDDOWN(B178*0.9,0)-1100000,B178-1950000))))))))</f>
        <v/>
      </c>
      <c r="G178" s="19">
        <f>F178+C178</f>
        <v/>
      </c>
      <c r="H178" s="19">
        <f>IF(G178&gt;23500000,NA(),IF(G178&lt;=4890000,1040000,IF(G178&lt;=6550000,670000,620000)))</f>
        <v/>
      </c>
      <c r="I178" s="19">
        <f>IF(D178&lt;=0,0,MAX(0,MIN(2000000,D178-MIN(100000,ROUNDDOWN(G178*0.05,0)))))</f>
        <v/>
      </c>
      <c r="J178" s="19">
        <f>MAX(0,ROUNDDOWN(F178-E178-H178,-3))</f>
        <v/>
      </c>
      <c r="K178" s="19">
        <f>MAX(0,ROUNDDOWN(G178-E178-H178-I178,-3))</f>
        <v/>
      </c>
      <c r="L178" s="19">
        <f>MAX(0,ROUNDDOWN(G178-E178-H178,-3))</f>
        <v/>
      </c>
      <c r="M178" s="19">
        <f>IF(J178&lt;=0,0,ROUNDDOWN((J178*LOOKUP(J178,{0,1950001,3300001,6950001,9000001,18000001,40000001},{0.05,0.1,0.2,0.23,0.33,0.4,0.45})-LOOKUP(J178,{0,1950001,3300001,6950001,9000001,18000001,40000001},{0,97500,427500,636000,1536000,2796000,4796000}))*1.021,-2))</f>
        <v/>
      </c>
      <c r="N178" s="19">
        <f>IF(K178&lt;=0,0,ROUNDDOWN((K178*LOOKUP(K178,{0,1950001,3300001,6950001,9000001,18000001,40000001},{0.05,0.1,0.2,0.23,0.33,0.4,0.45})-LOOKUP(K178,{0,1950001,3300001,6950001,9000001,18000001,40000001},{0,97500,427500,636000,1536000,2796000,4796000}))*1.021,-2))</f>
        <v/>
      </c>
      <c r="O178" s="19">
        <f>IF(L178&lt;=0,0,ROUNDDOWN((L178*LOOKUP(L178,{0,1950001,3300001,6950001,9000001,18000001,40000001},{0.05,0.1,0.2,0.23,0.33,0.4,0.45})-LOOKUP(L178,{0,1950001,3300001,6950001,9000001,18000001,40000001},{0,97500,427500,636000,1536000,2796000,4796000}))*1.021,-2))</f>
        <v/>
      </c>
      <c r="P178" s="19">
        <f>MAX(0,ROUNDDOWN(G178-E178-430000,-3))</f>
        <v/>
      </c>
      <c r="Q178" s="19">
        <f>MAX(0,ROUNDDOWN(G178-E178-430000-I178,-3))</f>
        <v/>
      </c>
      <c r="R178" s="19">
        <f>MAX(0,ROUNDDOWN(F178-E178-430000,-3))</f>
        <v/>
      </c>
      <c r="S178" s="19">
        <f>IF(G178&lt;=450000,0,MAX(0,ROUNDDOWN(P178*0.06-MIN(50000,P178)*0.03,-2))+MAX(0,ROUNDDOWN(P178*0.04-MIN(50000,P178)*0.02,-2)))</f>
        <v/>
      </c>
      <c r="T178" s="19">
        <f>IF(G178&lt;=450000,0,MAX(0,ROUNDDOWN(Q178*0.06-MIN(50000,Q178)*0.03,-2))+MAX(0,ROUNDDOWN(Q178*0.04-MIN(50000,Q178)*0.02,-2)))</f>
        <v/>
      </c>
      <c r="U178" s="19">
        <f>IF(F178&lt;=450000,0,MAX(0,ROUNDDOWN(R178*0.06-MIN(50000,R178)*0.03,-2))+MAX(0,ROUNDDOWN(R178*0.04-MIN(50000,R178)*0.02,-2)))</f>
        <v/>
      </c>
      <c r="V178" s="19">
        <f>S178-U178</f>
        <v/>
      </c>
      <c r="W178" s="19">
        <f>O178-M178</f>
        <v/>
      </c>
      <c r="X178" s="19">
        <f>N178+T178-M178-S178</f>
        <v/>
      </c>
      <c r="Y178" s="19">
        <f>T178-S178</f>
        <v/>
      </c>
    </row>
    <row r="179">
      <c r="A179" t="inlineStr">
        <is>
          <t>医療費の境目</t>
        </is>
      </c>
      <c r="B179" s="19">
        <f>'3_医療費の境目'!$B$3</f>
        <v/>
      </c>
      <c r="C179" s="19">
        <f>'3_医療費の境目'!$B$4</f>
        <v/>
      </c>
      <c r="D179" s="19">
        <f>'3_医療費の境目'!D107</f>
        <v/>
      </c>
      <c r="E179" s="19">
        <f>ROUND(MIN(B179/12,650000)*12*0.0915+MIN(B179/12,1390000)*12*(0.0504+0)+B179*0.005,0)</f>
        <v/>
      </c>
      <c r="F179" s="19">
        <f>IF(B179&lt;741000,0,IF(B179&lt;2191000,B179-740000,IF(B179&lt;2193000,1451000,IF(B179&lt;2196000,1453000,IF(B179&lt;2200000,1456000,IF(B179&lt;3600000,ROUND(ROUNDDOWN(B179/4,-3)*2.8,0)-80000,IF(B179&lt;6600000,ROUND(ROUNDDOWN(B179/4,-3)*3.2,0)-440000,IF(B179&lt;8500000,ROUNDDOWN(B179*0.9,0)-1100000,B179-1950000))))))))</f>
        <v/>
      </c>
      <c r="G179" s="19">
        <f>F179+C179</f>
        <v/>
      </c>
      <c r="H179" s="19">
        <f>IF(G179&gt;23500000,NA(),IF(G179&lt;=4890000,1040000,IF(G179&lt;=6550000,670000,620000)))</f>
        <v/>
      </c>
      <c r="I179" s="19">
        <f>IF(D179&lt;=0,0,MAX(0,MIN(2000000,D179-MIN(100000,ROUNDDOWN(G179*0.05,0)))))</f>
        <v/>
      </c>
      <c r="J179" s="19">
        <f>MAX(0,ROUNDDOWN(F179-E179-H179,-3))</f>
        <v/>
      </c>
      <c r="K179" s="19">
        <f>MAX(0,ROUNDDOWN(G179-E179-H179-I179,-3))</f>
        <v/>
      </c>
      <c r="L179" s="19">
        <f>MAX(0,ROUNDDOWN(G179-E179-H179,-3))</f>
        <v/>
      </c>
      <c r="M179" s="19">
        <f>IF(J179&lt;=0,0,ROUNDDOWN((J179*LOOKUP(J179,{0,1950001,3300001,6950001,9000001,18000001,40000001},{0.05,0.1,0.2,0.23,0.33,0.4,0.45})-LOOKUP(J179,{0,1950001,3300001,6950001,9000001,18000001,40000001},{0,97500,427500,636000,1536000,2796000,4796000}))*1.021,-2))</f>
        <v/>
      </c>
      <c r="N179" s="19">
        <f>IF(K179&lt;=0,0,ROUNDDOWN((K179*LOOKUP(K179,{0,1950001,3300001,6950001,9000001,18000001,40000001},{0.05,0.1,0.2,0.23,0.33,0.4,0.45})-LOOKUP(K179,{0,1950001,3300001,6950001,9000001,18000001,40000001},{0,97500,427500,636000,1536000,2796000,4796000}))*1.021,-2))</f>
        <v/>
      </c>
      <c r="O179" s="19">
        <f>IF(L179&lt;=0,0,ROUNDDOWN((L179*LOOKUP(L179,{0,1950001,3300001,6950001,9000001,18000001,40000001},{0.05,0.1,0.2,0.23,0.33,0.4,0.45})-LOOKUP(L179,{0,1950001,3300001,6950001,9000001,18000001,40000001},{0,97500,427500,636000,1536000,2796000,4796000}))*1.021,-2))</f>
        <v/>
      </c>
      <c r="P179" s="19">
        <f>MAX(0,ROUNDDOWN(G179-E179-430000,-3))</f>
        <v/>
      </c>
      <c r="Q179" s="19">
        <f>MAX(0,ROUNDDOWN(G179-E179-430000-I179,-3))</f>
        <v/>
      </c>
      <c r="R179" s="19">
        <f>MAX(0,ROUNDDOWN(F179-E179-430000,-3))</f>
        <v/>
      </c>
      <c r="S179" s="19">
        <f>IF(G179&lt;=450000,0,MAX(0,ROUNDDOWN(P179*0.06-MIN(50000,P179)*0.03,-2))+MAX(0,ROUNDDOWN(P179*0.04-MIN(50000,P179)*0.02,-2)))</f>
        <v/>
      </c>
      <c r="T179" s="19">
        <f>IF(G179&lt;=450000,0,MAX(0,ROUNDDOWN(Q179*0.06-MIN(50000,Q179)*0.03,-2))+MAX(0,ROUNDDOWN(Q179*0.04-MIN(50000,Q179)*0.02,-2)))</f>
        <v/>
      </c>
      <c r="U179" s="19">
        <f>IF(F179&lt;=450000,0,MAX(0,ROUNDDOWN(R179*0.06-MIN(50000,R179)*0.03,-2))+MAX(0,ROUNDDOWN(R179*0.04-MIN(50000,R179)*0.02,-2)))</f>
        <v/>
      </c>
      <c r="V179" s="19">
        <f>S179-U179</f>
        <v/>
      </c>
      <c r="W179" s="19">
        <f>O179-M179</f>
        <v/>
      </c>
      <c r="X179" s="19">
        <f>N179+T179-M179-S179</f>
        <v/>
      </c>
      <c r="Y179" s="19">
        <f>T179-S179</f>
        <v/>
      </c>
    </row>
    <row r="180">
      <c r="A180" t="inlineStr">
        <is>
          <t>医療費の境目</t>
        </is>
      </c>
      <c r="B180" s="19">
        <f>'3_医療費の境目'!$B$3</f>
        <v/>
      </c>
      <c r="C180" s="19">
        <f>'3_医療費の境目'!$B$4</f>
        <v/>
      </c>
      <c r="D180" s="19">
        <f>'3_医療費の境目'!D108</f>
        <v/>
      </c>
      <c r="E180" s="19">
        <f>ROUND(MIN(B180/12,650000)*12*0.0915+MIN(B180/12,1390000)*12*(0.0504+0)+B180*0.005,0)</f>
        <v/>
      </c>
      <c r="F180" s="19">
        <f>IF(B180&lt;741000,0,IF(B180&lt;2191000,B180-740000,IF(B180&lt;2193000,1451000,IF(B180&lt;2196000,1453000,IF(B180&lt;2200000,1456000,IF(B180&lt;3600000,ROUND(ROUNDDOWN(B180/4,-3)*2.8,0)-80000,IF(B180&lt;6600000,ROUND(ROUNDDOWN(B180/4,-3)*3.2,0)-440000,IF(B180&lt;8500000,ROUNDDOWN(B180*0.9,0)-1100000,B180-1950000))))))))</f>
        <v/>
      </c>
      <c r="G180" s="19">
        <f>F180+C180</f>
        <v/>
      </c>
      <c r="H180" s="19">
        <f>IF(G180&gt;23500000,NA(),IF(G180&lt;=4890000,1040000,IF(G180&lt;=6550000,670000,620000)))</f>
        <v/>
      </c>
      <c r="I180" s="19">
        <f>IF(D180&lt;=0,0,MAX(0,MIN(2000000,D180-MIN(100000,ROUNDDOWN(G180*0.05,0)))))</f>
        <v/>
      </c>
      <c r="J180" s="19">
        <f>MAX(0,ROUNDDOWN(F180-E180-H180,-3))</f>
        <v/>
      </c>
      <c r="K180" s="19">
        <f>MAX(0,ROUNDDOWN(G180-E180-H180-I180,-3))</f>
        <v/>
      </c>
      <c r="L180" s="19">
        <f>MAX(0,ROUNDDOWN(G180-E180-H180,-3))</f>
        <v/>
      </c>
      <c r="M180" s="19">
        <f>IF(J180&lt;=0,0,ROUNDDOWN((J180*LOOKUP(J180,{0,1950001,3300001,6950001,9000001,18000001,40000001},{0.05,0.1,0.2,0.23,0.33,0.4,0.45})-LOOKUP(J180,{0,1950001,3300001,6950001,9000001,18000001,40000001},{0,97500,427500,636000,1536000,2796000,4796000}))*1.021,-2))</f>
        <v/>
      </c>
      <c r="N180" s="19">
        <f>IF(K180&lt;=0,0,ROUNDDOWN((K180*LOOKUP(K180,{0,1950001,3300001,6950001,9000001,18000001,40000001},{0.05,0.1,0.2,0.23,0.33,0.4,0.45})-LOOKUP(K180,{0,1950001,3300001,6950001,9000001,18000001,40000001},{0,97500,427500,636000,1536000,2796000,4796000}))*1.021,-2))</f>
        <v/>
      </c>
      <c r="O180" s="19">
        <f>IF(L180&lt;=0,0,ROUNDDOWN((L180*LOOKUP(L180,{0,1950001,3300001,6950001,9000001,18000001,40000001},{0.05,0.1,0.2,0.23,0.33,0.4,0.45})-LOOKUP(L180,{0,1950001,3300001,6950001,9000001,18000001,40000001},{0,97500,427500,636000,1536000,2796000,4796000}))*1.021,-2))</f>
        <v/>
      </c>
      <c r="P180" s="19">
        <f>MAX(0,ROUNDDOWN(G180-E180-430000,-3))</f>
        <v/>
      </c>
      <c r="Q180" s="19">
        <f>MAX(0,ROUNDDOWN(G180-E180-430000-I180,-3))</f>
        <v/>
      </c>
      <c r="R180" s="19">
        <f>MAX(0,ROUNDDOWN(F180-E180-430000,-3))</f>
        <v/>
      </c>
      <c r="S180" s="19">
        <f>IF(G180&lt;=450000,0,MAX(0,ROUNDDOWN(P180*0.06-MIN(50000,P180)*0.03,-2))+MAX(0,ROUNDDOWN(P180*0.04-MIN(50000,P180)*0.02,-2)))</f>
        <v/>
      </c>
      <c r="T180" s="19">
        <f>IF(G180&lt;=450000,0,MAX(0,ROUNDDOWN(Q180*0.06-MIN(50000,Q180)*0.03,-2))+MAX(0,ROUNDDOWN(Q180*0.04-MIN(50000,Q180)*0.02,-2)))</f>
        <v/>
      </c>
      <c r="U180" s="19">
        <f>IF(F180&lt;=450000,0,MAX(0,ROUNDDOWN(R180*0.06-MIN(50000,R180)*0.03,-2))+MAX(0,ROUNDDOWN(R180*0.04-MIN(50000,R180)*0.02,-2)))</f>
        <v/>
      </c>
      <c r="V180" s="19">
        <f>S180-U180</f>
        <v/>
      </c>
      <c r="W180" s="19">
        <f>O180-M180</f>
        <v/>
      </c>
      <c r="X180" s="19">
        <f>N180+T180-M180-S180</f>
        <v/>
      </c>
      <c r="Y180" s="19">
        <f>T180-S180</f>
        <v/>
      </c>
    </row>
    <row r="181">
      <c r="A181" t="inlineStr">
        <is>
          <t>医療費の境目</t>
        </is>
      </c>
      <c r="B181" s="19">
        <f>'3_医療費の境目'!$B$3</f>
        <v/>
      </c>
      <c r="C181" s="19">
        <f>'3_医療費の境目'!$B$4</f>
        <v/>
      </c>
      <c r="D181" s="19">
        <f>'3_医療費の境目'!D109</f>
        <v/>
      </c>
      <c r="E181" s="19">
        <f>ROUND(MIN(B181/12,650000)*12*0.0915+MIN(B181/12,1390000)*12*(0.0504+0)+B181*0.005,0)</f>
        <v/>
      </c>
      <c r="F181" s="19">
        <f>IF(B181&lt;741000,0,IF(B181&lt;2191000,B181-740000,IF(B181&lt;2193000,1451000,IF(B181&lt;2196000,1453000,IF(B181&lt;2200000,1456000,IF(B181&lt;3600000,ROUND(ROUNDDOWN(B181/4,-3)*2.8,0)-80000,IF(B181&lt;6600000,ROUND(ROUNDDOWN(B181/4,-3)*3.2,0)-440000,IF(B181&lt;8500000,ROUNDDOWN(B181*0.9,0)-1100000,B181-1950000))))))))</f>
        <v/>
      </c>
      <c r="G181" s="19">
        <f>F181+C181</f>
        <v/>
      </c>
      <c r="H181" s="19">
        <f>IF(G181&gt;23500000,NA(),IF(G181&lt;=4890000,1040000,IF(G181&lt;=6550000,670000,620000)))</f>
        <v/>
      </c>
      <c r="I181" s="19">
        <f>IF(D181&lt;=0,0,MAX(0,MIN(2000000,D181-MIN(100000,ROUNDDOWN(G181*0.05,0)))))</f>
        <v/>
      </c>
      <c r="J181" s="19">
        <f>MAX(0,ROUNDDOWN(F181-E181-H181,-3))</f>
        <v/>
      </c>
      <c r="K181" s="19">
        <f>MAX(0,ROUNDDOWN(G181-E181-H181-I181,-3))</f>
        <v/>
      </c>
      <c r="L181" s="19">
        <f>MAX(0,ROUNDDOWN(G181-E181-H181,-3))</f>
        <v/>
      </c>
      <c r="M181" s="19">
        <f>IF(J181&lt;=0,0,ROUNDDOWN((J181*LOOKUP(J181,{0,1950001,3300001,6950001,9000001,18000001,40000001},{0.05,0.1,0.2,0.23,0.33,0.4,0.45})-LOOKUP(J181,{0,1950001,3300001,6950001,9000001,18000001,40000001},{0,97500,427500,636000,1536000,2796000,4796000}))*1.021,-2))</f>
        <v/>
      </c>
      <c r="N181" s="19">
        <f>IF(K181&lt;=0,0,ROUNDDOWN((K181*LOOKUP(K181,{0,1950001,3300001,6950001,9000001,18000001,40000001},{0.05,0.1,0.2,0.23,0.33,0.4,0.45})-LOOKUP(K181,{0,1950001,3300001,6950001,9000001,18000001,40000001},{0,97500,427500,636000,1536000,2796000,4796000}))*1.021,-2))</f>
        <v/>
      </c>
      <c r="O181" s="19">
        <f>IF(L181&lt;=0,0,ROUNDDOWN((L181*LOOKUP(L181,{0,1950001,3300001,6950001,9000001,18000001,40000001},{0.05,0.1,0.2,0.23,0.33,0.4,0.45})-LOOKUP(L181,{0,1950001,3300001,6950001,9000001,18000001,40000001},{0,97500,427500,636000,1536000,2796000,4796000}))*1.021,-2))</f>
        <v/>
      </c>
      <c r="P181" s="19">
        <f>MAX(0,ROUNDDOWN(G181-E181-430000,-3))</f>
        <v/>
      </c>
      <c r="Q181" s="19">
        <f>MAX(0,ROUNDDOWN(G181-E181-430000-I181,-3))</f>
        <v/>
      </c>
      <c r="R181" s="19">
        <f>MAX(0,ROUNDDOWN(F181-E181-430000,-3))</f>
        <v/>
      </c>
      <c r="S181" s="19">
        <f>IF(G181&lt;=450000,0,MAX(0,ROUNDDOWN(P181*0.06-MIN(50000,P181)*0.03,-2))+MAX(0,ROUNDDOWN(P181*0.04-MIN(50000,P181)*0.02,-2)))</f>
        <v/>
      </c>
      <c r="T181" s="19">
        <f>IF(G181&lt;=450000,0,MAX(0,ROUNDDOWN(Q181*0.06-MIN(50000,Q181)*0.03,-2))+MAX(0,ROUNDDOWN(Q181*0.04-MIN(50000,Q181)*0.02,-2)))</f>
        <v/>
      </c>
      <c r="U181" s="19">
        <f>IF(F181&lt;=450000,0,MAX(0,ROUNDDOWN(R181*0.06-MIN(50000,R181)*0.03,-2))+MAX(0,ROUNDDOWN(R181*0.04-MIN(50000,R181)*0.02,-2)))</f>
        <v/>
      </c>
      <c r="V181" s="19">
        <f>S181-U181</f>
        <v/>
      </c>
      <c r="W181" s="19">
        <f>O181-M181</f>
        <v/>
      </c>
      <c r="X181" s="19">
        <f>N181+T181-M181-S181</f>
        <v/>
      </c>
      <c r="Y181" s="19">
        <f>T181-S181</f>
        <v/>
      </c>
    </row>
    <row r="182">
      <c r="A182" t="inlineStr">
        <is>
          <t>医療費の境目</t>
        </is>
      </c>
      <c r="B182" s="19">
        <f>'3_医療費の境目'!$B$3</f>
        <v/>
      </c>
      <c r="C182" s="19">
        <f>'3_医療費の境目'!$B$4</f>
        <v/>
      </c>
      <c r="D182" s="19">
        <f>'3_医療費の境目'!D110</f>
        <v/>
      </c>
      <c r="E182" s="19">
        <f>ROUND(MIN(B182/12,650000)*12*0.0915+MIN(B182/12,1390000)*12*(0.0504+0)+B182*0.005,0)</f>
        <v/>
      </c>
      <c r="F182" s="19">
        <f>IF(B182&lt;741000,0,IF(B182&lt;2191000,B182-740000,IF(B182&lt;2193000,1451000,IF(B182&lt;2196000,1453000,IF(B182&lt;2200000,1456000,IF(B182&lt;3600000,ROUND(ROUNDDOWN(B182/4,-3)*2.8,0)-80000,IF(B182&lt;6600000,ROUND(ROUNDDOWN(B182/4,-3)*3.2,0)-440000,IF(B182&lt;8500000,ROUNDDOWN(B182*0.9,0)-1100000,B182-1950000))))))))</f>
        <v/>
      </c>
      <c r="G182" s="19">
        <f>F182+C182</f>
        <v/>
      </c>
      <c r="H182" s="19">
        <f>IF(G182&gt;23500000,NA(),IF(G182&lt;=4890000,1040000,IF(G182&lt;=6550000,670000,620000)))</f>
        <v/>
      </c>
      <c r="I182" s="19">
        <f>IF(D182&lt;=0,0,MAX(0,MIN(2000000,D182-MIN(100000,ROUNDDOWN(G182*0.05,0)))))</f>
        <v/>
      </c>
      <c r="J182" s="19">
        <f>MAX(0,ROUNDDOWN(F182-E182-H182,-3))</f>
        <v/>
      </c>
      <c r="K182" s="19">
        <f>MAX(0,ROUNDDOWN(G182-E182-H182-I182,-3))</f>
        <v/>
      </c>
      <c r="L182" s="19">
        <f>MAX(0,ROUNDDOWN(G182-E182-H182,-3))</f>
        <v/>
      </c>
      <c r="M182" s="19">
        <f>IF(J182&lt;=0,0,ROUNDDOWN((J182*LOOKUP(J182,{0,1950001,3300001,6950001,9000001,18000001,40000001},{0.05,0.1,0.2,0.23,0.33,0.4,0.45})-LOOKUP(J182,{0,1950001,3300001,6950001,9000001,18000001,40000001},{0,97500,427500,636000,1536000,2796000,4796000}))*1.021,-2))</f>
        <v/>
      </c>
      <c r="N182" s="19">
        <f>IF(K182&lt;=0,0,ROUNDDOWN((K182*LOOKUP(K182,{0,1950001,3300001,6950001,9000001,18000001,40000001},{0.05,0.1,0.2,0.23,0.33,0.4,0.45})-LOOKUP(K182,{0,1950001,3300001,6950001,9000001,18000001,40000001},{0,97500,427500,636000,1536000,2796000,4796000}))*1.021,-2))</f>
        <v/>
      </c>
      <c r="O182" s="19">
        <f>IF(L182&lt;=0,0,ROUNDDOWN((L182*LOOKUP(L182,{0,1950001,3300001,6950001,9000001,18000001,40000001},{0.05,0.1,0.2,0.23,0.33,0.4,0.45})-LOOKUP(L182,{0,1950001,3300001,6950001,9000001,18000001,40000001},{0,97500,427500,636000,1536000,2796000,4796000}))*1.021,-2))</f>
        <v/>
      </c>
      <c r="P182" s="19">
        <f>MAX(0,ROUNDDOWN(G182-E182-430000,-3))</f>
        <v/>
      </c>
      <c r="Q182" s="19">
        <f>MAX(0,ROUNDDOWN(G182-E182-430000-I182,-3))</f>
        <v/>
      </c>
      <c r="R182" s="19">
        <f>MAX(0,ROUNDDOWN(F182-E182-430000,-3))</f>
        <v/>
      </c>
      <c r="S182" s="19">
        <f>IF(G182&lt;=450000,0,MAX(0,ROUNDDOWN(P182*0.06-MIN(50000,P182)*0.03,-2))+MAX(0,ROUNDDOWN(P182*0.04-MIN(50000,P182)*0.02,-2)))</f>
        <v/>
      </c>
      <c r="T182" s="19">
        <f>IF(G182&lt;=450000,0,MAX(0,ROUNDDOWN(Q182*0.06-MIN(50000,Q182)*0.03,-2))+MAX(0,ROUNDDOWN(Q182*0.04-MIN(50000,Q182)*0.02,-2)))</f>
        <v/>
      </c>
      <c r="U182" s="19">
        <f>IF(F182&lt;=450000,0,MAX(0,ROUNDDOWN(R182*0.06-MIN(50000,R182)*0.03,-2))+MAX(0,ROUNDDOWN(R182*0.04-MIN(50000,R182)*0.02,-2)))</f>
        <v/>
      </c>
      <c r="V182" s="19">
        <f>S182-U182</f>
        <v/>
      </c>
      <c r="W182" s="19">
        <f>O182-M182</f>
        <v/>
      </c>
      <c r="X182" s="19">
        <f>N182+T182-M182-S182</f>
        <v/>
      </c>
      <c r="Y182" s="19">
        <f>T182-S182</f>
        <v/>
      </c>
    </row>
    <row r="183">
      <c r="A183" t="inlineStr">
        <is>
          <t>医療費の境目</t>
        </is>
      </c>
      <c r="B183" s="19">
        <f>'3_医療費の境目'!$B$3</f>
        <v/>
      </c>
      <c r="C183" s="19">
        <f>'3_医療費の境目'!$B$4</f>
        <v/>
      </c>
      <c r="D183" s="19">
        <f>'3_医療費の境目'!D111</f>
        <v/>
      </c>
      <c r="E183" s="19">
        <f>ROUND(MIN(B183/12,650000)*12*0.0915+MIN(B183/12,1390000)*12*(0.0504+0)+B183*0.005,0)</f>
        <v/>
      </c>
      <c r="F183" s="19">
        <f>IF(B183&lt;741000,0,IF(B183&lt;2191000,B183-740000,IF(B183&lt;2193000,1451000,IF(B183&lt;2196000,1453000,IF(B183&lt;2200000,1456000,IF(B183&lt;3600000,ROUND(ROUNDDOWN(B183/4,-3)*2.8,0)-80000,IF(B183&lt;6600000,ROUND(ROUNDDOWN(B183/4,-3)*3.2,0)-440000,IF(B183&lt;8500000,ROUNDDOWN(B183*0.9,0)-1100000,B183-1950000))))))))</f>
        <v/>
      </c>
      <c r="G183" s="19">
        <f>F183+C183</f>
        <v/>
      </c>
      <c r="H183" s="19">
        <f>IF(G183&gt;23500000,NA(),IF(G183&lt;=4890000,1040000,IF(G183&lt;=6550000,670000,620000)))</f>
        <v/>
      </c>
      <c r="I183" s="19">
        <f>IF(D183&lt;=0,0,MAX(0,MIN(2000000,D183-MIN(100000,ROUNDDOWN(G183*0.05,0)))))</f>
        <v/>
      </c>
      <c r="J183" s="19">
        <f>MAX(0,ROUNDDOWN(F183-E183-H183,-3))</f>
        <v/>
      </c>
      <c r="K183" s="19">
        <f>MAX(0,ROUNDDOWN(G183-E183-H183-I183,-3))</f>
        <v/>
      </c>
      <c r="L183" s="19">
        <f>MAX(0,ROUNDDOWN(G183-E183-H183,-3))</f>
        <v/>
      </c>
      <c r="M183" s="19">
        <f>IF(J183&lt;=0,0,ROUNDDOWN((J183*LOOKUP(J183,{0,1950001,3300001,6950001,9000001,18000001,40000001},{0.05,0.1,0.2,0.23,0.33,0.4,0.45})-LOOKUP(J183,{0,1950001,3300001,6950001,9000001,18000001,40000001},{0,97500,427500,636000,1536000,2796000,4796000}))*1.021,-2))</f>
        <v/>
      </c>
      <c r="N183" s="19">
        <f>IF(K183&lt;=0,0,ROUNDDOWN((K183*LOOKUP(K183,{0,1950001,3300001,6950001,9000001,18000001,40000001},{0.05,0.1,0.2,0.23,0.33,0.4,0.45})-LOOKUP(K183,{0,1950001,3300001,6950001,9000001,18000001,40000001},{0,97500,427500,636000,1536000,2796000,4796000}))*1.021,-2))</f>
        <v/>
      </c>
      <c r="O183" s="19">
        <f>IF(L183&lt;=0,0,ROUNDDOWN((L183*LOOKUP(L183,{0,1950001,3300001,6950001,9000001,18000001,40000001},{0.05,0.1,0.2,0.23,0.33,0.4,0.45})-LOOKUP(L183,{0,1950001,3300001,6950001,9000001,18000001,40000001},{0,97500,427500,636000,1536000,2796000,4796000}))*1.021,-2))</f>
        <v/>
      </c>
      <c r="P183" s="19">
        <f>MAX(0,ROUNDDOWN(G183-E183-430000,-3))</f>
        <v/>
      </c>
      <c r="Q183" s="19">
        <f>MAX(0,ROUNDDOWN(G183-E183-430000-I183,-3))</f>
        <v/>
      </c>
      <c r="R183" s="19">
        <f>MAX(0,ROUNDDOWN(F183-E183-430000,-3))</f>
        <v/>
      </c>
      <c r="S183" s="19">
        <f>IF(G183&lt;=450000,0,MAX(0,ROUNDDOWN(P183*0.06-MIN(50000,P183)*0.03,-2))+MAX(0,ROUNDDOWN(P183*0.04-MIN(50000,P183)*0.02,-2)))</f>
        <v/>
      </c>
      <c r="T183" s="19">
        <f>IF(G183&lt;=450000,0,MAX(0,ROUNDDOWN(Q183*0.06-MIN(50000,Q183)*0.03,-2))+MAX(0,ROUNDDOWN(Q183*0.04-MIN(50000,Q183)*0.02,-2)))</f>
        <v/>
      </c>
      <c r="U183" s="19">
        <f>IF(F183&lt;=450000,0,MAX(0,ROUNDDOWN(R183*0.06-MIN(50000,R183)*0.03,-2))+MAX(0,ROUNDDOWN(R183*0.04-MIN(50000,R183)*0.02,-2)))</f>
        <v/>
      </c>
      <c r="V183" s="19">
        <f>S183-U183</f>
        <v/>
      </c>
      <c r="W183" s="19">
        <f>O183-M183</f>
        <v/>
      </c>
      <c r="X183" s="19">
        <f>N183+T183-M183-S183</f>
        <v/>
      </c>
      <c r="Y183" s="19">
        <f>T183-S183</f>
        <v/>
      </c>
    </row>
    <row r="184">
      <c r="A184" t="inlineStr">
        <is>
          <t>医療費の境目</t>
        </is>
      </c>
      <c r="B184" s="19">
        <f>'3_医療費の境目'!$B$3</f>
        <v/>
      </c>
      <c r="C184" s="19">
        <f>'3_医療費の境目'!$B$4</f>
        <v/>
      </c>
      <c r="D184" s="19">
        <f>'3_医療費の境目'!D112</f>
        <v/>
      </c>
      <c r="E184" s="19">
        <f>ROUND(MIN(B184/12,650000)*12*0.0915+MIN(B184/12,1390000)*12*(0.0504+0)+B184*0.005,0)</f>
        <v/>
      </c>
      <c r="F184" s="19">
        <f>IF(B184&lt;741000,0,IF(B184&lt;2191000,B184-740000,IF(B184&lt;2193000,1451000,IF(B184&lt;2196000,1453000,IF(B184&lt;2200000,1456000,IF(B184&lt;3600000,ROUND(ROUNDDOWN(B184/4,-3)*2.8,0)-80000,IF(B184&lt;6600000,ROUND(ROUNDDOWN(B184/4,-3)*3.2,0)-440000,IF(B184&lt;8500000,ROUNDDOWN(B184*0.9,0)-1100000,B184-1950000))))))))</f>
        <v/>
      </c>
      <c r="G184" s="19">
        <f>F184+C184</f>
        <v/>
      </c>
      <c r="H184" s="19">
        <f>IF(G184&gt;23500000,NA(),IF(G184&lt;=4890000,1040000,IF(G184&lt;=6550000,670000,620000)))</f>
        <v/>
      </c>
      <c r="I184" s="19">
        <f>IF(D184&lt;=0,0,MAX(0,MIN(2000000,D184-MIN(100000,ROUNDDOWN(G184*0.05,0)))))</f>
        <v/>
      </c>
      <c r="J184" s="19">
        <f>MAX(0,ROUNDDOWN(F184-E184-H184,-3))</f>
        <v/>
      </c>
      <c r="K184" s="19">
        <f>MAX(0,ROUNDDOWN(G184-E184-H184-I184,-3))</f>
        <v/>
      </c>
      <c r="L184" s="19">
        <f>MAX(0,ROUNDDOWN(G184-E184-H184,-3))</f>
        <v/>
      </c>
      <c r="M184" s="19">
        <f>IF(J184&lt;=0,0,ROUNDDOWN((J184*LOOKUP(J184,{0,1950001,3300001,6950001,9000001,18000001,40000001},{0.05,0.1,0.2,0.23,0.33,0.4,0.45})-LOOKUP(J184,{0,1950001,3300001,6950001,9000001,18000001,40000001},{0,97500,427500,636000,1536000,2796000,4796000}))*1.021,-2))</f>
        <v/>
      </c>
      <c r="N184" s="19">
        <f>IF(K184&lt;=0,0,ROUNDDOWN((K184*LOOKUP(K184,{0,1950001,3300001,6950001,9000001,18000001,40000001},{0.05,0.1,0.2,0.23,0.33,0.4,0.45})-LOOKUP(K184,{0,1950001,3300001,6950001,9000001,18000001,40000001},{0,97500,427500,636000,1536000,2796000,4796000}))*1.021,-2))</f>
        <v/>
      </c>
      <c r="O184" s="19">
        <f>IF(L184&lt;=0,0,ROUNDDOWN((L184*LOOKUP(L184,{0,1950001,3300001,6950001,9000001,18000001,40000001},{0.05,0.1,0.2,0.23,0.33,0.4,0.45})-LOOKUP(L184,{0,1950001,3300001,6950001,9000001,18000001,40000001},{0,97500,427500,636000,1536000,2796000,4796000}))*1.021,-2))</f>
        <v/>
      </c>
      <c r="P184" s="19">
        <f>MAX(0,ROUNDDOWN(G184-E184-430000,-3))</f>
        <v/>
      </c>
      <c r="Q184" s="19">
        <f>MAX(0,ROUNDDOWN(G184-E184-430000-I184,-3))</f>
        <v/>
      </c>
      <c r="R184" s="19">
        <f>MAX(0,ROUNDDOWN(F184-E184-430000,-3))</f>
        <v/>
      </c>
      <c r="S184" s="19">
        <f>IF(G184&lt;=450000,0,MAX(0,ROUNDDOWN(P184*0.06-MIN(50000,P184)*0.03,-2))+MAX(0,ROUNDDOWN(P184*0.04-MIN(50000,P184)*0.02,-2)))</f>
        <v/>
      </c>
      <c r="T184" s="19">
        <f>IF(G184&lt;=450000,0,MAX(0,ROUNDDOWN(Q184*0.06-MIN(50000,Q184)*0.03,-2))+MAX(0,ROUNDDOWN(Q184*0.04-MIN(50000,Q184)*0.02,-2)))</f>
        <v/>
      </c>
      <c r="U184" s="19">
        <f>IF(F184&lt;=450000,0,MAX(0,ROUNDDOWN(R184*0.06-MIN(50000,R184)*0.03,-2))+MAX(0,ROUNDDOWN(R184*0.04-MIN(50000,R184)*0.02,-2)))</f>
        <v/>
      </c>
      <c r="V184" s="19">
        <f>S184-U184</f>
        <v/>
      </c>
      <c r="W184" s="19">
        <f>O184-M184</f>
        <v/>
      </c>
      <c r="X184" s="19">
        <f>N184+T184-M184-S184</f>
        <v/>
      </c>
      <c r="Y184" s="19">
        <f>T184-S184</f>
        <v/>
      </c>
    </row>
    <row r="185">
      <c r="A185" t="inlineStr">
        <is>
          <t>医療費の境目</t>
        </is>
      </c>
      <c r="B185" s="19">
        <f>'3_医療費の境目'!$B$3</f>
        <v/>
      </c>
      <c r="C185" s="19">
        <f>'3_医療費の境目'!$B$4</f>
        <v/>
      </c>
      <c r="D185" s="19">
        <f>'3_医療費の境目'!D113</f>
        <v/>
      </c>
      <c r="E185" s="19">
        <f>ROUND(MIN(B185/12,650000)*12*0.0915+MIN(B185/12,1390000)*12*(0.0504+0)+B185*0.005,0)</f>
        <v/>
      </c>
      <c r="F185" s="19">
        <f>IF(B185&lt;741000,0,IF(B185&lt;2191000,B185-740000,IF(B185&lt;2193000,1451000,IF(B185&lt;2196000,1453000,IF(B185&lt;2200000,1456000,IF(B185&lt;3600000,ROUND(ROUNDDOWN(B185/4,-3)*2.8,0)-80000,IF(B185&lt;6600000,ROUND(ROUNDDOWN(B185/4,-3)*3.2,0)-440000,IF(B185&lt;8500000,ROUNDDOWN(B185*0.9,0)-1100000,B185-1950000))))))))</f>
        <v/>
      </c>
      <c r="G185" s="19">
        <f>F185+C185</f>
        <v/>
      </c>
      <c r="H185" s="19">
        <f>IF(G185&gt;23500000,NA(),IF(G185&lt;=4890000,1040000,IF(G185&lt;=6550000,670000,620000)))</f>
        <v/>
      </c>
      <c r="I185" s="19">
        <f>IF(D185&lt;=0,0,MAX(0,MIN(2000000,D185-MIN(100000,ROUNDDOWN(G185*0.05,0)))))</f>
        <v/>
      </c>
      <c r="J185" s="19">
        <f>MAX(0,ROUNDDOWN(F185-E185-H185,-3))</f>
        <v/>
      </c>
      <c r="K185" s="19">
        <f>MAX(0,ROUNDDOWN(G185-E185-H185-I185,-3))</f>
        <v/>
      </c>
      <c r="L185" s="19">
        <f>MAX(0,ROUNDDOWN(G185-E185-H185,-3))</f>
        <v/>
      </c>
      <c r="M185" s="19">
        <f>IF(J185&lt;=0,0,ROUNDDOWN((J185*LOOKUP(J185,{0,1950001,3300001,6950001,9000001,18000001,40000001},{0.05,0.1,0.2,0.23,0.33,0.4,0.45})-LOOKUP(J185,{0,1950001,3300001,6950001,9000001,18000001,40000001},{0,97500,427500,636000,1536000,2796000,4796000}))*1.021,-2))</f>
        <v/>
      </c>
      <c r="N185" s="19">
        <f>IF(K185&lt;=0,0,ROUNDDOWN((K185*LOOKUP(K185,{0,1950001,3300001,6950001,9000001,18000001,40000001},{0.05,0.1,0.2,0.23,0.33,0.4,0.45})-LOOKUP(K185,{0,1950001,3300001,6950001,9000001,18000001,40000001},{0,97500,427500,636000,1536000,2796000,4796000}))*1.021,-2))</f>
        <v/>
      </c>
      <c r="O185" s="19">
        <f>IF(L185&lt;=0,0,ROUNDDOWN((L185*LOOKUP(L185,{0,1950001,3300001,6950001,9000001,18000001,40000001},{0.05,0.1,0.2,0.23,0.33,0.4,0.45})-LOOKUP(L185,{0,1950001,3300001,6950001,9000001,18000001,40000001},{0,97500,427500,636000,1536000,2796000,4796000}))*1.021,-2))</f>
        <v/>
      </c>
      <c r="P185" s="19">
        <f>MAX(0,ROUNDDOWN(G185-E185-430000,-3))</f>
        <v/>
      </c>
      <c r="Q185" s="19">
        <f>MAX(0,ROUNDDOWN(G185-E185-430000-I185,-3))</f>
        <v/>
      </c>
      <c r="R185" s="19">
        <f>MAX(0,ROUNDDOWN(F185-E185-430000,-3))</f>
        <v/>
      </c>
      <c r="S185" s="19">
        <f>IF(G185&lt;=450000,0,MAX(0,ROUNDDOWN(P185*0.06-MIN(50000,P185)*0.03,-2))+MAX(0,ROUNDDOWN(P185*0.04-MIN(50000,P185)*0.02,-2)))</f>
        <v/>
      </c>
      <c r="T185" s="19">
        <f>IF(G185&lt;=450000,0,MAX(0,ROUNDDOWN(Q185*0.06-MIN(50000,Q185)*0.03,-2))+MAX(0,ROUNDDOWN(Q185*0.04-MIN(50000,Q185)*0.02,-2)))</f>
        <v/>
      </c>
      <c r="U185" s="19">
        <f>IF(F185&lt;=450000,0,MAX(0,ROUNDDOWN(R185*0.06-MIN(50000,R185)*0.03,-2))+MAX(0,ROUNDDOWN(R185*0.04-MIN(50000,R185)*0.02,-2)))</f>
        <v/>
      </c>
      <c r="V185" s="19">
        <f>S185-U185</f>
        <v/>
      </c>
      <c r="W185" s="19">
        <f>O185-M185</f>
        <v/>
      </c>
      <c r="X185" s="19">
        <f>N185+T185-M185-S185</f>
        <v/>
      </c>
      <c r="Y185" s="19">
        <f>T185-S185</f>
        <v/>
      </c>
    </row>
    <row r="186">
      <c r="A186" t="inlineStr">
        <is>
          <t>医療費の境目</t>
        </is>
      </c>
      <c r="B186" s="19">
        <f>'3_医療費の境目'!$B$3</f>
        <v/>
      </c>
      <c r="C186" s="19">
        <f>'3_医療費の境目'!$B$4</f>
        <v/>
      </c>
      <c r="D186" s="19">
        <f>'3_医療費の境目'!D114</f>
        <v/>
      </c>
      <c r="E186" s="19">
        <f>ROUND(MIN(B186/12,650000)*12*0.0915+MIN(B186/12,1390000)*12*(0.0504+0)+B186*0.005,0)</f>
        <v/>
      </c>
      <c r="F186" s="19">
        <f>IF(B186&lt;741000,0,IF(B186&lt;2191000,B186-740000,IF(B186&lt;2193000,1451000,IF(B186&lt;2196000,1453000,IF(B186&lt;2200000,1456000,IF(B186&lt;3600000,ROUND(ROUNDDOWN(B186/4,-3)*2.8,0)-80000,IF(B186&lt;6600000,ROUND(ROUNDDOWN(B186/4,-3)*3.2,0)-440000,IF(B186&lt;8500000,ROUNDDOWN(B186*0.9,0)-1100000,B186-1950000))))))))</f>
        <v/>
      </c>
      <c r="G186" s="19">
        <f>F186+C186</f>
        <v/>
      </c>
      <c r="H186" s="19">
        <f>IF(G186&gt;23500000,NA(),IF(G186&lt;=4890000,1040000,IF(G186&lt;=6550000,670000,620000)))</f>
        <v/>
      </c>
      <c r="I186" s="19">
        <f>IF(D186&lt;=0,0,MAX(0,MIN(2000000,D186-MIN(100000,ROUNDDOWN(G186*0.05,0)))))</f>
        <v/>
      </c>
      <c r="J186" s="19">
        <f>MAX(0,ROUNDDOWN(F186-E186-H186,-3))</f>
        <v/>
      </c>
      <c r="K186" s="19">
        <f>MAX(0,ROUNDDOWN(G186-E186-H186-I186,-3))</f>
        <v/>
      </c>
      <c r="L186" s="19">
        <f>MAX(0,ROUNDDOWN(G186-E186-H186,-3))</f>
        <v/>
      </c>
      <c r="M186" s="19">
        <f>IF(J186&lt;=0,0,ROUNDDOWN((J186*LOOKUP(J186,{0,1950001,3300001,6950001,9000001,18000001,40000001},{0.05,0.1,0.2,0.23,0.33,0.4,0.45})-LOOKUP(J186,{0,1950001,3300001,6950001,9000001,18000001,40000001},{0,97500,427500,636000,1536000,2796000,4796000}))*1.021,-2))</f>
        <v/>
      </c>
      <c r="N186" s="19">
        <f>IF(K186&lt;=0,0,ROUNDDOWN((K186*LOOKUP(K186,{0,1950001,3300001,6950001,9000001,18000001,40000001},{0.05,0.1,0.2,0.23,0.33,0.4,0.45})-LOOKUP(K186,{0,1950001,3300001,6950001,9000001,18000001,40000001},{0,97500,427500,636000,1536000,2796000,4796000}))*1.021,-2))</f>
        <v/>
      </c>
      <c r="O186" s="19">
        <f>IF(L186&lt;=0,0,ROUNDDOWN((L186*LOOKUP(L186,{0,1950001,3300001,6950001,9000001,18000001,40000001},{0.05,0.1,0.2,0.23,0.33,0.4,0.45})-LOOKUP(L186,{0,1950001,3300001,6950001,9000001,18000001,40000001},{0,97500,427500,636000,1536000,2796000,4796000}))*1.021,-2))</f>
        <v/>
      </c>
      <c r="P186" s="19">
        <f>MAX(0,ROUNDDOWN(G186-E186-430000,-3))</f>
        <v/>
      </c>
      <c r="Q186" s="19">
        <f>MAX(0,ROUNDDOWN(G186-E186-430000-I186,-3))</f>
        <v/>
      </c>
      <c r="R186" s="19">
        <f>MAX(0,ROUNDDOWN(F186-E186-430000,-3))</f>
        <v/>
      </c>
      <c r="S186" s="19">
        <f>IF(G186&lt;=450000,0,MAX(0,ROUNDDOWN(P186*0.06-MIN(50000,P186)*0.03,-2))+MAX(0,ROUNDDOWN(P186*0.04-MIN(50000,P186)*0.02,-2)))</f>
        <v/>
      </c>
      <c r="T186" s="19">
        <f>IF(G186&lt;=450000,0,MAX(0,ROUNDDOWN(Q186*0.06-MIN(50000,Q186)*0.03,-2))+MAX(0,ROUNDDOWN(Q186*0.04-MIN(50000,Q186)*0.02,-2)))</f>
        <v/>
      </c>
      <c r="U186" s="19">
        <f>IF(F186&lt;=450000,0,MAX(0,ROUNDDOWN(R186*0.06-MIN(50000,R186)*0.03,-2))+MAX(0,ROUNDDOWN(R186*0.04-MIN(50000,R186)*0.02,-2)))</f>
        <v/>
      </c>
      <c r="V186" s="19">
        <f>S186-U186</f>
        <v/>
      </c>
      <c r="W186" s="19">
        <f>O186-M186</f>
        <v/>
      </c>
      <c r="X186" s="19">
        <f>N186+T186-M186-S186</f>
        <v/>
      </c>
      <c r="Y186" s="19">
        <f>T186-S186</f>
        <v/>
      </c>
    </row>
    <row r="187">
      <c r="A187" t="inlineStr">
        <is>
          <t>医療費の境目</t>
        </is>
      </c>
      <c r="B187" s="19">
        <f>'3_医療費の境目'!$B$3</f>
        <v/>
      </c>
      <c r="C187" s="19">
        <f>'3_医療費の境目'!$B$4</f>
        <v/>
      </c>
      <c r="D187" s="19">
        <f>'3_医療費の境目'!D115</f>
        <v/>
      </c>
      <c r="E187" s="19">
        <f>ROUND(MIN(B187/12,650000)*12*0.0915+MIN(B187/12,1390000)*12*(0.0504+0)+B187*0.005,0)</f>
        <v/>
      </c>
      <c r="F187" s="19">
        <f>IF(B187&lt;741000,0,IF(B187&lt;2191000,B187-740000,IF(B187&lt;2193000,1451000,IF(B187&lt;2196000,1453000,IF(B187&lt;2200000,1456000,IF(B187&lt;3600000,ROUND(ROUNDDOWN(B187/4,-3)*2.8,0)-80000,IF(B187&lt;6600000,ROUND(ROUNDDOWN(B187/4,-3)*3.2,0)-440000,IF(B187&lt;8500000,ROUNDDOWN(B187*0.9,0)-1100000,B187-1950000))))))))</f>
        <v/>
      </c>
      <c r="G187" s="19">
        <f>F187+C187</f>
        <v/>
      </c>
      <c r="H187" s="19">
        <f>IF(G187&gt;23500000,NA(),IF(G187&lt;=4890000,1040000,IF(G187&lt;=6550000,670000,620000)))</f>
        <v/>
      </c>
      <c r="I187" s="19">
        <f>IF(D187&lt;=0,0,MAX(0,MIN(2000000,D187-MIN(100000,ROUNDDOWN(G187*0.05,0)))))</f>
        <v/>
      </c>
      <c r="J187" s="19">
        <f>MAX(0,ROUNDDOWN(F187-E187-H187,-3))</f>
        <v/>
      </c>
      <c r="K187" s="19">
        <f>MAX(0,ROUNDDOWN(G187-E187-H187-I187,-3))</f>
        <v/>
      </c>
      <c r="L187" s="19">
        <f>MAX(0,ROUNDDOWN(G187-E187-H187,-3))</f>
        <v/>
      </c>
      <c r="M187" s="19">
        <f>IF(J187&lt;=0,0,ROUNDDOWN((J187*LOOKUP(J187,{0,1950001,3300001,6950001,9000001,18000001,40000001},{0.05,0.1,0.2,0.23,0.33,0.4,0.45})-LOOKUP(J187,{0,1950001,3300001,6950001,9000001,18000001,40000001},{0,97500,427500,636000,1536000,2796000,4796000}))*1.021,-2))</f>
        <v/>
      </c>
      <c r="N187" s="19">
        <f>IF(K187&lt;=0,0,ROUNDDOWN((K187*LOOKUP(K187,{0,1950001,3300001,6950001,9000001,18000001,40000001},{0.05,0.1,0.2,0.23,0.33,0.4,0.45})-LOOKUP(K187,{0,1950001,3300001,6950001,9000001,18000001,40000001},{0,97500,427500,636000,1536000,2796000,4796000}))*1.021,-2))</f>
        <v/>
      </c>
      <c r="O187" s="19">
        <f>IF(L187&lt;=0,0,ROUNDDOWN((L187*LOOKUP(L187,{0,1950001,3300001,6950001,9000001,18000001,40000001},{0.05,0.1,0.2,0.23,0.33,0.4,0.45})-LOOKUP(L187,{0,1950001,3300001,6950001,9000001,18000001,40000001},{0,97500,427500,636000,1536000,2796000,4796000}))*1.021,-2))</f>
        <v/>
      </c>
      <c r="P187" s="19">
        <f>MAX(0,ROUNDDOWN(G187-E187-430000,-3))</f>
        <v/>
      </c>
      <c r="Q187" s="19">
        <f>MAX(0,ROUNDDOWN(G187-E187-430000-I187,-3))</f>
        <v/>
      </c>
      <c r="R187" s="19">
        <f>MAX(0,ROUNDDOWN(F187-E187-430000,-3))</f>
        <v/>
      </c>
      <c r="S187" s="19">
        <f>IF(G187&lt;=450000,0,MAX(0,ROUNDDOWN(P187*0.06-MIN(50000,P187)*0.03,-2))+MAX(0,ROUNDDOWN(P187*0.04-MIN(50000,P187)*0.02,-2)))</f>
        <v/>
      </c>
      <c r="T187" s="19">
        <f>IF(G187&lt;=450000,0,MAX(0,ROUNDDOWN(Q187*0.06-MIN(50000,Q187)*0.03,-2))+MAX(0,ROUNDDOWN(Q187*0.04-MIN(50000,Q187)*0.02,-2)))</f>
        <v/>
      </c>
      <c r="U187" s="19">
        <f>IF(F187&lt;=450000,0,MAX(0,ROUNDDOWN(R187*0.06-MIN(50000,R187)*0.03,-2))+MAX(0,ROUNDDOWN(R187*0.04-MIN(50000,R187)*0.02,-2)))</f>
        <v/>
      </c>
      <c r="V187" s="19">
        <f>S187-U187</f>
        <v/>
      </c>
      <c r="W187" s="19">
        <f>O187-M187</f>
        <v/>
      </c>
      <c r="X187" s="19">
        <f>N187+T187-M187-S187</f>
        <v/>
      </c>
      <c r="Y187" s="19">
        <f>T187-S187</f>
        <v/>
      </c>
    </row>
    <row r="188">
      <c r="A188" t="inlineStr">
        <is>
          <t>医療費の境目</t>
        </is>
      </c>
      <c r="B188" s="19">
        <f>'3_医療費の境目'!$B$3</f>
        <v/>
      </c>
      <c r="C188" s="19">
        <f>'3_医療費の境目'!$B$4</f>
        <v/>
      </c>
      <c r="D188" s="19">
        <f>'3_医療費の境目'!D116</f>
        <v/>
      </c>
      <c r="E188" s="19">
        <f>ROUND(MIN(B188/12,650000)*12*0.0915+MIN(B188/12,1390000)*12*(0.0504+0)+B188*0.005,0)</f>
        <v/>
      </c>
      <c r="F188" s="19">
        <f>IF(B188&lt;741000,0,IF(B188&lt;2191000,B188-740000,IF(B188&lt;2193000,1451000,IF(B188&lt;2196000,1453000,IF(B188&lt;2200000,1456000,IF(B188&lt;3600000,ROUND(ROUNDDOWN(B188/4,-3)*2.8,0)-80000,IF(B188&lt;6600000,ROUND(ROUNDDOWN(B188/4,-3)*3.2,0)-440000,IF(B188&lt;8500000,ROUNDDOWN(B188*0.9,0)-1100000,B188-1950000))))))))</f>
        <v/>
      </c>
      <c r="G188" s="19">
        <f>F188+C188</f>
        <v/>
      </c>
      <c r="H188" s="19">
        <f>IF(G188&gt;23500000,NA(),IF(G188&lt;=4890000,1040000,IF(G188&lt;=6550000,670000,620000)))</f>
        <v/>
      </c>
      <c r="I188" s="19">
        <f>IF(D188&lt;=0,0,MAX(0,MIN(2000000,D188-MIN(100000,ROUNDDOWN(G188*0.05,0)))))</f>
        <v/>
      </c>
      <c r="J188" s="19">
        <f>MAX(0,ROUNDDOWN(F188-E188-H188,-3))</f>
        <v/>
      </c>
      <c r="K188" s="19">
        <f>MAX(0,ROUNDDOWN(G188-E188-H188-I188,-3))</f>
        <v/>
      </c>
      <c r="L188" s="19">
        <f>MAX(0,ROUNDDOWN(G188-E188-H188,-3))</f>
        <v/>
      </c>
      <c r="M188" s="19">
        <f>IF(J188&lt;=0,0,ROUNDDOWN((J188*LOOKUP(J188,{0,1950001,3300001,6950001,9000001,18000001,40000001},{0.05,0.1,0.2,0.23,0.33,0.4,0.45})-LOOKUP(J188,{0,1950001,3300001,6950001,9000001,18000001,40000001},{0,97500,427500,636000,1536000,2796000,4796000}))*1.021,-2))</f>
        <v/>
      </c>
      <c r="N188" s="19">
        <f>IF(K188&lt;=0,0,ROUNDDOWN((K188*LOOKUP(K188,{0,1950001,3300001,6950001,9000001,18000001,40000001},{0.05,0.1,0.2,0.23,0.33,0.4,0.45})-LOOKUP(K188,{0,1950001,3300001,6950001,9000001,18000001,40000001},{0,97500,427500,636000,1536000,2796000,4796000}))*1.021,-2))</f>
        <v/>
      </c>
      <c r="O188" s="19">
        <f>IF(L188&lt;=0,0,ROUNDDOWN((L188*LOOKUP(L188,{0,1950001,3300001,6950001,9000001,18000001,40000001},{0.05,0.1,0.2,0.23,0.33,0.4,0.45})-LOOKUP(L188,{0,1950001,3300001,6950001,9000001,18000001,40000001},{0,97500,427500,636000,1536000,2796000,4796000}))*1.021,-2))</f>
        <v/>
      </c>
      <c r="P188" s="19">
        <f>MAX(0,ROUNDDOWN(G188-E188-430000,-3))</f>
        <v/>
      </c>
      <c r="Q188" s="19">
        <f>MAX(0,ROUNDDOWN(G188-E188-430000-I188,-3))</f>
        <v/>
      </c>
      <c r="R188" s="19">
        <f>MAX(0,ROUNDDOWN(F188-E188-430000,-3))</f>
        <v/>
      </c>
      <c r="S188" s="19">
        <f>IF(G188&lt;=450000,0,MAX(0,ROUNDDOWN(P188*0.06-MIN(50000,P188)*0.03,-2))+MAX(0,ROUNDDOWN(P188*0.04-MIN(50000,P188)*0.02,-2)))</f>
        <v/>
      </c>
      <c r="T188" s="19">
        <f>IF(G188&lt;=450000,0,MAX(0,ROUNDDOWN(Q188*0.06-MIN(50000,Q188)*0.03,-2))+MAX(0,ROUNDDOWN(Q188*0.04-MIN(50000,Q188)*0.02,-2)))</f>
        <v/>
      </c>
      <c r="U188" s="19">
        <f>IF(F188&lt;=450000,0,MAX(0,ROUNDDOWN(R188*0.06-MIN(50000,R188)*0.03,-2))+MAX(0,ROUNDDOWN(R188*0.04-MIN(50000,R188)*0.02,-2)))</f>
        <v/>
      </c>
      <c r="V188" s="19">
        <f>S188-U188</f>
        <v/>
      </c>
      <c r="W188" s="19">
        <f>O188-M188</f>
        <v/>
      </c>
      <c r="X188" s="19">
        <f>N188+T188-M188-S188</f>
        <v/>
      </c>
      <c r="Y188" s="19">
        <f>T188-S188</f>
        <v/>
      </c>
    </row>
    <row r="189">
      <c r="A189" t="inlineStr">
        <is>
          <t>医療費の境目</t>
        </is>
      </c>
      <c r="B189" s="19">
        <f>'3_医療費の境目'!$B$3</f>
        <v/>
      </c>
      <c r="C189" s="19">
        <f>'3_医療費の境目'!$B$4</f>
        <v/>
      </c>
      <c r="D189" s="19">
        <f>'3_医療費の境目'!D117</f>
        <v/>
      </c>
      <c r="E189" s="19">
        <f>ROUND(MIN(B189/12,650000)*12*0.0915+MIN(B189/12,1390000)*12*(0.0504+0)+B189*0.005,0)</f>
        <v/>
      </c>
      <c r="F189" s="19">
        <f>IF(B189&lt;741000,0,IF(B189&lt;2191000,B189-740000,IF(B189&lt;2193000,1451000,IF(B189&lt;2196000,1453000,IF(B189&lt;2200000,1456000,IF(B189&lt;3600000,ROUND(ROUNDDOWN(B189/4,-3)*2.8,0)-80000,IF(B189&lt;6600000,ROUND(ROUNDDOWN(B189/4,-3)*3.2,0)-440000,IF(B189&lt;8500000,ROUNDDOWN(B189*0.9,0)-1100000,B189-1950000))))))))</f>
        <v/>
      </c>
      <c r="G189" s="19">
        <f>F189+C189</f>
        <v/>
      </c>
      <c r="H189" s="19">
        <f>IF(G189&gt;23500000,NA(),IF(G189&lt;=4890000,1040000,IF(G189&lt;=6550000,670000,620000)))</f>
        <v/>
      </c>
      <c r="I189" s="19">
        <f>IF(D189&lt;=0,0,MAX(0,MIN(2000000,D189-MIN(100000,ROUNDDOWN(G189*0.05,0)))))</f>
        <v/>
      </c>
      <c r="J189" s="19">
        <f>MAX(0,ROUNDDOWN(F189-E189-H189,-3))</f>
        <v/>
      </c>
      <c r="K189" s="19">
        <f>MAX(0,ROUNDDOWN(G189-E189-H189-I189,-3))</f>
        <v/>
      </c>
      <c r="L189" s="19">
        <f>MAX(0,ROUNDDOWN(G189-E189-H189,-3))</f>
        <v/>
      </c>
      <c r="M189" s="19">
        <f>IF(J189&lt;=0,0,ROUNDDOWN((J189*LOOKUP(J189,{0,1950001,3300001,6950001,9000001,18000001,40000001},{0.05,0.1,0.2,0.23,0.33,0.4,0.45})-LOOKUP(J189,{0,1950001,3300001,6950001,9000001,18000001,40000001},{0,97500,427500,636000,1536000,2796000,4796000}))*1.021,-2))</f>
        <v/>
      </c>
      <c r="N189" s="19">
        <f>IF(K189&lt;=0,0,ROUNDDOWN((K189*LOOKUP(K189,{0,1950001,3300001,6950001,9000001,18000001,40000001},{0.05,0.1,0.2,0.23,0.33,0.4,0.45})-LOOKUP(K189,{0,1950001,3300001,6950001,9000001,18000001,40000001},{0,97500,427500,636000,1536000,2796000,4796000}))*1.021,-2))</f>
        <v/>
      </c>
      <c r="O189" s="19">
        <f>IF(L189&lt;=0,0,ROUNDDOWN((L189*LOOKUP(L189,{0,1950001,3300001,6950001,9000001,18000001,40000001},{0.05,0.1,0.2,0.23,0.33,0.4,0.45})-LOOKUP(L189,{0,1950001,3300001,6950001,9000001,18000001,40000001},{0,97500,427500,636000,1536000,2796000,4796000}))*1.021,-2))</f>
        <v/>
      </c>
      <c r="P189" s="19">
        <f>MAX(0,ROUNDDOWN(G189-E189-430000,-3))</f>
        <v/>
      </c>
      <c r="Q189" s="19">
        <f>MAX(0,ROUNDDOWN(G189-E189-430000-I189,-3))</f>
        <v/>
      </c>
      <c r="R189" s="19">
        <f>MAX(0,ROUNDDOWN(F189-E189-430000,-3))</f>
        <v/>
      </c>
      <c r="S189" s="19">
        <f>IF(G189&lt;=450000,0,MAX(0,ROUNDDOWN(P189*0.06-MIN(50000,P189)*0.03,-2))+MAX(0,ROUNDDOWN(P189*0.04-MIN(50000,P189)*0.02,-2)))</f>
        <v/>
      </c>
      <c r="T189" s="19">
        <f>IF(G189&lt;=450000,0,MAX(0,ROUNDDOWN(Q189*0.06-MIN(50000,Q189)*0.03,-2))+MAX(0,ROUNDDOWN(Q189*0.04-MIN(50000,Q189)*0.02,-2)))</f>
        <v/>
      </c>
      <c r="U189" s="19">
        <f>IF(F189&lt;=450000,0,MAX(0,ROUNDDOWN(R189*0.06-MIN(50000,R189)*0.03,-2))+MAX(0,ROUNDDOWN(R189*0.04-MIN(50000,R189)*0.02,-2)))</f>
        <v/>
      </c>
      <c r="V189" s="19">
        <f>S189-U189</f>
        <v/>
      </c>
      <c r="W189" s="19">
        <f>O189-M189</f>
        <v/>
      </c>
      <c r="X189" s="19">
        <f>N189+T189-M189-S189</f>
        <v/>
      </c>
      <c r="Y189" s="19">
        <f>T189-S189</f>
        <v/>
      </c>
    </row>
    <row r="190">
      <c r="A190" t="inlineStr">
        <is>
          <t>医療費の境目</t>
        </is>
      </c>
      <c r="B190" s="19">
        <f>'3_医療費の境目'!$B$3</f>
        <v/>
      </c>
      <c r="C190" s="19">
        <f>'3_医療費の境目'!$B$4</f>
        <v/>
      </c>
      <c r="D190" s="19">
        <f>'3_医療費の境目'!D118</f>
        <v/>
      </c>
      <c r="E190" s="19">
        <f>ROUND(MIN(B190/12,650000)*12*0.0915+MIN(B190/12,1390000)*12*(0.0504+0)+B190*0.005,0)</f>
        <v/>
      </c>
      <c r="F190" s="19">
        <f>IF(B190&lt;741000,0,IF(B190&lt;2191000,B190-740000,IF(B190&lt;2193000,1451000,IF(B190&lt;2196000,1453000,IF(B190&lt;2200000,1456000,IF(B190&lt;3600000,ROUND(ROUNDDOWN(B190/4,-3)*2.8,0)-80000,IF(B190&lt;6600000,ROUND(ROUNDDOWN(B190/4,-3)*3.2,0)-440000,IF(B190&lt;8500000,ROUNDDOWN(B190*0.9,0)-1100000,B190-1950000))))))))</f>
        <v/>
      </c>
      <c r="G190" s="19">
        <f>F190+C190</f>
        <v/>
      </c>
      <c r="H190" s="19">
        <f>IF(G190&gt;23500000,NA(),IF(G190&lt;=4890000,1040000,IF(G190&lt;=6550000,670000,620000)))</f>
        <v/>
      </c>
      <c r="I190" s="19">
        <f>IF(D190&lt;=0,0,MAX(0,MIN(2000000,D190-MIN(100000,ROUNDDOWN(G190*0.05,0)))))</f>
        <v/>
      </c>
      <c r="J190" s="19">
        <f>MAX(0,ROUNDDOWN(F190-E190-H190,-3))</f>
        <v/>
      </c>
      <c r="K190" s="19">
        <f>MAX(0,ROUNDDOWN(G190-E190-H190-I190,-3))</f>
        <v/>
      </c>
      <c r="L190" s="19">
        <f>MAX(0,ROUNDDOWN(G190-E190-H190,-3))</f>
        <v/>
      </c>
      <c r="M190" s="19">
        <f>IF(J190&lt;=0,0,ROUNDDOWN((J190*LOOKUP(J190,{0,1950001,3300001,6950001,9000001,18000001,40000001},{0.05,0.1,0.2,0.23,0.33,0.4,0.45})-LOOKUP(J190,{0,1950001,3300001,6950001,9000001,18000001,40000001},{0,97500,427500,636000,1536000,2796000,4796000}))*1.021,-2))</f>
        <v/>
      </c>
      <c r="N190" s="19">
        <f>IF(K190&lt;=0,0,ROUNDDOWN((K190*LOOKUP(K190,{0,1950001,3300001,6950001,9000001,18000001,40000001},{0.05,0.1,0.2,0.23,0.33,0.4,0.45})-LOOKUP(K190,{0,1950001,3300001,6950001,9000001,18000001,40000001},{0,97500,427500,636000,1536000,2796000,4796000}))*1.021,-2))</f>
        <v/>
      </c>
      <c r="O190" s="19">
        <f>IF(L190&lt;=0,0,ROUNDDOWN((L190*LOOKUP(L190,{0,1950001,3300001,6950001,9000001,18000001,40000001},{0.05,0.1,0.2,0.23,0.33,0.4,0.45})-LOOKUP(L190,{0,1950001,3300001,6950001,9000001,18000001,40000001},{0,97500,427500,636000,1536000,2796000,4796000}))*1.021,-2))</f>
        <v/>
      </c>
      <c r="P190" s="19">
        <f>MAX(0,ROUNDDOWN(G190-E190-430000,-3))</f>
        <v/>
      </c>
      <c r="Q190" s="19">
        <f>MAX(0,ROUNDDOWN(G190-E190-430000-I190,-3))</f>
        <v/>
      </c>
      <c r="R190" s="19">
        <f>MAX(0,ROUNDDOWN(F190-E190-430000,-3))</f>
        <v/>
      </c>
      <c r="S190" s="19">
        <f>IF(G190&lt;=450000,0,MAX(0,ROUNDDOWN(P190*0.06-MIN(50000,P190)*0.03,-2))+MAX(0,ROUNDDOWN(P190*0.04-MIN(50000,P190)*0.02,-2)))</f>
        <v/>
      </c>
      <c r="T190" s="19">
        <f>IF(G190&lt;=450000,0,MAX(0,ROUNDDOWN(Q190*0.06-MIN(50000,Q190)*0.03,-2))+MAX(0,ROUNDDOWN(Q190*0.04-MIN(50000,Q190)*0.02,-2)))</f>
        <v/>
      </c>
      <c r="U190" s="19">
        <f>IF(F190&lt;=450000,0,MAX(0,ROUNDDOWN(R190*0.06-MIN(50000,R190)*0.03,-2))+MAX(0,ROUNDDOWN(R190*0.04-MIN(50000,R190)*0.02,-2)))</f>
        <v/>
      </c>
      <c r="V190" s="19">
        <f>S190-U190</f>
        <v/>
      </c>
      <c r="W190" s="19">
        <f>O190-M190</f>
        <v/>
      </c>
      <c r="X190" s="19">
        <f>N190+T190-M190-S190</f>
        <v/>
      </c>
      <c r="Y190" s="19">
        <f>T190-S190</f>
        <v/>
      </c>
    </row>
    <row r="191">
      <c r="A191" t="inlineStr">
        <is>
          <t>医療費の境目</t>
        </is>
      </c>
      <c r="B191" s="19">
        <f>'3_医療費の境目'!$B$3</f>
        <v/>
      </c>
      <c r="C191" s="19">
        <f>'3_医療費の境目'!$B$4</f>
        <v/>
      </c>
      <c r="D191" s="19">
        <f>'3_医療費の境目'!D119</f>
        <v/>
      </c>
      <c r="E191" s="19">
        <f>ROUND(MIN(B191/12,650000)*12*0.0915+MIN(B191/12,1390000)*12*(0.0504+0)+B191*0.005,0)</f>
        <v/>
      </c>
      <c r="F191" s="19">
        <f>IF(B191&lt;741000,0,IF(B191&lt;2191000,B191-740000,IF(B191&lt;2193000,1451000,IF(B191&lt;2196000,1453000,IF(B191&lt;2200000,1456000,IF(B191&lt;3600000,ROUND(ROUNDDOWN(B191/4,-3)*2.8,0)-80000,IF(B191&lt;6600000,ROUND(ROUNDDOWN(B191/4,-3)*3.2,0)-440000,IF(B191&lt;8500000,ROUNDDOWN(B191*0.9,0)-1100000,B191-1950000))))))))</f>
        <v/>
      </c>
      <c r="G191" s="19">
        <f>F191+C191</f>
        <v/>
      </c>
      <c r="H191" s="19">
        <f>IF(G191&gt;23500000,NA(),IF(G191&lt;=4890000,1040000,IF(G191&lt;=6550000,670000,620000)))</f>
        <v/>
      </c>
      <c r="I191" s="19">
        <f>IF(D191&lt;=0,0,MAX(0,MIN(2000000,D191-MIN(100000,ROUNDDOWN(G191*0.05,0)))))</f>
        <v/>
      </c>
      <c r="J191" s="19">
        <f>MAX(0,ROUNDDOWN(F191-E191-H191,-3))</f>
        <v/>
      </c>
      <c r="K191" s="19">
        <f>MAX(0,ROUNDDOWN(G191-E191-H191-I191,-3))</f>
        <v/>
      </c>
      <c r="L191" s="19">
        <f>MAX(0,ROUNDDOWN(G191-E191-H191,-3))</f>
        <v/>
      </c>
      <c r="M191" s="19">
        <f>IF(J191&lt;=0,0,ROUNDDOWN((J191*LOOKUP(J191,{0,1950001,3300001,6950001,9000001,18000001,40000001},{0.05,0.1,0.2,0.23,0.33,0.4,0.45})-LOOKUP(J191,{0,1950001,3300001,6950001,9000001,18000001,40000001},{0,97500,427500,636000,1536000,2796000,4796000}))*1.021,-2))</f>
        <v/>
      </c>
      <c r="N191" s="19">
        <f>IF(K191&lt;=0,0,ROUNDDOWN((K191*LOOKUP(K191,{0,1950001,3300001,6950001,9000001,18000001,40000001},{0.05,0.1,0.2,0.23,0.33,0.4,0.45})-LOOKUP(K191,{0,1950001,3300001,6950001,9000001,18000001,40000001},{0,97500,427500,636000,1536000,2796000,4796000}))*1.021,-2))</f>
        <v/>
      </c>
      <c r="O191" s="19">
        <f>IF(L191&lt;=0,0,ROUNDDOWN((L191*LOOKUP(L191,{0,1950001,3300001,6950001,9000001,18000001,40000001},{0.05,0.1,0.2,0.23,0.33,0.4,0.45})-LOOKUP(L191,{0,1950001,3300001,6950001,9000001,18000001,40000001},{0,97500,427500,636000,1536000,2796000,4796000}))*1.021,-2))</f>
        <v/>
      </c>
      <c r="P191" s="19">
        <f>MAX(0,ROUNDDOWN(G191-E191-430000,-3))</f>
        <v/>
      </c>
      <c r="Q191" s="19">
        <f>MAX(0,ROUNDDOWN(G191-E191-430000-I191,-3))</f>
        <v/>
      </c>
      <c r="R191" s="19">
        <f>MAX(0,ROUNDDOWN(F191-E191-430000,-3))</f>
        <v/>
      </c>
      <c r="S191" s="19">
        <f>IF(G191&lt;=450000,0,MAX(0,ROUNDDOWN(P191*0.06-MIN(50000,P191)*0.03,-2))+MAX(0,ROUNDDOWN(P191*0.04-MIN(50000,P191)*0.02,-2)))</f>
        <v/>
      </c>
      <c r="T191" s="19">
        <f>IF(G191&lt;=450000,0,MAX(0,ROUNDDOWN(Q191*0.06-MIN(50000,Q191)*0.03,-2))+MAX(0,ROUNDDOWN(Q191*0.04-MIN(50000,Q191)*0.02,-2)))</f>
        <v/>
      </c>
      <c r="U191" s="19">
        <f>IF(F191&lt;=450000,0,MAX(0,ROUNDDOWN(R191*0.06-MIN(50000,R191)*0.03,-2))+MAX(0,ROUNDDOWN(R191*0.04-MIN(50000,R191)*0.02,-2)))</f>
        <v/>
      </c>
      <c r="V191" s="19">
        <f>S191-U191</f>
        <v/>
      </c>
      <c r="W191" s="19">
        <f>O191-M191</f>
        <v/>
      </c>
      <c r="X191" s="19">
        <f>N191+T191-M191-S191</f>
        <v/>
      </c>
      <c r="Y191" s="19">
        <f>T191-S191</f>
        <v/>
      </c>
    </row>
    <row r="192">
      <c r="A192" t="inlineStr">
        <is>
          <t>医療費の境目</t>
        </is>
      </c>
      <c r="B192" s="19">
        <f>'3_医療費の境目'!$B$3</f>
        <v/>
      </c>
      <c r="C192" s="19">
        <f>'3_医療費の境目'!$B$4</f>
        <v/>
      </c>
      <c r="D192" s="19">
        <f>'3_医療費の境目'!D120</f>
        <v/>
      </c>
      <c r="E192" s="19">
        <f>ROUND(MIN(B192/12,650000)*12*0.0915+MIN(B192/12,1390000)*12*(0.0504+0)+B192*0.005,0)</f>
        <v/>
      </c>
      <c r="F192" s="19">
        <f>IF(B192&lt;741000,0,IF(B192&lt;2191000,B192-740000,IF(B192&lt;2193000,1451000,IF(B192&lt;2196000,1453000,IF(B192&lt;2200000,1456000,IF(B192&lt;3600000,ROUND(ROUNDDOWN(B192/4,-3)*2.8,0)-80000,IF(B192&lt;6600000,ROUND(ROUNDDOWN(B192/4,-3)*3.2,0)-440000,IF(B192&lt;8500000,ROUNDDOWN(B192*0.9,0)-1100000,B192-1950000))))))))</f>
        <v/>
      </c>
      <c r="G192" s="19">
        <f>F192+C192</f>
        <v/>
      </c>
      <c r="H192" s="19">
        <f>IF(G192&gt;23500000,NA(),IF(G192&lt;=4890000,1040000,IF(G192&lt;=6550000,670000,620000)))</f>
        <v/>
      </c>
      <c r="I192" s="19">
        <f>IF(D192&lt;=0,0,MAX(0,MIN(2000000,D192-MIN(100000,ROUNDDOWN(G192*0.05,0)))))</f>
        <v/>
      </c>
      <c r="J192" s="19">
        <f>MAX(0,ROUNDDOWN(F192-E192-H192,-3))</f>
        <v/>
      </c>
      <c r="K192" s="19">
        <f>MAX(0,ROUNDDOWN(G192-E192-H192-I192,-3))</f>
        <v/>
      </c>
      <c r="L192" s="19">
        <f>MAX(0,ROUNDDOWN(G192-E192-H192,-3))</f>
        <v/>
      </c>
      <c r="M192" s="19">
        <f>IF(J192&lt;=0,0,ROUNDDOWN((J192*LOOKUP(J192,{0,1950001,3300001,6950001,9000001,18000001,40000001},{0.05,0.1,0.2,0.23,0.33,0.4,0.45})-LOOKUP(J192,{0,1950001,3300001,6950001,9000001,18000001,40000001},{0,97500,427500,636000,1536000,2796000,4796000}))*1.021,-2))</f>
        <v/>
      </c>
      <c r="N192" s="19">
        <f>IF(K192&lt;=0,0,ROUNDDOWN((K192*LOOKUP(K192,{0,1950001,3300001,6950001,9000001,18000001,40000001},{0.05,0.1,0.2,0.23,0.33,0.4,0.45})-LOOKUP(K192,{0,1950001,3300001,6950001,9000001,18000001,40000001},{0,97500,427500,636000,1536000,2796000,4796000}))*1.021,-2))</f>
        <v/>
      </c>
      <c r="O192" s="19">
        <f>IF(L192&lt;=0,0,ROUNDDOWN((L192*LOOKUP(L192,{0,1950001,3300001,6950001,9000001,18000001,40000001},{0.05,0.1,0.2,0.23,0.33,0.4,0.45})-LOOKUP(L192,{0,1950001,3300001,6950001,9000001,18000001,40000001},{0,97500,427500,636000,1536000,2796000,4796000}))*1.021,-2))</f>
        <v/>
      </c>
      <c r="P192" s="19">
        <f>MAX(0,ROUNDDOWN(G192-E192-430000,-3))</f>
        <v/>
      </c>
      <c r="Q192" s="19">
        <f>MAX(0,ROUNDDOWN(G192-E192-430000-I192,-3))</f>
        <v/>
      </c>
      <c r="R192" s="19">
        <f>MAX(0,ROUNDDOWN(F192-E192-430000,-3))</f>
        <v/>
      </c>
      <c r="S192" s="19">
        <f>IF(G192&lt;=450000,0,MAX(0,ROUNDDOWN(P192*0.06-MIN(50000,P192)*0.03,-2))+MAX(0,ROUNDDOWN(P192*0.04-MIN(50000,P192)*0.02,-2)))</f>
        <v/>
      </c>
      <c r="T192" s="19">
        <f>IF(G192&lt;=450000,0,MAX(0,ROUNDDOWN(Q192*0.06-MIN(50000,Q192)*0.03,-2))+MAX(0,ROUNDDOWN(Q192*0.04-MIN(50000,Q192)*0.02,-2)))</f>
        <v/>
      </c>
      <c r="U192" s="19">
        <f>IF(F192&lt;=450000,0,MAX(0,ROUNDDOWN(R192*0.06-MIN(50000,R192)*0.03,-2))+MAX(0,ROUNDDOWN(R192*0.04-MIN(50000,R192)*0.02,-2)))</f>
        <v/>
      </c>
      <c r="V192" s="19">
        <f>S192-U192</f>
        <v/>
      </c>
      <c r="W192" s="19">
        <f>O192-M192</f>
        <v/>
      </c>
      <c r="X192" s="19">
        <f>N192+T192-M192-S192</f>
        <v/>
      </c>
      <c r="Y192" s="19">
        <f>T192-S192</f>
        <v/>
      </c>
    </row>
    <row r="193">
      <c r="A193" t="inlineStr">
        <is>
          <t>医療費の境目</t>
        </is>
      </c>
      <c r="B193" s="19">
        <f>'3_医療費の境目'!$B$3</f>
        <v/>
      </c>
      <c r="C193" s="19">
        <f>'3_医療費の境目'!$B$4</f>
        <v/>
      </c>
      <c r="D193" s="19">
        <f>'3_医療費の境目'!D121</f>
        <v/>
      </c>
      <c r="E193" s="19">
        <f>ROUND(MIN(B193/12,650000)*12*0.0915+MIN(B193/12,1390000)*12*(0.0504+0)+B193*0.005,0)</f>
        <v/>
      </c>
      <c r="F193" s="19">
        <f>IF(B193&lt;741000,0,IF(B193&lt;2191000,B193-740000,IF(B193&lt;2193000,1451000,IF(B193&lt;2196000,1453000,IF(B193&lt;2200000,1456000,IF(B193&lt;3600000,ROUND(ROUNDDOWN(B193/4,-3)*2.8,0)-80000,IF(B193&lt;6600000,ROUND(ROUNDDOWN(B193/4,-3)*3.2,0)-440000,IF(B193&lt;8500000,ROUNDDOWN(B193*0.9,0)-1100000,B193-1950000))))))))</f>
        <v/>
      </c>
      <c r="G193" s="19">
        <f>F193+C193</f>
        <v/>
      </c>
      <c r="H193" s="19">
        <f>IF(G193&gt;23500000,NA(),IF(G193&lt;=4890000,1040000,IF(G193&lt;=6550000,670000,620000)))</f>
        <v/>
      </c>
      <c r="I193" s="19">
        <f>IF(D193&lt;=0,0,MAX(0,MIN(2000000,D193-MIN(100000,ROUNDDOWN(G193*0.05,0)))))</f>
        <v/>
      </c>
      <c r="J193" s="19">
        <f>MAX(0,ROUNDDOWN(F193-E193-H193,-3))</f>
        <v/>
      </c>
      <c r="K193" s="19">
        <f>MAX(0,ROUNDDOWN(G193-E193-H193-I193,-3))</f>
        <v/>
      </c>
      <c r="L193" s="19">
        <f>MAX(0,ROUNDDOWN(G193-E193-H193,-3))</f>
        <v/>
      </c>
      <c r="M193" s="19">
        <f>IF(J193&lt;=0,0,ROUNDDOWN((J193*LOOKUP(J193,{0,1950001,3300001,6950001,9000001,18000001,40000001},{0.05,0.1,0.2,0.23,0.33,0.4,0.45})-LOOKUP(J193,{0,1950001,3300001,6950001,9000001,18000001,40000001},{0,97500,427500,636000,1536000,2796000,4796000}))*1.021,-2))</f>
        <v/>
      </c>
      <c r="N193" s="19">
        <f>IF(K193&lt;=0,0,ROUNDDOWN((K193*LOOKUP(K193,{0,1950001,3300001,6950001,9000001,18000001,40000001},{0.05,0.1,0.2,0.23,0.33,0.4,0.45})-LOOKUP(K193,{0,1950001,3300001,6950001,9000001,18000001,40000001},{0,97500,427500,636000,1536000,2796000,4796000}))*1.021,-2))</f>
        <v/>
      </c>
      <c r="O193" s="19">
        <f>IF(L193&lt;=0,0,ROUNDDOWN((L193*LOOKUP(L193,{0,1950001,3300001,6950001,9000001,18000001,40000001},{0.05,0.1,0.2,0.23,0.33,0.4,0.45})-LOOKUP(L193,{0,1950001,3300001,6950001,9000001,18000001,40000001},{0,97500,427500,636000,1536000,2796000,4796000}))*1.021,-2))</f>
        <v/>
      </c>
      <c r="P193" s="19">
        <f>MAX(0,ROUNDDOWN(G193-E193-430000,-3))</f>
        <v/>
      </c>
      <c r="Q193" s="19">
        <f>MAX(0,ROUNDDOWN(G193-E193-430000-I193,-3))</f>
        <v/>
      </c>
      <c r="R193" s="19">
        <f>MAX(0,ROUNDDOWN(F193-E193-430000,-3))</f>
        <v/>
      </c>
      <c r="S193" s="19">
        <f>IF(G193&lt;=450000,0,MAX(0,ROUNDDOWN(P193*0.06-MIN(50000,P193)*0.03,-2))+MAX(0,ROUNDDOWN(P193*0.04-MIN(50000,P193)*0.02,-2)))</f>
        <v/>
      </c>
      <c r="T193" s="19">
        <f>IF(G193&lt;=450000,0,MAX(0,ROUNDDOWN(Q193*0.06-MIN(50000,Q193)*0.03,-2))+MAX(0,ROUNDDOWN(Q193*0.04-MIN(50000,Q193)*0.02,-2)))</f>
        <v/>
      </c>
      <c r="U193" s="19">
        <f>IF(F193&lt;=450000,0,MAX(0,ROUNDDOWN(R193*0.06-MIN(50000,R193)*0.03,-2))+MAX(0,ROUNDDOWN(R193*0.04-MIN(50000,R193)*0.02,-2)))</f>
        <v/>
      </c>
      <c r="V193" s="19">
        <f>S193-U193</f>
        <v/>
      </c>
      <c r="W193" s="19">
        <f>O193-M193</f>
        <v/>
      </c>
      <c r="X193" s="19">
        <f>N193+T193-M193-S193</f>
        <v/>
      </c>
      <c r="Y193" s="19">
        <f>T193-S193</f>
        <v/>
      </c>
    </row>
    <row r="194">
      <c r="A194" t="inlineStr">
        <is>
          <t>医療費の境目</t>
        </is>
      </c>
      <c r="B194" s="19">
        <f>'3_医療費の境目'!$B$3</f>
        <v/>
      </c>
      <c r="C194" s="19">
        <f>'3_医療費の境目'!$B$4</f>
        <v/>
      </c>
      <c r="D194" s="19">
        <f>'3_医療費の境目'!D122</f>
        <v/>
      </c>
      <c r="E194" s="19">
        <f>ROUND(MIN(B194/12,650000)*12*0.0915+MIN(B194/12,1390000)*12*(0.0504+0)+B194*0.005,0)</f>
        <v/>
      </c>
      <c r="F194" s="19">
        <f>IF(B194&lt;741000,0,IF(B194&lt;2191000,B194-740000,IF(B194&lt;2193000,1451000,IF(B194&lt;2196000,1453000,IF(B194&lt;2200000,1456000,IF(B194&lt;3600000,ROUND(ROUNDDOWN(B194/4,-3)*2.8,0)-80000,IF(B194&lt;6600000,ROUND(ROUNDDOWN(B194/4,-3)*3.2,0)-440000,IF(B194&lt;8500000,ROUNDDOWN(B194*0.9,0)-1100000,B194-1950000))))))))</f>
        <v/>
      </c>
      <c r="G194" s="19">
        <f>F194+C194</f>
        <v/>
      </c>
      <c r="H194" s="19">
        <f>IF(G194&gt;23500000,NA(),IF(G194&lt;=4890000,1040000,IF(G194&lt;=6550000,670000,620000)))</f>
        <v/>
      </c>
      <c r="I194" s="19">
        <f>IF(D194&lt;=0,0,MAX(0,MIN(2000000,D194-MIN(100000,ROUNDDOWN(G194*0.05,0)))))</f>
        <v/>
      </c>
      <c r="J194" s="19">
        <f>MAX(0,ROUNDDOWN(F194-E194-H194,-3))</f>
        <v/>
      </c>
      <c r="K194" s="19">
        <f>MAX(0,ROUNDDOWN(G194-E194-H194-I194,-3))</f>
        <v/>
      </c>
      <c r="L194" s="19">
        <f>MAX(0,ROUNDDOWN(G194-E194-H194,-3))</f>
        <v/>
      </c>
      <c r="M194" s="19">
        <f>IF(J194&lt;=0,0,ROUNDDOWN((J194*LOOKUP(J194,{0,1950001,3300001,6950001,9000001,18000001,40000001},{0.05,0.1,0.2,0.23,0.33,0.4,0.45})-LOOKUP(J194,{0,1950001,3300001,6950001,9000001,18000001,40000001},{0,97500,427500,636000,1536000,2796000,4796000}))*1.021,-2))</f>
        <v/>
      </c>
      <c r="N194" s="19">
        <f>IF(K194&lt;=0,0,ROUNDDOWN((K194*LOOKUP(K194,{0,1950001,3300001,6950001,9000001,18000001,40000001},{0.05,0.1,0.2,0.23,0.33,0.4,0.45})-LOOKUP(K194,{0,1950001,3300001,6950001,9000001,18000001,40000001},{0,97500,427500,636000,1536000,2796000,4796000}))*1.021,-2))</f>
        <v/>
      </c>
      <c r="O194" s="19">
        <f>IF(L194&lt;=0,0,ROUNDDOWN((L194*LOOKUP(L194,{0,1950001,3300001,6950001,9000001,18000001,40000001},{0.05,0.1,0.2,0.23,0.33,0.4,0.45})-LOOKUP(L194,{0,1950001,3300001,6950001,9000001,18000001,40000001},{0,97500,427500,636000,1536000,2796000,4796000}))*1.021,-2))</f>
        <v/>
      </c>
      <c r="P194" s="19">
        <f>MAX(0,ROUNDDOWN(G194-E194-430000,-3))</f>
        <v/>
      </c>
      <c r="Q194" s="19">
        <f>MAX(0,ROUNDDOWN(G194-E194-430000-I194,-3))</f>
        <v/>
      </c>
      <c r="R194" s="19">
        <f>MAX(0,ROUNDDOWN(F194-E194-430000,-3))</f>
        <v/>
      </c>
      <c r="S194" s="19">
        <f>IF(G194&lt;=450000,0,MAX(0,ROUNDDOWN(P194*0.06-MIN(50000,P194)*0.03,-2))+MAX(0,ROUNDDOWN(P194*0.04-MIN(50000,P194)*0.02,-2)))</f>
        <v/>
      </c>
      <c r="T194" s="19">
        <f>IF(G194&lt;=450000,0,MAX(0,ROUNDDOWN(Q194*0.06-MIN(50000,Q194)*0.03,-2))+MAX(0,ROUNDDOWN(Q194*0.04-MIN(50000,Q194)*0.02,-2)))</f>
        <v/>
      </c>
      <c r="U194" s="19">
        <f>IF(F194&lt;=450000,0,MAX(0,ROUNDDOWN(R194*0.06-MIN(50000,R194)*0.03,-2))+MAX(0,ROUNDDOWN(R194*0.04-MIN(50000,R194)*0.02,-2)))</f>
        <v/>
      </c>
      <c r="V194" s="19">
        <f>S194-U194</f>
        <v/>
      </c>
      <c r="W194" s="19">
        <f>O194-M194</f>
        <v/>
      </c>
      <c r="X194" s="19">
        <f>N194+T194-M194-S194</f>
        <v/>
      </c>
      <c r="Y194" s="19">
        <f>T194-S194</f>
        <v/>
      </c>
    </row>
    <row r="195">
      <c r="A195" t="inlineStr">
        <is>
          <t>医療費の境目</t>
        </is>
      </c>
      <c r="B195" s="19">
        <f>'3_医療費の境目'!$B$3</f>
        <v/>
      </c>
      <c r="C195" s="19">
        <f>'3_医療費の境目'!$B$4</f>
        <v/>
      </c>
      <c r="D195" s="19">
        <f>'3_医療費の境目'!D123</f>
        <v/>
      </c>
      <c r="E195" s="19">
        <f>ROUND(MIN(B195/12,650000)*12*0.0915+MIN(B195/12,1390000)*12*(0.0504+0)+B195*0.005,0)</f>
        <v/>
      </c>
      <c r="F195" s="19">
        <f>IF(B195&lt;741000,0,IF(B195&lt;2191000,B195-740000,IF(B195&lt;2193000,1451000,IF(B195&lt;2196000,1453000,IF(B195&lt;2200000,1456000,IF(B195&lt;3600000,ROUND(ROUNDDOWN(B195/4,-3)*2.8,0)-80000,IF(B195&lt;6600000,ROUND(ROUNDDOWN(B195/4,-3)*3.2,0)-440000,IF(B195&lt;8500000,ROUNDDOWN(B195*0.9,0)-1100000,B195-1950000))))))))</f>
        <v/>
      </c>
      <c r="G195" s="19">
        <f>F195+C195</f>
        <v/>
      </c>
      <c r="H195" s="19">
        <f>IF(G195&gt;23500000,NA(),IF(G195&lt;=4890000,1040000,IF(G195&lt;=6550000,670000,620000)))</f>
        <v/>
      </c>
      <c r="I195" s="19">
        <f>IF(D195&lt;=0,0,MAX(0,MIN(2000000,D195-MIN(100000,ROUNDDOWN(G195*0.05,0)))))</f>
        <v/>
      </c>
      <c r="J195" s="19">
        <f>MAX(0,ROUNDDOWN(F195-E195-H195,-3))</f>
        <v/>
      </c>
      <c r="K195" s="19">
        <f>MAX(0,ROUNDDOWN(G195-E195-H195-I195,-3))</f>
        <v/>
      </c>
      <c r="L195" s="19">
        <f>MAX(0,ROUNDDOWN(G195-E195-H195,-3))</f>
        <v/>
      </c>
      <c r="M195" s="19">
        <f>IF(J195&lt;=0,0,ROUNDDOWN((J195*LOOKUP(J195,{0,1950001,3300001,6950001,9000001,18000001,40000001},{0.05,0.1,0.2,0.23,0.33,0.4,0.45})-LOOKUP(J195,{0,1950001,3300001,6950001,9000001,18000001,40000001},{0,97500,427500,636000,1536000,2796000,4796000}))*1.021,-2))</f>
        <v/>
      </c>
      <c r="N195" s="19">
        <f>IF(K195&lt;=0,0,ROUNDDOWN((K195*LOOKUP(K195,{0,1950001,3300001,6950001,9000001,18000001,40000001},{0.05,0.1,0.2,0.23,0.33,0.4,0.45})-LOOKUP(K195,{0,1950001,3300001,6950001,9000001,18000001,40000001},{0,97500,427500,636000,1536000,2796000,4796000}))*1.021,-2))</f>
        <v/>
      </c>
      <c r="O195" s="19">
        <f>IF(L195&lt;=0,0,ROUNDDOWN((L195*LOOKUP(L195,{0,1950001,3300001,6950001,9000001,18000001,40000001},{0.05,0.1,0.2,0.23,0.33,0.4,0.45})-LOOKUP(L195,{0,1950001,3300001,6950001,9000001,18000001,40000001},{0,97500,427500,636000,1536000,2796000,4796000}))*1.021,-2))</f>
        <v/>
      </c>
      <c r="P195" s="19">
        <f>MAX(0,ROUNDDOWN(G195-E195-430000,-3))</f>
        <v/>
      </c>
      <c r="Q195" s="19">
        <f>MAX(0,ROUNDDOWN(G195-E195-430000-I195,-3))</f>
        <v/>
      </c>
      <c r="R195" s="19">
        <f>MAX(0,ROUNDDOWN(F195-E195-430000,-3))</f>
        <v/>
      </c>
      <c r="S195" s="19">
        <f>IF(G195&lt;=450000,0,MAX(0,ROUNDDOWN(P195*0.06-MIN(50000,P195)*0.03,-2))+MAX(0,ROUNDDOWN(P195*0.04-MIN(50000,P195)*0.02,-2)))</f>
        <v/>
      </c>
      <c r="T195" s="19">
        <f>IF(G195&lt;=450000,0,MAX(0,ROUNDDOWN(Q195*0.06-MIN(50000,Q195)*0.03,-2))+MAX(0,ROUNDDOWN(Q195*0.04-MIN(50000,Q195)*0.02,-2)))</f>
        <v/>
      </c>
      <c r="U195" s="19">
        <f>IF(F195&lt;=450000,0,MAX(0,ROUNDDOWN(R195*0.06-MIN(50000,R195)*0.03,-2))+MAX(0,ROUNDDOWN(R195*0.04-MIN(50000,R195)*0.02,-2)))</f>
        <v/>
      </c>
      <c r="V195" s="19">
        <f>S195-U195</f>
        <v/>
      </c>
      <c r="W195" s="19">
        <f>O195-M195</f>
        <v/>
      </c>
      <c r="X195" s="19">
        <f>N195+T195-M195-S195</f>
        <v/>
      </c>
      <c r="Y195" s="19">
        <f>T195-S195</f>
        <v/>
      </c>
    </row>
    <row r="196">
      <c r="A196" t="inlineStr">
        <is>
          <t>医療費の境目</t>
        </is>
      </c>
      <c r="B196" s="19">
        <f>'3_医療費の境目'!$B$3</f>
        <v/>
      </c>
      <c r="C196" s="19">
        <f>'3_医療費の境目'!$B$4</f>
        <v/>
      </c>
      <c r="D196" s="19">
        <f>'3_医療費の境目'!D124</f>
        <v/>
      </c>
      <c r="E196" s="19">
        <f>ROUND(MIN(B196/12,650000)*12*0.0915+MIN(B196/12,1390000)*12*(0.0504+0)+B196*0.005,0)</f>
        <v/>
      </c>
      <c r="F196" s="19">
        <f>IF(B196&lt;741000,0,IF(B196&lt;2191000,B196-740000,IF(B196&lt;2193000,1451000,IF(B196&lt;2196000,1453000,IF(B196&lt;2200000,1456000,IF(B196&lt;3600000,ROUND(ROUNDDOWN(B196/4,-3)*2.8,0)-80000,IF(B196&lt;6600000,ROUND(ROUNDDOWN(B196/4,-3)*3.2,0)-440000,IF(B196&lt;8500000,ROUNDDOWN(B196*0.9,0)-1100000,B196-1950000))))))))</f>
        <v/>
      </c>
      <c r="G196" s="19">
        <f>F196+C196</f>
        <v/>
      </c>
      <c r="H196" s="19">
        <f>IF(G196&gt;23500000,NA(),IF(G196&lt;=4890000,1040000,IF(G196&lt;=6550000,670000,620000)))</f>
        <v/>
      </c>
      <c r="I196" s="19">
        <f>IF(D196&lt;=0,0,MAX(0,MIN(2000000,D196-MIN(100000,ROUNDDOWN(G196*0.05,0)))))</f>
        <v/>
      </c>
      <c r="J196" s="19">
        <f>MAX(0,ROUNDDOWN(F196-E196-H196,-3))</f>
        <v/>
      </c>
      <c r="K196" s="19">
        <f>MAX(0,ROUNDDOWN(G196-E196-H196-I196,-3))</f>
        <v/>
      </c>
      <c r="L196" s="19">
        <f>MAX(0,ROUNDDOWN(G196-E196-H196,-3))</f>
        <v/>
      </c>
      <c r="M196" s="19">
        <f>IF(J196&lt;=0,0,ROUNDDOWN((J196*LOOKUP(J196,{0,1950001,3300001,6950001,9000001,18000001,40000001},{0.05,0.1,0.2,0.23,0.33,0.4,0.45})-LOOKUP(J196,{0,1950001,3300001,6950001,9000001,18000001,40000001},{0,97500,427500,636000,1536000,2796000,4796000}))*1.021,-2))</f>
        <v/>
      </c>
      <c r="N196" s="19">
        <f>IF(K196&lt;=0,0,ROUNDDOWN((K196*LOOKUP(K196,{0,1950001,3300001,6950001,9000001,18000001,40000001},{0.05,0.1,0.2,0.23,0.33,0.4,0.45})-LOOKUP(K196,{0,1950001,3300001,6950001,9000001,18000001,40000001},{0,97500,427500,636000,1536000,2796000,4796000}))*1.021,-2))</f>
        <v/>
      </c>
      <c r="O196" s="19">
        <f>IF(L196&lt;=0,0,ROUNDDOWN((L196*LOOKUP(L196,{0,1950001,3300001,6950001,9000001,18000001,40000001},{0.05,0.1,0.2,0.23,0.33,0.4,0.45})-LOOKUP(L196,{0,1950001,3300001,6950001,9000001,18000001,40000001},{0,97500,427500,636000,1536000,2796000,4796000}))*1.021,-2))</f>
        <v/>
      </c>
      <c r="P196" s="19">
        <f>MAX(0,ROUNDDOWN(G196-E196-430000,-3))</f>
        <v/>
      </c>
      <c r="Q196" s="19">
        <f>MAX(0,ROUNDDOWN(G196-E196-430000-I196,-3))</f>
        <v/>
      </c>
      <c r="R196" s="19">
        <f>MAX(0,ROUNDDOWN(F196-E196-430000,-3))</f>
        <v/>
      </c>
      <c r="S196" s="19">
        <f>IF(G196&lt;=450000,0,MAX(0,ROUNDDOWN(P196*0.06-MIN(50000,P196)*0.03,-2))+MAX(0,ROUNDDOWN(P196*0.04-MIN(50000,P196)*0.02,-2)))</f>
        <v/>
      </c>
      <c r="T196" s="19">
        <f>IF(G196&lt;=450000,0,MAX(0,ROUNDDOWN(Q196*0.06-MIN(50000,Q196)*0.03,-2))+MAX(0,ROUNDDOWN(Q196*0.04-MIN(50000,Q196)*0.02,-2)))</f>
        <v/>
      </c>
      <c r="U196" s="19">
        <f>IF(F196&lt;=450000,0,MAX(0,ROUNDDOWN(R196*0.06-MIN(50000,R196)*0.03,-2))+MAX(0,ROUNDDOWN(R196*0.04-MIN(50000,R196)*0.02,-2)))</f>
        <v/>
      </c>
      <c r="V196" s="19">
        <f>S196-U196</f>
        <v/>
      </c>
      <c r="W196" s="19">
        <f>O196-M196</f>
        <v/>
      </c>
      <c r="X196" s="19">
        <f>N196+T196-M196-S196</f>
        <v/>
      </c>
      <c r="Y196" s="19">
        <f>T196-S196</f>
        <v/>
      </c>
    </row>
    <row r="197">
      <c r="A197" t="inlineStr">
        <is>
          <t>医療費の境目</t>
        </is>
      </c>
      <c r="B197" s="19">
        <f>'3_医療費の境目'!$B$3</f>
        <v/>
      </c>
      <c r="C197" s="19">
        <f>'3_医療費の境目'!$B$4</f>
        <v/>
      </c>
      <c r="D197" s="19">
        <f>'3_医療費の境目'!D125</f>
        <v/>
      </c>
      <c r="E197" s="19">
        <f>ROUND(MIN(B197/12,650000)*12*0.0915+MIN(B197/12,1390000)*12*(0.0504+0)+B197*0.005,0)</f>
        <v/>
      </c>
      <c r="F197" s="19">
        <f>IF(B197&lt;741000,0,IF(B197&lt;2191000,B197-740000,IF(B197&lt;2193000,1451000,IF(B197&lt;2196000,1453000,IF(B197&lt;2200000,1456000,IF(B197&lt;3600000,ROUND(ROUNDDOWN(B197/4,-3)*2.8,0)-80000,IF(B197&lt;6600000,ROUND(ROUNDDOWN(B197/4,-3)*3.2,0)-440000,IF(B197&lt;8500000,ROUNDDOWN(B197*0.9,0)-1100000,B197-1950000))))))))</f>
        <v/>
      </c>
      <c r="G197" s="19">
        <f>F197+C197</f>
        <v/>
      </c>
      <c r="H197" s="19">
        <f>IF(G197&gt;23500000,NA(),IF(G197&lt;=4890000,1040000,IF(G197&lt;=6550000,670000,620000)))</f>
        <v/>
      </c>
      <c r="I197" s="19">
        <f>IF(D197&lt;=0,0,MAX(0,MIN(2000000,D197-MIN(100000,ROUNDDOWN(G197*0.05,0)))))</f>
        <v/>
      </c>
      <c r="J197" s="19">
        <f>MAX(0,ROUNDDOWN(F197-E197-H197,-3))</f>
        <v/>
      </c>
      <c r="K197" s="19">
        <f>MAX(0,ROUNDDOWN(G197-E197-H197-I197,-3))</f>
        <v/>
      </c>
      <c r="L197" s="19">
        <f>MAX(0,ROUNDDOWN(G197-E197-H197,-3))</f>
        <v/>
      </c>
      <c r="M197" s="19">
        <f>IF(J197&lt;=0,0,ROUNDDOWN((J197*LOOKUP(J197,{0,1950001,3300001,6950001,9000001,18000001,40000001},{0.05,0.1,0.2,0.23,0.33,0.4,0.45})-LOOKUP(J197,{0,1950001,3300001,6950001,9000001,18000001,40000001},{0,97500,427500,636000,1536000,2796000,4796000}))*1.021,-2))</f>
        <v/>
      </c>
      <c r="N197" s="19">
        <f>IF(K197&lt;=0,0,ROUNDDOWN((K197*LOOKUP(K197,{0,1950001,3300001,6950001,9000001,18000001,40000001},{0.05,0.1,0.2,0.23,0.33,0.4,0.45})-LOOKUP(K197,{0,1950001,3300001,6950001,9000001,18000001,40000001},{0,97500,427500,636000,1536000,2796000,4796000}))*1.021,-2))</f>
        <v/>
      </c>
      <c r="O197" s="19">
        <f>IF(L197&lt;=0,0,ROUNDDOWN((L197*LOOKUP(L197,{0,1950001,3300001,6950001,9000001,18000001,40000001},{0.05,0.1,0.2,0.23,0.33,0.4,0.45})-LOOKUP(L197,{0,1950001,3300001,6950001,9000001,18000001,40000001},{0,97500,427500,636000,1536000,2796000,4796000}))*1.021,-2))</f>
        <v/>
      </c>
      <c r="P197" s="19">
        <f>MAX(0,ROUNDDOWN(G197-E197-430000,-3))</f>
        <v/>
      </c>
      <c r="Q197" s="19">
        <f>MAX(0,ROUNDDOWN(G197-E197-430000-I197,-3))</f>
        <v/>
      </c>
      <c r="R197" s="19">
        <f>MAX(0,ROUNDDOWN(F197-E197-430000,-3))</f>
        <v/>
      </c>
      <c r="S197" s="19">
        <f>IF(G197&lt;=450000,0,MAX(0,ROUNDDOWN(P197*0.06-MIN(50000,P197)*0.03,-2))+MAX(0,ROUNDDOWN(P197*0.04-MIN(50000,P197)*0.02,-2)))</f>
        <v/>
      </c>
      <c r="T197" s="19">
        <f>IF(G197&lt;=450000,0,MAX(0,ROUNDDOWN(Q197*0.06-MIN(50000,Q197)*0.03,-2))+MAX(0,ROUNDDOWN(Q197*0.04-MIN(50000,Q197)*0.02,-2)))</f>
        <v/>
      </c>
      <c r="U197" s="19">
        <f>IF(F197&lt;=450000,0,MAX(0,ROUNDDOWN(R197*0.06-MIN(50000,R197)*0.03,-2))+MAX(0,ROUNDDOWN(R197*0.04-MIN(50000,R197)*0.02,-2)))</f>
        <v/>
      </c>
      <c r="V197" s="19">
        <f>S197-U197</f>
        <v/>
      </c>
      <c r="W197" s="19">
        <f>O197-M197</f>
        <v/>
      </c>
      <c r="X197" s="19">
        <f>N197+T197-M197-S197</f>
        <v/>
      </c>
      <c r="Y197" s="19">
        <f>T197-S197</f>
        <v/>
      </c>
    </row>
    <row r="198">
      <c r="A198" t="inlineStr">
        <is>
          <t>医療費の境目</t>
        </is>
      </c>
      <c r="B198" s="19">
        <f>'3_医療費の境目'!$B$3</f>
        <v/>
      </c>
      <c r="C198" s="19">
        <f>'3_医療費の境目'!$B$4</f>
        <v/>
      </c>
      <c r="D198" s="19">
        <f>'3_医療費の境目'!D126</f>
        <v/>
      </c>
      <c r="E198" s="19">
        <f>ROUND(MIN(B198/12,650000)*12*0.0915+MIN(B198/12,1390000)*12*(0.0504+0)+B198*0.005,0)</f>
        <v/>
      </c>
      <c r="F198" s="19">
        <f>IF(B198&lt;741000,0,IF(B198&lt;2191000,B198-740000,IF(B198&lt;2193000,1451000,IF(B198&lt;2196000,1453000,IF(B198&lt;2200000,1456000,IF(B198&lt;3600000,ROUND(ROUNDDOWN(B198/4,-3)*2.8,0)-80000,IF(B198&lt;6600000,ROUND(ROUNDDOWN(B198/4,-3)*3.2,0)-440000,IF(B198&lt;8500000,ROUNDDOWN(B198*0.9,0)-1100000,B198-1950000))))))))</f>
        <v/>
      </c>
      <c r="G198" s="19">
        <f>F198+C198</f>
        <v/>
      </c>
      <c r="H198" s="19">
        <f>IF(G198&gt;23500000,NA(),IF(G198&lt;=4890000,1040000,IF(G198&lt;=6550000,670000,620000)))</f>
        <v/>
      </c>
      <c r="I198" s="19">
        <f>IF(D198&lt;=0,0,MAX(0,MIN(2000000,D198-MIN(100000,ROUNDDOWN(G198*0.05,0)))))</f>
        <v/>
      </c>
      <c r="J198" s="19">
        <f>MAX(0,ROUNDDOWN(F198-E198-H198,-3))</f>
        <v/>
      </c>
      <c r="K198" s="19">
        <f>MAX(0,ROUNDDOWN(G198-E198-H198-I198,-3))</f>
        <v/>
      </c>
      <c r="L198" s="19">
        <f>MAX(0,ROUNDDOWN(G198-E198-H198,-3))</f>
        <v/>
      </c>
      <c r="M198" s="19">
        <f>IF(J198&lt;=0,0,ROUNDDOWN((J198*LOOKUP(J198,{0,1950001,3300001,6950001,9000001,18000001,40000001},{0.05,0.1,0.2,0.23,0.33,0.4,0.45})-LOOKUP(J198,{0,1950001,3300001,6950001,9000001,18000001,40000001},{0,97500,427500,636000,1536000,2796000,4796000}))*1.021,-2))</f>
        <v/>
      </c>
      <c r="N198" s="19">
        <f>IF(K198&lt;=0,0,ROUNDDOWN((K198*LOOKUP(K198,{0,1950001,3300001,6950001,9000001,18000001,40000001},{0.05,0.1,0.2,0.23,0.33,0.4,0.45})-LOOKUP(K198,{0,1950001,3300001,6950001,9000001,18000001,40000001},{0,97500,427500,636000,1536000,2796000,4796000}))*1.021,-2))</f>
        <v/>
      </c>
      <c r="O198" s="19">
        <f>IF(L198&lt;=0,0,ROUNDDOWN((L198*LOOKUP(L198,{0,1950001,3300001,6950001,9000001,18000001,40000001},{0.05,0.1,0.2,0.23,0.33,0.4,0.45})-LOOKUP(L198,{0,1950001,3300001,6950001,9000001,18000001,40000001},{0,97500,427500,636000,1536000,2796000,4796000}))*1.021,-2))</f>
        <v/>
      </c>
      <c r="P198" s="19">
        <f>MAX(0,ROUNDDOWN(G198-E198-430000,-3))</f>
        <v/>
      </c>
      <c r="Q198" s="19">
        <f>MAX(0,ROUNDDOWN(G198-E198-430000-I198,-3))</f>
        <v/>
      </c>
      <c r="R198" s="19">
        <f>MAX(0,ROUNDDOWN(F198-E198-430000,-3))</f>
        <v/>
      </c>
      <c r="S198" s="19">
        <f>IF(G198&lt;=450000,0,MAX(0,ROUNDDOWN(P198*0.06-MIN(50000,P198)*0.03,-2))+MAX(0,ROUNDDOWN(P198*0.04-MIN(50000,P198)*0.02,-2)))</f>
        <v/>
      </c>
      <c r="T198" s="19">
        <f>IF(G198&lt;=450000,0,MAX(0,ROUNDDOWN(Q198*0.06-MIN(50000,Q198)*0.03,-2))+MAX(0,ROUNDDOWN(Q198*0.04-MIN(50000,Q198)*0.02,-2)))</f>
        <v/>
      </c>
      <c r="U198" s="19">
        <f>IF(F198&lt;=450000,0,MAX(0,ROUNDDOWN(R198*0.06-MIN(50000,R198)*0.03,-2))+MAX(0,ROUNDDOWN(R198*0.04-MIN(50000,R198)*0.02,-2)))</f>
        <v/>
      </c>
      <c r="V198" s="19">
        <f>S198-U198</f>
        <v/>
      </c>
      <c r="W198" s="19">
        <f>O198-M198</f>
        <v/>
      </c>
      <c r="X198" s="19">
        <f>N198+T198-M198-S198</f>
        <v/>
      </c>
      <c r="Y198" s="19">
        <f>T198-S198</f>
        <v/>
      </c>
    </row>
    <row r="199">
      <c r="A199" t="inlineStr">
        <is>
          <t>医療費の境目</t>
        </is>
      </c>
      <c r="B199" s="19">
        <f>'3_医療費の境目'!$B$3</f>
        <v/>
      </c>
      <c r="C199" s="19">
        <f>'3_医療費の境目'!$B$4</f>
        <v/>
      </c>
      <c r="D199" s="19">
        <f>'3_医療費の境目'!D127</f>
        <v/>
      </c>
      <c r="E199" s="19">
        <f>ROUND(MIN(B199/12,650000)*12*0.0915+MIN(B199/12,1390000)*12*(0.0504+0)+B199*0.005,0)</f>
        <v/>
      </c>
      <c r="F199" s="19">
        <f>IF(B199&lt;741000,0,IF(B199&lt;2191000,B199-740000,IF(B199&lt;2193000,1451000,IF(B199&lt;2196000,1453000,IF(B199&lt;2200000,1456000,IF(B199&lt;3600000,ROUND(ROUNDDOWN(B199/4,-3)*2.8,0)-80000,IF(B199&lt;6600000,ROUND(ROUNDDOWN(B199/4,-3)*3.2,0)-440000,IF(B199&lt;8500000,ROUNDDOWN(B199*0.9,0)-1100000,B199-1950000))))))))</f>
        <v/>
      </c>
      <c r="G199" s="19">
        <f>F199+C199</f>
        <v/>
      </c>
      <c r="H199" s="19">
        <f>IF(G199&gt;23500000,NA(),IF(G199&lt;=4890000,1040000,IF(G199&lt;=6550000,670000,620000)))</f>
        <v/>
      </c>
      <c r="I199" s="19">
        <f>IF(D199&lt;=0,0,MAX(0,MIN(2000000,D199-MIN(100000,ROUNDDOWN(G199*0.05,0)))))</f>
        <v/>
      </c>
      <c r="J199" s="19">
        <f>MAX(0,ROUNDDOWN(F199-E199-H199,-3))</f>
        <v/>
      </c>
      <c r="K199" s="19">
        <f>MAX(0,ROUNDDOWN(G199-E199-H199-I199,-3))</f>
        <v/>
      </c>
      <c r="L199" s="19">
        <f>MAX(0,ROUNDDOWN(G199-E199-H199,-3))</f>
        <v/>
      </c>
      <c r="M199" s="19">
        <f>IF(J199&lt;=0,0,ROUNDDOWN((J199*LOOKUP(J199,{0,1950001,3300001,6950001,9000001,18000001,40000001},{0.05,0.1,0.2,0.23,0.33,0.4,0.45})-LOOKUP(J199,{0,1950001,3300001,6950001,9000001,18000001,40000001},{0,97500,427500,636000,1536000,2796000,4796000}))*1.021,-2))</f>
        <v/>
      </c>
      <c r="N199" s="19">
        <f>IF(K199&lt;=0,0,ROUNDDOWN((K199*LOOKUP(K199,{0,1950001,3300001,6950001,9000001,18000001,40000001},{0.05,0.1,0.2,0.23,0.33,0.4,0.45})-LOOKUP(K199,{0,1950001,3300001,6950001,9000001,18000001,40000001},{0,97500,427500,636000,1536000,2796000,4796000}))*1.021,-2))</f>
        <v/>
      </c>
      <c r="O199" s="19">
        <f>IF(L199&lt;=0,0,ROUNDDOWN((L199*LOOKUP(L199,{0,1950001,3300001,6950001,9000001,18000001,40000001},{0.05,0.1,0.2,0.23,0.33,0.4,0.45})-LOOKUP(L199,{0,1950001,3300001,6950001,9000001,18000001,40000001},{0,97500,427500,636000,1536000,2796000,4796000}))*1.021,-2))</f>
        <v/>
      </c>
      <c r="P199" s="19">
        <f>MAX(0,ROUNDDOWN(G199-E199-430000,-3))</f>
        <v/>
      </c>
      <c r="Q199" s="19">
        <f>MAX(0,ROUNDDOWN(G199-E199-430000-I199,-3))</f>
        <v/>
      </c>
      <c r="R199" s="19">
        <f>MAX(0,ROUNDDOWN(F199-E199-430000,-3))</f>
        <v/>
      </c>
      <c r="S199" s="19">
        <f>IF(G199&lt;=450000,0,MAX(0,ROUNDDOWN(P199*0.06-MIN(50000,P199)*0.03,-2))+MAX(0,ROUNDDOWN(P199*0.04-MIN(50000,P199)*0.02,-2)))</f>
        <v/>
      </c>
      <c r="T199" s="19">
        <f>IF(G199&lt;=450000,0,MAX(0,ROUNDDOWN(Q199*0.06-MIN(50000,Q199)*0.03,-2))+MAX(0,ROUNDDOWN(Q199*0.04-MIN(50000,Q199)*0.02,-2)))</f>
        <v/>
      </c>
      <c r="U199" s="19">
        <f>IF(F199&lt;=450000,0,MAX(0,ROUNDDOWN(R199*0.06-MIN(50000,R199)*0.03,-2))+MAX(0,ROUNDDOWN(R199*0.04-MIN(50000,R199)*0.02,-2)))</f>
        <v/>
      </c>
      <c r="V199" s="19">
        <f>S199-U199</f>
        <v/>
      </c>
      <c r="W199" s="19">
        <f>O199-M199</f>
        <v/>
      </c>
      <c r="X199" s="19">
        <f>N199+T199-M199-S199</f>
        <v/>
      </c>
      <c r="Y199" s="19">
        <f>T199-S199</f>
        <v/>
      </c>
    </row>
    <row r="200">
      <c r="A200" t="inlineStr">
        <is>
          <t>医療費の境目</t>
        </is>
      </c>
      <c r="B200" s="19">
        <f>'3_医療費の境目'!$B$3</f>
        <v/>
      </c>
      <c r="C200" s="19">
        <f>'3_医療費の境目'!$B$4</f>
        <v/>
      </c>
      <c r="D200" s="19">
        <f>'3_医療費の境目'!D128</f>
        <v/>
      </c>
      <c r="E200" s="19">
        <f>ROUND(MIN(B200/12,650000)*12*0.0915+MIN(B200/12,1390000)*12*(0.0504+0)+B200*0.005,0)</f>
        <v/>
      </c>
      <c r="F200" s="19">
        <f>IF(B200&lt;741000,0,IF(B200&lt;2191000,B200-740000,IF(B200&lt;2193000,1451000,IF(B200&lt;2196000,1453000,IF(B200&lt;2200000,1456000,IF(B200&lt;3600000,ROUND(ROUNDDOWN(B200/4,-3)*2.8,0)-80000,IF(B200&lt;6600000,ROUND(ROUNDDOWN(B200/4,-3)*3.2,0)-440000,IF(B200&lt;8500000,ROUNDDOWN(B200*0.9,0)-1100000,B200-1950000))))))))</f>
        <v/>
      </c>
      <c r="G200" s="19">
        <f>F200+C200</f>
        <v/>
      </c>
      <c r="H200" s="19">
        <f>IF(G200&gt;23500000,NA(),IF(G200&lt;=4890000,1040000,IF(G200&lt;=6550000,670000,620000)))</f>
        <v/>
      </c>
      <c r="I200" s="19">
        <f>IF(D200&lt;=0,0,MAX(0,MIN(2000000,D200-MIN(100000,ROUNDDOWN(G200*0.05,0)))))</f>
        <v/>
      </c>
      <c r="J200" s="19">
        <f>MAX(0,ROUNDDOWN(F200-E200-H200,-3))</f>
        <v/>
      </c>
      <c r="K200" s="19">
        <f>MAX(0,ROUNDDOWN(G200-E200-H200-I200,-3))</f>
        <v/>
      </c>
      <c r="L200" s="19">
        <f>MAX(0,ROUNDDOWN(G200-E200-H200,-3))</f>
        <v/>
      </c>
      <c r="M200" s="19">
        <f>IF(J200&lt;=0,0,ROUNDDOWN((J200*LOOKUP(J200,{0,1950001,3300001,6950001,9000001,18000001,40000001},{0.05,0.1,0.2,0.23,0.33,0.4,0.45})-LOOKUP(J200,{0,1950001,3300001,6950001,9000001,18000001,40000001},{0,97500,427500,636000,1536000,2796000,4796000}))*1.021,-2))</f>
        <v/>
      </c>
      <c r="N200" s="19">
        <f>IF(K200&lt;=0,0,ROUNDDOWN((K200*LOOKUP(K200,{0,1950001,3300001,6950001,9000001,18000001,40000001},{0.05,0.1,0.2,0.23,0.33,0.4,0.45})-LOOKUP(K200,{0,1950001,3300001,6950001,9000001,18000001,40000001},{0,97500,427500,636000,1536000,2796000,4796000}))*1.021,-2))</f>
        <v/>
      </c>
      <c r="O200" s="19">
        <f>IF(L200&lt;=0,0,ROUNDDOWN((L200*LOOKUP(L200,{0,1950001,3300001,6950001,9000001,18000001,40000001},{0.05,0.1,0.2,0.23,0.33,0.4,0.45})-LOOKUP(L200,{0,1950001,3300001,6950001,9000001,18000001,40000001},{0,97500,427500,636000,1536000,2796000,4796000}))*1.021,-2))</f>
        <v/>
      </c>
      <c r="P200" s="19">
        <f>MAX(0,ROUNDDOWN(G200-E200-430000,-3))</f>
        <v/>
      </c>
      <c r="Q200" s="19">
        <f>MAX(0,ROUNDDOWN(G200-E200-430000-I200,-3))</f>
        <v/>
      </c>
      <c r="R200" s="19">
        <f>MAX(0,ROUNDDOWN(F200-E200-430000,-3))</f>
        <v/>
      </c>
      <c r="S200" s="19">
        <f>IF(G200&lt;=450000,0,MAX(0,ROUNDDOWN(P200*0.06-MIN(50000,P200)*0.03,-2))+MAX(0,ROUNDDOWN(P200*0.04-MIN(50000,P200)*0.02,-2)))</f>
        <v/>
      </c>
      <c r="T200" s="19">
        <f>IF(G200&lt;=450000,0,MAX(0,ROUNDDOWN(Q200*0.06-MIN(50000,Q200)*0.03,-2))+MAX(0,ROUNDDOWN(Q200*0.04-MIN(50000,Q200)*0.02,-2)))</f>
        <v/>
      </c>
      <c r="U200" s="19">
        <f>IF(F200&lt;=450000,0,MAX(0,ROUNDDOWN(R200*0.06-MIN(50000,R200)*0.03,-2))+MAX(0,ROUNDDOWN(R200*0.04-MIN(50000,R200)*0.02,-2)))</f>
        <v/>
      </c>
      <c r="V200" s="19">
        <f>S200-U200</f>
        <v/>
      </c>
      <c r="W200" s="19">
        <f>O200-M200</f>
        <v/>
      </c>
      <c r="X200" s="19">
        <f>N200+T200-M200-S200</f>
        <v/>
      </c>
      <c r="Y200" s="19">
        <f>T200-S200</f>
        <v/>
      </c>
    </row>
    <row r="201">
      <c r="A201" t="inlineStr">
        <is>
          <t>医療費の境目</t>
        </is>
      </c>
      <c r="B201" s="19">
        <f>'3_医療費の境目'!$B$3</f>
        <v/>
      </c>
      <c r="C201" s="19">
        <f>'3_医療費の境目'!$B$4</f>
        <v/>
      </c>
      <c r="D201" s="19">
        <f>'3_医療費の境目'!D129</f>
        <v/>
      </c>
      <c r="E201" s="19">
        <f>ROUND(MIN(B201/12,650000)*12*0.0915+MIN(B201/12,1390000)*12*(0.0504+0)+B201*0.005,0)</f>
        <v/>
      </c>
      <c r="F201" s="19">
        <f>IF(B201&lt;741000,0,IF(B201&lt;2191000,B201-740000,IF(B201&lt;2193000,1451000,IF(B201&lt;2196000,1453000,IF(B201&lt;2200000,1456000,IF(B201&lt;3600000,ROUND(ROUNDDOWN(B201/4,-3)*2.8,0)-80000,IF(B201&lt;6600000,ROUND(ROUNDDOWN(B201/4,-3)*3.2,0)-440000,IF(B201&lt;8500000,ROUNDDOWN(B201*0.9,0)-1100000,B201-1950000))))))))</f>
        <v/>
      </c>
      <c r="G201" s="19">
        <f>F201+C201</f>
        <v/>
      </c>
      <c r="H201" s="19">
        <f>IF(G201&gt;23500000,NA(),IF(G201&lt;=4890000,1040000,IF(G201&lt;=6550000,670000,620000)))</f>
        <v/>
      </c>
      <c r="I201" s="19">
        <f>IF(D201&lt;=0,0,MAX(0,MIN(2000000,D201-MIN(100000,ROUNDDOWN(G201*0.05,0)))))</f>
        <v/>
      </c>
      <c r="J201" s="19">
        <f>MAX(0,ROUNDDOWN(F201-E201-H201,-3))</f>
        <v/>
      </c>
      <c r="K201" s="19">
        <f>MAX(0,ROUNDDOWN(G201-E201-H201-I201,-3))</f>
        <v/>
      </c>
      <c r="L201" s="19">
        <f>MAX(0,ROUNDDOWN(G201-E201-H201,-3))</f>
        <v/>
      </c>
      <c r="M201" s="19">
        <f>IF(J201&lt;=0,0,ROUNDDOWN((J201*LOOKUP(J201,{0,1950001,3300001,6950001,9000001,18000001,40000001},{0.05,0.1,0.2,0.23,0.33,0.4,0.45})-LOOKUP(J201,{0,1950001,3300001,6950001,9000001,18000001,40000001},{0,97500,427500,636000,1536000,2796000,4796000}))*1.021,-2))</f>
        <v/>
      </c>
      <c r="N201" s="19">
        <f>IF(K201&lt;=0,0,ROUNDDOWN((K201*LOOKUP(K201,{0,1950001,3300001,6950001,9000001,18000001,40000001},{0.05,0.1,0.2,0.23,0.33,0.4,0.45})-LOOKUP(K201,{0,1950001,3300001,6950001,9000001,18000001,40000001},{0,97500,427500,636000,1536000,2796000,4796000}))*1.021,-2))</f>
        <v/>
      </c>
      <c r="O201" s="19">
        <f>IF(L201&lt;=0,0,ROUNDDOWN((L201*LOOKUP(L201,{0,1950001,3300001,6950001,9000001,18000001,40000001},{0.05,0.1,0.2,0.23,0.33,0.4,0.45})-LOOKUP(L201,{0,1950001,3300001,6950001,9000001,18000001,40000001},{0,97500,427500,636000,1536000,2796000,4796000}))*1.021,-2))</f>
        <v/>
      </c>
      <c r="P201" s="19">
        <f>MAX(0,ROUNDDOWN(G201-E201-430000,-3))</f>
        <v/>
      </c>
      <c r="Q201" s="19">
        <f>MAX(0,ROUNDDOWN(G201-E201-430000-I201,-3))</f>
        <v/>
      </c>
      <c r="R201" s="19">
        <f>MAX(0,ROUNDDOWN(F201-E201-430000,-3))</f>
        <v/>
      </c>
      <c r="S201" s="19">
        <f>IF(G201&lt;=450000,0,MAX(0,ROUNDDOWN(P201*0.06-MIN(50000,P201)*0.03,-2))+MAX(0,ROUNDDOWN(P201*0.04-MIN(50000,P201)*0.02,-2)))</f>
        <v/>
      </c>
      <c r="T201" s="19">
        <f>IF(G201&lt;=450000,0,MAX(0,ROUNDDOWN(Q201*0.06-MIN(50000,Q201)*0.03,-2))+MAX(0,ROUNDDOWN(Q201*0.04-MIN(50000,Q201)*0.02,-2)))</f>
        <v/>
      </c>
      <c r="U201" s="19">
        <f>IF(F201&lt;=450000,0,MAX(0,ROUNDDOWN(R201*0.06-MIN(50000,R201)*0.03,-2))+MAX(0,ROUNDDOWN(R201*0.04-MIN(50000,R201)*0.02,-2)))</f>
        <v/>
      </c>
      <c r="V201" s="19">
        <f>S201-U201</f>
        <v/>
      </c>
      <c r="W201" s="19">
        <f>O201-M201</f>
        <v/>
      </c>
      <c r="X201" s="19">
        <f>N201+T201-M201-S201</f>
        <v/>
      </c>
      <c r="Y201" s="19">
        <f>T201-S201</f>
        <v/>
      </c>
    </row>
    <row r="202">
      <c r="A202" t="inlineStr">
        <is>
          <t>医療費の境目</t>
        </is>
      </c>
      <c r="B202" s="19">
        <f>'3_医療費の境目'!$B$3</f>
        <v/>
      </c>
      <c r="C202" s="19">
        <f>'3_医療費の境目'!$B$4</f>
        <v/>
      </c>
      <c r="D202" s="19">
        <f>'3_医療費の境目'!D130</f>
        <v/>
      </c>
      <c r="E202" s="19">
        <f>ROUND(MIN(B202/12,650000)*12*0.0915+MIN(B202/12,1390000)*12*(0.0504+0)+B202*0.005,0)</f>
        <v/>
      </c>
      <c r="F202" s="19">
        <f>IF(B202&lt;741000,0,IF(B202&lt;2191000,B202-740000,IF(B202&lt;2193000,1451000,IF(B202&lt;2196000,1453000,IF(B202&lt;2200000,1456000,IF(B202&lt;3600000,ROUND(ROUNDDOWN(B202/4,-3)*2.8,0)-80000,IF(B202&lt;6600000,ROUND(ROUNDDOWN(B202/4,-3)*3.2,0)-440000,IF(B202&lt;8500000,ROUNDDOWN(B202*0.9,0)-1100000,B202-1950000))))))))</f>
        <v/>
      </c>
      <c r="G202" s="19">
        <f>F202+C202</f>
        <v/>
      </c>
      <c r="H202" s="19">
        <f>IF(G202&gt;23500000,NA(),IF(G202&lt;=4890000,1040000,IF(G202&lt;=6550000,670000,620000)))</f>
        <v/>
      </c>
      <c r="I202" s="19">
        <f>IF(D202&lt;=0,0,MAX(0,MIN(2000000,D202-MIN(100000,ROUNDDOWN(G202*0.05,0)))))</f>
        <v/>
      </c>
      <c r="J202" s="19">
        <f>MAX(0,ROUNDDOWN(F202-E202-H202,-3))</f>
        <v/>
      </c>
      <c r="K202" s="19">
        <f>MAX(0,ROUNDDOWN(G202-E202-H202-I202,-3))</f>
        <v/>
      </c>
      <c r="L202" s="19">
        <f>MAX(0,ROUNDDOWN(G202-E202-H202,-3))</f>
        <v/>
      </c>
      <c r="M202" s="19">
        <f>IF(J202&lt;=0,0,ROUNDDOWN((J202*LOOKUP(J202,{0,1950001,3300001,6950001,9000001,18000001,40000001},{0.05,0.1,0.2,0.23,0.33,0.4,0.45})-LOOKUP(J202,{0,1950001,3300001,6950001,9000001,18000001,40000001},{0,97500,427500,636000,1536000,2796000,4796000}))*1.021,-2))</f>
        <v/>
      </c>
      <c r="N202" s="19">
        <f>IF(K202&lt;=0,0,ROUNDDOWN((K202*LOOKUP(K202,{0,1950001,3300001,6950001,9000001,18000001,40000001},{0.05,0.1,0.2,0.23,0.33,0.4,0.45})-LOOKUP(K202,{0,1950001,3300001,6950001,9000001,18000001,40000001},{0,97500,427500,636000,1536000,2796000,4796000}))*1.021,-2))</f>
        <v/>
      </c>
      <c r="O202" s="19">
        <f>IF(L202&lt;=0,0,ROUNDDOWN((L202*LOOKUP(L202,{0,1950001,3300001,6950001,9000001,18000001,40000001},{0.05,0.1,0.2,0.23,0.33,0.4,0.45})-LOOKUP(L202,{0,1950001,3300001,6950001,9000001,18000001,40000001},{0,97500,427500,636000,1536000,2796000,4796000}))*1.021,-2))</f>
        <v/>
      </c>
      <c r="P202" s="19">
        <f>MAX(0,ROUNDDOWN(G202-E202-430000,-3))</f>
        <v/>
      </c>
      <c r="Q202" s="19">
        <f>MAX(0,ROUNDDOWN(G202-E202-430000-I202,-3))</f>
        <v/>
      </c>
      <c r="R202" s="19">
        <f>MAX(0,ROUNDDOWN(F202-E202-430000,-3))</f>
        <v/>
      </c>
      <c r="S202" s="19">
        <f>IF(G202&lt;=450000,0,MAX(0,ROUNDDOWN(P202*0.06-MIN(50000,P202)*0.03,-2))+MAX(0,ROUNDDOWN(P202*0.04-MIN(50000,P202)*0.02,-2)))</f>
        <v/>
      </c>
      <c r="T202" s="19">
        <f>IF(G202&lt;=450000,0,MAX(0,ROUNDDOWN(Q202*0.06-MIN(50000,Q202)*0.03,-2))+MAX(0,ROUNDDOWN(Q202*0.04-MIN(50000,Q202)*0.02,-2)))</f>
        <v/>
      </c>
      <c r="U202" s="19">
        <f>IF(F202&lt;=450000,0,MAX(0,ROUNDDOWN(R202*0.06-MIN(50000,R202)*0.03,-2))+MAX(0,ROUNDDOWN(R202*0.04-MIN(50000,R202)*0.02,-2)))</f>
        <v/>
      </c>
      <c r="V202" s="19">
        <f>S202-U202</f>
        <v/>
      </c>
      <c r="W202" s="19">
        <f>O202-M202</f>
        <v/>
      </c>
      <c r="X202" s="19">
        <f>N202+T202-M202-S202</f>
        <v/>
      </c>
      <c r="Y202" s="19">
        <f>T202-S202</f>
        <v/>
      </c>
    </row>
    <row r="203">
      <c r="A203" t="inlineStr">
        <is>
          <t>医療費の境目</t>
        </is>
      </c>
      <c r="B203" s="19">
        <f>'3_医療費の境目'!$B$3</f>
        <v/>
      </c>
      <c r="C203" s="19">
        <f>'3_医療費の境目'!$B$4</f>
        <v/>
      </c>
      <c r="D203" s="19">
        <f>'3_医療費の境目'!D131</f>
        <v/>
      </c>
      <c r="E203" s="19">
        <f>ROUND(MIN(B203/12,650000)*12*0.0915+MIN(B203/12,1390000)*12*(0.0504+0)+B203*0.005,0)</f>
        <v/>
      </c>
      <c r="F203" s="19">
        <f>IF(B203&lt;741000,0,IF(B203&lt;2191000,B203-740000,IF(B203&lt;2193000,1451000,IF(B203&lt;2196000,1453000,IF(B203&lt;2200000,1456000,IF(B203&lt;3600000,ROUND(ROUNDDOWN(B203/4,-3)*2.8,0)-80000,IF(B203&lt;6600000,ROUND(ROUNDDOWN(B203/4,-3)*3.2,0)-440000,IF(B203&lt;8500000,ROUNDDOWN(B203*0.9,0)-1100000,B203-1950000))))))))</f>
        <v/>
      </c>
      <c r="G203" s="19">
        <f>F203+C203</f>
        <v/>
      </c>
      <c r="H203" s="19">
        <f>IF(G203&gt;23500000,NA(),IF(G203&lt;=4890000,1040000,IF(G203&lt;=6550000,670000,620000)))</f>
        <v/>
      </c>
      <c r="I203" s="19">
        <f>IF(D203&lt;=0,0,MAX(0,MIN(2000000,D203-MIN(100000,ROUNDDOWN(G203*0.05,0)))))</f>
        <v/>
      </c>
      <c r="J203" s="19">
        <f>MAX(0,ROUNDDOWN(F203-E203-H203,-3))</f>
        <v/>
      </c>
      <c r="K203" s="19">
        <f>MAX(0,ROUNDDOWN(G203-E203-H203-I203,-3))</f>
        <v/>
      </c>
      <c r="L203" s="19">
        <f>MAX(0,ROUNDDOWN(G203-E203-H203,-3))</f>
        <v/>
      </c>
      <c r="M203" s="19">
        <f>IF(J203&lt;=0,0,ROUNDDOWN((J203*LOOKUP(J203,{0,1950001,3300001,6950001,9000001,18000001,40000001},{0.05,0.1,0.2,0.23,0.33,0.4,0.45})-LOOKUP(J203,{0,1950001,3300001,6950001,9000001,18000001,40000001},{0,97500,427500,636000,1536000,2796000,4796000}))*1.021,-2))</f>
        <v/>
      </c>
      <c r="N203" s="19">
        <f>IF(K203&lt;=0,0,ROUNDDOWN((K203*LOOKUP(K203,{0,1950001,3300001,6950001,9000001,18000001,40000001},{0.05,0.1,0.2,0.23,0.33,0.4,0.45})-LOOKUP(K203,{0,1950001,3300001,6950001,9000001,18000001,40000001},{0,97500,427500,636000,1536000,2796000,4796000}))*1.021,-2))</f>
        <v/>
      </c>
      <c r="O203" s="19">
        <f>IF(L203&lt;=0,0,ROUNDDOWN((L203*LOOKUP(L203,{0,1950001,3300001,6950001,9000001,18000001,40000001},{0.05,0.1,0.2,0.23,0.33,0.4,0.45})-LOOKUP(L203,{0,1950001,3300001,6950001,9000001,18000001,40000001},{0,97500,427500,636000,1536000,2796000,4796000}))*1.021,-2))</f>
        <v/>
      </c>
      <c r="P203" s="19">
        <f>MAX(0,ROUNDDOWN(G203-E203-430000,-3))</f>
        <v/>
      </c>
      <c r="Q203" s="19">
        <f>MAX(0,ROUNDDOWN(G203-E203-430000-I203,-3))</f>
        <v/>
      </c>
      <c r="R203" s="19">
        <f>MAX(0,ROUNDDOWN(F203-E203-430000,-3))</f>
        <v/>
      </c>
      <c r="S203" s="19">
        <f>IF(G203&lt;=450000,0,MAX(0,ROUNDDOWN(P203*0.06-MIN(50000,P203)*0.03,-2))+MAX(0,ROUNDDOWN(P203*0.04-MIN(50000,P203)*0.02,-2)))</f>
        <v/>
      </c>
      <c r="T203" s="19">
        <f>IF(G203&lt;=450000,0,MAX(0,ROUNDDOWN(Q203*0.06-MIN(50000,Q203)*0.03,-2))+MAX(0,ROUNDDOWN(Q203*0.04-MIN(50000,Q203)*0.02,-2)))</f>
        <v/>
      </c>
      <c r="U203" s="19">
        <f>IF(F203&lt;=450000,0,MAX(0,ROUNDDOWN(R203*0.06-MIN(50000,R203)*0.03,-2))+MAX(0,ROUNDDOWN(R203*0.04-MIN(50000,R203)*0.02,-2)))</f>
        <v/>
      </c>
      <c r="V203" s="19">
        <f>S203-U203</f>
        <v/>
      </c>
      <c r="W203" s="19">
        <f>O203-M203</f>
        <v/>
      </c>
      <c r="X203" s="19">
        <f>N203+T203-M203-S203</f>
        <v/>
      </c>
      <c r="Y203" s="19">
        <f>T203-S203</f>
        <v/>
      </c>
    </row>
    <row r="204">
      <c r="A204" t="inlineStr">
        <is>
          <t>医療費の境目</t>
        </is>
      </c>
      <c r="B204" s="19">
        <f>'3_医療費の境目'!$B$3</f>
        <v/>
      </c>
      <c r="C204" s="19">
        <f>'3_医療費の境目'!$B$4</f>
        <v/>
      </c>
      <c r="D204" s="19">
        <f>'3_医療費の境目'!D132</f>
        <v/>
      </c>
      <c r="E204" s="19">
        <f>ROUND(MIN(B204/12,650000)*12*0.0915+MIN(B204/12,1390000)*12*(0.0504+0)+B204*0.005,0)</f>
        <v/>
      </c>
      <c r="F204" s="19">
        <f>IF(B204&lt;741000,0,IF(B204&lt;2191000,B204-740000,IF(B204&lt;2193000,1451000,IF(B204&lt;2196000,1453000,IF(B204&lt;2200000,1456000,IF(B204&lt;3600000,ROUND(ROUNDDOWN(B204/4,-3)*2.8,0)-80000,IF(B204&lt;6600000,ROUND(ROUNDDOWN(B204/4,-3)*3.2,0)-440000,IF(B204&lt;8500000,ROUNDDOWN(B204*0.9,0)-1100000,B204-1950000))))))))</f>
        <v/>
      </c>
      <c r="G204" s="19">
        <f>F204+C204</f>
        <v/>
      </c>
      <c r="H204" s="19">
        <f>IF(G204&gt;23500000,NA(),IF(G204&lt;=4890000,1040000,IF(G204&lt;=6550000,670000,620000)))</f>
        <v/>
      </c>
      <c r="I204" s="19">
        <f>IF(D204&lt;=0,0,MAX(0,MIN(2000000,D204-MIN(100000,ROUNDDOWN(G204*0.05,0)))))</f>
        <v/>
      </c>
      <c r="J204" s="19">
        <f>MAX(0,ROUNDDOWN(F204-E204-H204,-3))</f>
        <v/>
      </c>
      <c r="K204" s="19">
        <f>MAX(0,ROUNDDOWN(G204-E204-H204-I204,-3))</f>
        <v/>
      </c>
      <c r="L204" s="19">
        <f>MAX(0,ROUNDDOWN(G204-E204-H204,-3))</f>
        <v/>
      </c>
      <c r="M204" s="19">
        <f>IF(J204&lt;=0,0,ROUNDDOWN((J204*LOOKUP(J204,{0,1950001,3300001,6950001,9000001,18000001,40000001},{0.05,0.1,0.2,0.23,0.33,0.4,0.45})-LOOKUP(J204,{0,1950001,3300001,6950001,9000001,18000001,40000001},{0,97500,427500,636000,1536000,2796000,4796000}))*1.021,-2))</f>
        <v/>
      </c>
      <c r="N204" s="19">
        <f>IF(K204&lt;=0,0,ROUNDDOWN((K204*LOOKUP(K204,{0,1950001,3300001,6950001,9000001,18000001,40000001},{0.05,0.1,0.2,0.23,0.33,0.4,0.45})-LOOKUP(K204,{0,1950001,3300001,6950001,9000001,18000001,40000001},{0,97500,427500,636000,1536000,2796000,4796000}))*1.021,-2))</f>
        <v/>
      </c>
      <c r="O204" s="19">
        <f>IF(L204&lt;=0,0,ROUNDDOWN((L204*LOOKUP(L204,{0,1950001,3300001,6950001,9000001,18000001,40000001},{0.05,0.1,0.2,0.23,0.33,0.4,0.45})-LOOKUP(L204,{0,1950001,3300001,6950001,9000001,18000001,40000001},{0,97500,427500,636000,1536000,2796000,4796000}))*1.021,-2))</f>
        <v/>
      </c>
      <c r="P204" s="19">
        <f>MAX(0,ROUNDDOWN(G204-E204-430000,-3))</f>
        <v/>
      </c>
      <c r="Q204" s="19">
        <f>MAX(0,ROUNDDOWN(G204-E204-430000-I204,-3))</f>
        <v/>
      </c>
      <c r="R204" s="19">
        <f>MAX(0,ROUNDDOWN(F204-E204-430000,-3))</f>
        <v/>
      </c>
      <c r="S204" s="19">
        <f>IF(G204&lt;=450000,0,MAX(0,ROUNDDOWN(P204*0.06-MIN(50000,P204)*0.03,-2))+MAX(0,ROUNDDOWN(P204*0.04-MIN(50000,P204)*0.02,-2)))</f>
        <v/>
      </c>
      <c r="T204" s="19">
        <f>IF(G204&lt;=450000,0,MAX(0,ROUNDDOWN(Q204*0.06-MIN(50000,Q204)*0.03,-2))+MAX(0,ROUNDDOWN(Q204*0.04-MIN(50000,Q204)*0.02,-2)))</f>
        <v/>
      </c>
      <c r="U204" s="19">
        <f>IF(F204&lt;=450000,0,MAX(0,ROUNDDOWN(R204*0.06-MIN(50000,R204)*0.03,-2))+MAX(0,ROUNDDOWN(R204*0.04-MIN(50000,R204)*0.02,-2)))</f>
        <v/>
      </c>
      <c r="V204" s="19">
        <f>S204-U204</f>
        <v/>
      </c>
      <c r="W204" s="19">
        <f>O204-M204</f>
        <v/>
      </c>
      <c r="X204" s="19">
        <f>N204+T204-M204-S204</f>
        <v/>
      </c>
      <c r="Y204" s="19">
        <f>T204-S204</f>
        <v/>
      </c>
    </row>
    <row r="205">
      <c r="A205" t="inlineStr">
        <is>
          <t>医療費の境目</t>
        </is>
      </c>
      <c r="B205" s="19">
        <f>'3_医療費の境目'!$B$3</f>
        <v/>
      </c>
      <c r="C205" s="19">
        <f>'3_医療費の境目'!$B$4</f>
        <v/>
      </c>
      <c r="D205" s="19">
        <f>'3_医療費の境目'!D133</f>
        <v/>
      </c>
      <c r="E205" s="19">
        <f>ROUND(MIN(B205/12,650000)*12*0.0915+MIN(B205/12,1390000)*12*(0.0504+0)+B205*0.005,0)</f>
        <v/>
      </c>
      <c r="F205" s="19">
        <f>IF(B205&lt;741000,0,IF(B205&lt;2191000,B205-740000,IF(B205&lt;2193000,1451000,IF(B205&lt;2196000,1453000,IF(B205&lt;2200000,1456000,IF(B205&lt;3600000,ROUND(ROUNDDOWN(B205/4,-3)*2.8,0)-80000,IF(B205&lt;6600000,ROUND(ROUNDDOWN(B205/4,-3)*3.2,0)-440000,IF(B205&lt;8500000,ROUNDDOWN(B205*0.9,0)-1100000,B205-1950000))))))))</f>
        <v/>
      </c>
      <c r="G205" s="19">
        <f>F205+C205</f>
        <v/>
      </c>
      <c r="H205" s="19">
        <f>IF(G205&gt;23500000,NA(),IF(G205&lt;=4890000,1040000,IF(G205&lt;=6550000,670000,620000)))</f>
        <v/>
      </c>
      <c r="I205" s="19">
        <f>IF(D205&lt;=0,0,MAX(0,MIN(2000000,D205-MIN(100000,ROUNDDOWN(G205*0.05,0)))))</f>
        <v/>
      </c>
      <c r="J205" s="19">
        <f>MAX(0,ROUNDDOWN(F205-E205-H205,-3))</f>
        <v/>
      </c>
      <c r="K205" s="19">
        <f>MAX(0,ROUNDDOWN(G205-E205-H205-I205,-3))</f>
        <v/>
      </c>
      <c r="L205" s="19">
        <f>MAX(0,ROUNDDOWN(G205-E205-H205,-3))</f>
        <v/>
      </c>
      <c r="M205" s="19">
        <f>IF(J205&lt;=0,0,ROUNDDOWN((J205*LOOKUP(J205,{0,1950001,3300001,6950001,9000001,18000001,40000001},{0.05,0.1,0.2,0.23,0.33,0.4,0.45})-LOOKUP(J205,{0,1950001,3300001,6950001,9000001,18000001,40000001},{0,97500,427500,636000,1536000,2796000,4796000}))*1.021,-2))</f>
        <v/>
      </c>
      <c r="N205" s="19">
        <f>IF(K205&lt;=0,0,ROUNDDOWN((K205*LOOKUP(K205,{0,1950001,3300001,6950001,9000001,18000001,40000001},{0.05,0.1,0.2,0.23,0.33,0.4,0.45})-LOOKUP(K205,{0,1950001,3300001,6950001,9000001,18000001,40000001},{0,97500,427500,636000,1536000,2796000,4796000}))*1.021,-2))</f>
        <v/>
      </c>
      <c r="O205" s="19">
        <f>IF(L205&lt;=0,0,ROUNDDOWN((L205*LOOKUP(L205,{0,1950001,3300001,6950001,9000001,18000001,40000001},{0.05,0.1,0.2,0.23,0.33,0.4,0.45})-LOOKUP(L205,{0,1950001,3300001,6950001,9000001,18000001,40000001},{0,97500,427500,636000,1536000,2796000,4796000}))*1.021,-2))</f>
        <v/>
      </c>
      <c r="P205" s="19">
        <f>MAX(0,ROUNDDOWN(G205-E205-430000,-3))</f>
        <v/>
      </c>
      <c r="Q205" s="19">
        <f>MAX(0,ROUNDDOWN(G205-E205-430000-I205,-3))</f>
        <v/>
      </c>
      <c r="R205" s="19">
        <f>MAX(0,ROUNDDOWN(F205-E205-430000,-3))</f>
        <v/>
      </c>
      <c r="S205" s="19">
        <f>IF(G205&lt;=450000,0,MAX(0,ROUNDDOWN(P205*0.06-MIN(50000,P205)*0.03,-2))+MAX(0,ROUNDDOWN(P205*0.04-MIN(50000,P205)*0.02,-2)))</f>
        <v/>
      </c>
      <c r="T205" s="19">
        <f>IF(G205&lt;=450000,0,MAX(0,ROUNDDOWN(Q205*0.06-MIN(50000,Q205)*0.03,-2))+MAX(0,ROUNDDOWN(Q205*0.04-MIN(50000,Q205)*0.02,-2)))</f>
        <v/>
      </c>
      <c r="U205" s="19">
        <f>IF(F205&lt;=450000,0,MAX(0,ROUNDDOWN(R205*0.06-MIN(50000,R205)*0.03,-2))+MAX(0,ROUNDDOWN(R205*0.04-MIN(50000,R205)*0.02,-2)))</f>
        <v/>
      </c>
      <c r="V205" s="19">
        <f>S205-U205</f>
        <v/>
      </c>
      <c r="W205" s="19">
        <f>O205-M205</f>
        <v/>
      </c>
      <c r="X205" s="19">
        <f>N205+T205-M205-S205</f>
        <v/>
      </c>
      <c r="Y205" s="19">
        <f>T205-S205</f>
        <v/>
      </c>
    </row>
    <row r="206">
      <c r="A206" t="inlineStr">
        <is>
          <t>医療費の境目</t>
        </is>
      </c>
      <c r="B206" s="19">
        <f>'3_医療費の境目'!$B$3</f>
        <v/>
      </c>
      <c r="C206" s="19">
        <f>'3_医療費の境目'!$B$4</f>
        <v/>
      </c>
      <c r="D206" s="19">
        <f>'3_医療費の境目'!D134</f>
        <v/>
      </c>
      <c r="E206" s="19">
        <f>ROUND(MIN(B206/12,650000)*12*0.0915+MIN(B206/12,1390000)*12*(0.0504+0)+B206*0.005,0)</f>
        <v/>
      </c>
      <c r="F206" s="19">
        <f>IF(B206&lt;741000,0,IF(B206&lt;2191000,B206-740000,IF(B206&lt;2193000,1451000,IF(B206&lt;2196000,1453000,IF(B206&lt;2200000,1456000,IF(B206&lt;3600000,ROUND(ROUNDDOWN(B206/4,-3)*2.8,0)-80000,IF(B206&lt;6600000,ROUND(ROUNDDOWN(B206/4,-3)*3.2,0)-440000,IF(B206&lt;8500000,ROUNDDOWN(B206*0.9,0)-1100000,B206-1950000))))))))</f>
        <v/>
      </c>
      <c r="G206" s="19">
        <f>F206+C206</f>
        <v/>
      </c>
      <c r="H206" s="19">
        <f>IF(G206&gt;23500000,NA(),IF(G206&lt;=4890000,1040000,IF(G206&lt;=6550000,670000,620000)))</f>
        <v/>
      </c>
      <c r="I206" s="19">
        <f>IF(D206&lt;=0,0,MAX(0,MIN(2000000,D206-MIN(100000,ROUNDDOWN(G206*0.05,0)))))</f>
        <v/>
      </c>
      <c r="J206" s="19">
        <f>MAX(0,ROUNDDOWN(F206-E206-H206,-3))</f>
        <v/>
      </c>
      <c r="K206" s="19">
        <f>MAX(0,ROUNDDOWN(G206-E206-H206-I206,-3))</f>
        <v/>
      </c>
      <c r="L206" s="19">
        <f>MAX(0,ROUNDDOWN(G206-E206-H206,-3))</f>
        <v/>
      </c>
      <c r="M206" s="19">
        <f>IF(J206&lt;=0,0,ROUNDDOWN((J206*LOOKUP(J206,{0,1950001,3300001,6950001,9000001,18000001,40000001},{0.05,0.1,0.2,0.23,0.33,0.4,0.45})-LOOKUP(J206,{0,1950001,3300001,6950001,9000001,18000001,40000001},{0,97500,427500,636000,1536000,2796000,4796000}))*1.021,-2))</f>
        <v/>
      </c>
      <c r="N206" s="19">
        <f>IF(K206&lt;=0,0,ROUNDDOWN((K206*LOOKUP(K206,{0,1950001,3300001,6950001,9000001,18000001,40000001},{0.05,0.1,0.2,0.23,0.33,0.4,0.45})-LOOKUP(K206,{0,1950001,3300001,6950001,9000001,18000001,40000001},{0,97500,427500,636000,1536000,2796000,4796000}))*1.021,-2))</f>
        <v/>
      </c>
      <c r="O206" s="19">
        <f>IF(L206&lt;=0,0,ROUNDDOWN((L206*LOOKUP(L206,{0,1950001,3300001,6950001,9000001,18000001,40000001},{0.05,0.1,0.2,0.23,0.33,0.4,0.45})-LOOKUP(L206,{0,1950001,3300001,6950001,9000001,18000001,40000001},{0,97500,427500,636000,1536000,2796000,4796000}))*1.021,-2))</f>
        <v/>
      </c>
      <c r="P206" s="19">
        <f>MAX(0,ROUNDDOWN(G206-E206-430000,-3))</f>
        <v/>
      </c>
      <c r="Q206" s="19">
        <f>MAX(0,ROUNDDOWN(G206-E206-430000-I206,-3))</f>
        <v/>
      </c>
      <c r="R206" s="19">
        <f>MAX(0,ROUNDDOWN(F206-E206-430000,-3))</f>
        <v/>
      </c>
      <c r="S206" s="19">
        <f>IF(G206&lt;=450000,0,MAX(0,ROUNDDOWN(P206*0.06-MIN(50000,P206)*0.03,-2))+MAX(0,ROUNDDOWN(P206*0.04-MIN(50000,P206)*0.02,-2)))</f>
        <v/>
      </c>
      <c r="T206" s="19">
        <f>IF(G206&lt;=450000,0,MAX(0,ROUNDDOWN(Q206*0.06-MIN(50000,Q206)*0.03,-2))+MAX(0,ROUNDDOWN(Q206*0.04-MIN(50000,Q206)*0.02,-2)))</f>
        <v/>
      </c>
      <c r="U206" s="19">
        <f>IF(F206&lt;=450000,0,MAX(0,ROUNDDOWN(R206*0.06-MIN(50000,R206)*0.03,-2))+MAX(0,ROUNDDOWN(R206*0.04-MIN(50000,R206)*0.02,-2)))</f>
        <v/>
      </c>
      <c r="V206" s="19">
        <f>S206-U206</f>
        <v/>
      </c>
      <c r="W206" s="19">
        <f>O206-M206</f>
        <v/>
      </c>
      <c r="X206" s="19">
        <f>N206+T206-M206-S206</f>
        <v/>
      </c>
      <c r="Y206" s="19">
        <f>T206-S206</f>
        <v/>
      </c>
    </row>
    <row r="207">
      <c r="A207" t="inlineStr">
        <is>
          <t>医療費の境目</t>
        </is>
      </c>
      <c r="B207" s="19">
        <f>'3_医療費の境目'!$B$3</f>
        <v/>
      </c>
      <c r="C207" s="19">
        <f>'3_医療費の境目'!$B$4</f>
        <v/>
      </c>
      <c r="D207" s="19">
        <f>'3_医療費の境目'!D135</f>
        <v/>
      </c>
      <c r="E207" s="19">
        <f>ROUND(MIN(B207/12,650000)*12*0.0915+MIN(B207/12,1390000)*12*(0.0504+0)+B207*0.005,0)</f>
        <v/>
      </c>
      <c r="F207" s="19">
        <f>IF(B207&lt;741000,0,IF(B207&lt;2191000,B207-740000,IF(B207&lt;2193000,1451000,IF(B207&lt;2196000,1453000,IF(B207&lt;2200000,1456000,IF(B207&lt;3600000,ROUND(ROUNDDOWN(B207/4,-3)*2.8,0)-80000,IF(B207&lt;6600000,ROUND(ROUNDDOWN(B207/4,-3)*3.2,0)-440000,IF(B207&lt;8500000,ROUNDDOWN(B207*0.9,0)-1100000,B207-1950000))))))))</f>
        <v/>
      </c>
      <c r="G207" s="19">
        <f>F207+C207</f>
        <v/>
      </c>
      <c r="H207" s="19">
        <f>IF(G207&gt;23500000,NA(),IF(G207&lt;=4890000,1040000,IF(G207&lt;=6550000,670000,620000)))</f>
        <v/>
      </c>
      <c r="I207" s="19">
        <f>IF(D207&lt;=0,0,MAX(0,MIN(2000000,D207-MIN(100000,ROUNDDOWN(G207*0.05,0)))))</f>
        <v/>
      </c>
      <c r="J207" s="19">
        <f>MAX(0,ROUNDDOWN(F207-E207-H207,-3))</f>
        <v/>
      </c>
      <c r="K207" s="19">
        <f>MAX(0,ROUNDDOWN(G207-E207-H207-I207,-3))</f>
        <v/>
      </c>
      <c r="L207" s="19">
        <f>MAX(0,ROUNDDOWN(G207-E207-H207,-3))</f>
        <v/>
      </c>
      <c r="M207" s="19">
        <f>IF(J207&lt;=0,0,ROUNDDOWN((J207*LOOKUP(J207,{0,1950001,3300001,6950001,9000001,18000001,40000001},{0.05,0.1,0.2,0.23,0.33,0.4,0.45})-LOOKUP(J207,{0,1950001,3300001,6950001,9000001,18000001,40000001},{0,97500,427500,636000,1536000,2796000,4796000}))*1.021,-2))</f>
        <v/>
      </c>
      <c r="N207" s="19">
        <f>IF(K207&lt;=0,0,ROUNDDOWN((K207*LOOKUP(K207,{0,1950001,3300001,6950001,9000001,18000001,40000001},{0.05,0.1,0.2,0.23,0.33,0.4,0.45})-LOOKUP(K207,{0,1950001,3300001,6950001,9000001,18000001,40000001},{0,97500,427500,636000,1536000,2796000,4796000}))*1.021,-2))</f>
        <v/>
      </c>
      <c r="O207" s="19">
        <f>IF(L207&lt;=0,0,ROUNDDOWN((L207*LOOKUP(L207,{0,1950001,3300001,6950001,9000001,18000001,40000001},{0.05,0.1,0.2,0.23,0.33,0.4,0.45})-LOOKUP(L207,{0,1950001,3300001,6950001,9000001,18000001,40000001},{0,97500,427500,636000,1536000,2796000,4796000}))*1.021,-2))</f>
        <v/>
      </c>
      <c r="P207" s="19">
        <f>MAX(0,ROUNDDOWN(G207-E207-430000,-3))</f>
        <v/>
      </c>
      <c r="Q207" s="19">
        <f>MAX(0,ROUNDDOWN(G207-E207-430000-I207,-3))</f>
        <v/>
      </c>
      <c r="R207" s="19">
        <f>MAX(0,ROUNDDOWN(F207-E207-430000,-3))</f>
        <v/>
      </c>
      <c r="S207" s="19">
        <f>IF(G207&lt;=450000,0,MAX(0,ROUNDDOWN(P207*0.06-MIN(50000,P207)*0.03,-2))+MAX(0,ROUNDDOWN(P207*0.04-MIN(50000,P207)*0.02,-2)))</f>
        <v/>
      </c>
      <c r="T207" s="19">
        <f>IF(G207&lt;=450000,0,MAX(0,ROUNDDOWN(Q207*0.06-MIN(50000,Q207)*0.03,-2))+MAX(0,ROUNDDOWN(Q207*0.04-MIN(50000,Q207)*0.02,-2)))</f>
        <v/>
      </c>
      <c r="U207" s="19">
        <f>IF(F207&lt;=450000,0,MAX(0,ROUNDDOWN(R207*0.06-MIN(50000,R207)*0.03,-2))+MAX(0,ROUNDDOWN(R207*0.04-MIN(50000,R207)*0.02,-2)))</f>
        <v/>
      </c>
      <c r="V207" s="19">
        <f>S207-U207</f>
        <v/>
      </c>
      <c r="W207" s="19">
        <f>O207-M207</f>
        <v/>
      </c>
      <c r="X207" s="19">
        <f>N207+T207-M207-S207</f>
        <v/>
      </c>
      <c r="Y207" s="19">
        <f>T207-S207</f>
        <v/>
      </c>
    </row>
    <row r="208">
      <c r="A208" t="inlineStr">
        <is>
          <t>医療費の境目</t>
        </is>
      </c>
      <c r="B208" s="19">
        <f>'3_医療費の境目'!$B$3</f>
        <v/>
      </c>
      <c r="C208" s="19">
        <f>'3_医療費の境目'!$B$4</f>
        <v/>
      </c>
      <c r="D208" s="19">
        <f>'3_医療費の境目'!D136</f>
        <v/>
      </c>
      <c r="E208" s="19">
        <f>ROUND(MIN(B208/12,650000)*12*0.0915+MIN(B208/12,1390000)*12*(0.0504+0)+B208*0.005,0)</f>
        <v/>
      </c>
      <c r="F208" s="19">
        <f>IF(B208&lt;741000,0,IF(B208&lt;2191000,B208-740000,IF(B208&lt;2193000,1451000,IF(B208&lt;2196000,1453000,IF(B208&lt;2200000,1456000,IF(B208&lt;3600000,ROUND(ROUNDDOWN(B208/4,-3)*2.8,0)-80000,IF(B208&lt;6600000,ROUND(ROUNDDOWN(B208/4,-3)*3.2,0)-440000,IF(B208&lt;8500000,ROUNDDOWN(B208*0.9,0)-1100000,B208-1950000))))))))</f>
        <v/>
      </c>
      <c r="G208" s="19">
        <f>F208+C208</f>
        <v/>
      </c>
      <c r="H208" s="19">
        <f>IF(G208&gt;23500000,NA(),IF(G208&lt;=4890000,1040000,IF(G208&lt;=6550000,670000,620000)))</f>
        <v/>
      </c>
      <c r="I208" s="19">
        <f>IF(D208&lt;=0,0,MAX(0,MIN(2000000,D208-MIN(100000,ROUNDDOWN(G208*0.05,0)))))</f>
        <v/>
      </c>
      <c r="J208" s="19">
        <f>MAX(0,ROUNDDOWN(F208-E208-H208,-3))</f>
        <v/>
      </c>
      <c r="K208" s="19">
        <f>MAX(0,ROUNDDOWN(G208-E208-H208-I208,-3))</f>
        <v/>
      </c>
      <c r="L208" s="19">
        <f>MAX(0,ROUNDDOWN(G208-E208-H208,-3))</f>
        <v/>
      </c>
      <c r="M208" s="19">
        <f>IF(J208&lt;=0,0,ROUNDDOWN((J208*LOOKUP(J208,{0,1950001,3300001,6950001,9000001,18000001,40000001},{0.05,0.1,0.2,0.23,0.33,0.4,0.45})-LOOKUP(J208,{0,1950001,3300001,6950001,9000001,18000001,40000001},{0,97500,427500,636000,1536000,2796000,4796000}))*1.021,-2))</f>
        <v/>
      </c>
      <c r="N208" s="19">
        <f>IF(K208&lt;=0,0,ROUNDDOWN((K208*LOOKUP(K208,{0,1950001,3300001,6950001,9000001,18000001,40000001},{0.05,0.1,0.2,0.23,0.33,0.4,0.45})-LOOKUP(K208,{0,1950001,3300001,6950001,9000001,18000001,40000001},{0,97500,427500,636000,1536000,2796000,4796000}))*1.021,-2))</f>
        <v/>
      </c>
      <c r="O208" s="19">
        <f>IF(L208&lt;=0,0,ROUNDDOWN((L208*LOOKUP(L208,{0,1950001,3300001,6950001,9000001,18000001,40000001},{0.05,0.1,0.2,0.23,0.33,0.4,0.45})-LOOKUP(L208,{0,1950001,3300001,6950001,9000001,18000001,40000001},{0,97500,427500,636000,1536000,2796000,4796000}))*1.021,-2))</f>
        <v/>
      </c>
      <c r="P208" s="19">
        <f>MAX(0,ROUNDDOWN(G208-E208-430000,-3))</f>
        <v/>
      </c>
      <c r="Q208" s="19">
        <f>MAX(0,ROUNDDOWN(G208-E208-430000-I208,-3))</f>
        <v/>
      </c>
      <c r="R208" s="19">
        <f>MAX(0,ROUNDDOWN(F208-E208-430000,-3))</f>
        <v/>
      </c>
      <c r="S208" s="19">
        <f>IF(G208&lt;=450000,0,MAX(0,ROUNDDOWN(P208*0.06-MIN(50000,P208)*0.03,-2))+MAX(0,ROUNDDOWN(P208*0.04-MIN(50000,P208)*0.02,-2)))</f>
        <v/>
      </c>
      <c r="T208" s="19">
        <f>IF(G208&lt;=450000,0,MAX(0,ROUNDDOWN(Q208*0.06-MIN(50000,Q208)*0.03,-2))+MAX(0,ROUNDDOWN(Q208*0.04-MIN(50000,Q208)*0.02,-2)))</f>
        <v/>
      </c>
      <c r="U208" s="19">
        <f>IF(F208&lt;=450000,0,MAX(0,ROUNDDOWN(R208*0.06-MIN(50000,R208)*0.03,-2))+MAX(0,ROUNDDOWN(R208*0.04-MIN(50000,R208)*0.02,-2)))</f>
        <v/>
      </c>
      <c r="V208" s="19">
        <f>S208-U208</f>
        <v/>
      </c>
      <c r="W208" s="19">
        <f>O208-M208</f>
        <v/>
      </c>
      <c r="X208" s="19">
        <f>N208+T208-M208-S208</f>
        <v/>
      </c>
      <c r="Y208" s="19">
        <f>T208-S208</f>
        <v/>
      </c>
    </row>
    <row r="209">
      <c r="A209" t="inlineStr">
        <is>
          <t>医療費の境目</t>
        </is>
      </c>
      <c r="B209" s="19">
        <f>'3_医療費の境目'!$B$3</f>
        <v/>
      </c>
      <c r="C209" s="19">
        <f>'3_医療費の境目'!$B$4</f>
        <v/>
      </c>
      <c r="D209" s="19">
        <f>'3_医療費の境目'!D137</f>
        <v/>
      </c>
      <c r="E209" s="19">
        <f>ROUND(MIN(B209/12,650000)*12*0.0915+MIN(B209/12,1390000)*12*(0.0504+0)+B209*0.005,0)</f>
        <v/>
      </c>
      <c r="F209" s="19">
        <f>IF(B209&lt;741000,0,IF(B209&lt;2191000,B209-740000,IF(B209&lt;2193000,1451000,IF(B209&lt;2196000,1453000,IF(B209&lt;2200000,1456000,IF(B209&lt;3600000,ROUND(ROUNDDOWN(B209/4,-3)*2.8,0)-80000,IF(B209&lt;6600000,ROUND(ROUNDDOWN(B209/4,-3)*3.2,0)-440000,IF(B209&lt;8500000,ROUNDDOWN(B209*0.9,0)-1100000,B209-1950000))))))))</f>
        <v/>
      </c>
      <c r="G209" s="19">
        <f>F209+C209</f>
        <v/>
      </c>
      <c r="H209" s="19">
        <f>IF(G209&gt;23500000,NA(),IF(G209&lt;=4890000,1040000,IF(G209&lt;=6550000,670000,620000)))</f>
        <v/>
      </c>
      <c r="I209" s="19">
        <f>IF(D209&lt;=0,0,MAX(0,MIN(2000000,D209-MIN(100000,ROUNDDOWN(G209*0.05,0)))))</f>
        <v/>
      </c>
      <c r="J209" s="19">
        <f>MAX(0,ROUNDDOWN(F209-E209-H209,-3))</f>
        <v/>
      </c>
      <c r="K209" s="19">
        <f>MAX(0,ROUNDDOWN(G209-E209-H209-I209,-3))</f>
        <v/>
      </c>
      <c r="L209" s="19">
        <f>MAX(0,ROUNDDOWN(G209-E209-H209,-3))</f>
        <v/>
      </c>
      <c r="M209" s="19">
        <f>IF(J209&lt;=0,0,ROUNDDOWN((J209*LOOKUP(J209,{0,1950001,3300001,6950001,9000001,18000001,40000001},{0.05,0.1,0.2,0.23,0.33,0.4,0.45})-LOOKUP(J209,{0,1950001,3300001,6950001,9000001,18000001,40000001},{0,97500,427500,636000,1536000,2796000,4796000}))*1.021,-2))</f>
        <v/>
      </c>
      <c r="N209" s="19">
        <f>IF(K209&lt;=0,0,ROUNDDOWN((K209*LOOKUP(K209,{0,1950001,3300001,6950001,9000001,18000001,40000001},{0.05,0.1,0.2,0.23,0.33,0.4,0.45})-LOOKUP(K209,{0,1950001,3300001,6950001,9000001,18000001,40000001},{0,97500,427500,636000,1536000,2796000,4796000}))*1.021,-2))</f>
        <v/>
      </c>
      <c r="O209" s="19">
        <f>IF(L209&lt;=0,0,ROUNDDOWN((L209*LOOKUP(L209,{0,1950001,3300001,6950001,9000001,18000001,40000001},{0.05,0.1,0.2,0.23,0.33,0.4,0.45})-LOOKUP(L209,{0,1950001,3300001,6950001,9000001,18000001,40000001},{0,97500,427500,636000,1536000,2796000,4796000}))*1.021,-2))</f>
        <v/>
      </c>
      <c r="P209" s="19">
        <f>MAX(0,ROUNDDOWN(G209-E209-430000,-3))</f>
        <v/>
      </c>
      <c r="Q209" s="19">
        <f>MAX(0,ROUNDDOWN(G209-E209-430000-I209,-3))</f>
        <v/>
      </c>
      <c r="R209" s="19">
        <f>MAX(0,ROUNDDOWN(F209-E209-430000,-3))</f>
        <v/>
      </c>
      <c r="S209" s="19">
        <f>IF(G209&lt;=450000,0,MAX(0,ROUNDDOWN(P209*0.06-MIN(50000,P209)*0.03,-2))+MAX(0,ROUNDDOWN(P209*0.04-MIN(50000,P209)*0.02,-2)))</f>
        <v/>
      </c>
      <c r="T209" s="19">
        <f>IF(G209&lt;=450000,0,MAX(0,ROUNDDOWN(Q209*0.06-MIN(50000,Q209)*0.03,-2))+MAX(0,ROUNDDOWN(Q209*0.04-MIN(50000,Q209)*0.02,-2)))</f>
        <v/>
      </c>
      <c r="U209" s="19">
        <f>IF(F209&lt;=450000,0,MAX(0,ROUNDDOWN(R209*0.06-MIN(50000,R209)*0.03,-2))+MAX(0,ROUNDDOWN(R209*0.04-MIN(50000,R209)*0.02,-2)))</f>
        <v/>
      </c>
      <c r="V209" s="19">
        <f>S209-U209</f>
        <v/>
      </c>
      <c r="W209" s="19">
        <f>O209-M209</f>
        <v/>
      </c>
      <c r="X209" s="19">
        <f>N209+T209-M209-S209</f>
        <v/>
      </c>
      <c r="Y209" s="19">
        <f>T209-S209</f>
        <v/>
      </c>
    </row>
    <row r="210">
      <c r="A210" t="inlineStr">
        <is>
          <t>医療費の境目</t>
        </is>
      </c>
      <c r="B210" s="19">
        <f>'3_医療費の境目'!$B$3</f>
        <v/>
      </c>
      <c r="C210" s="19">
        <f>'3_医療費の境目'!$B$4</f>
        <v/>
      </c>
      <c r="D210" s="19">
        <f>'3_医療費の境目'!D138</f>
        <v/>
      </c>
      <c r="E210" s="19">
        <f>ROUND(MIN(B210/12,650000)*12*0.0915+MIN(B210/12,1390000)*12*(0.0504+0)+B210*0.005,0)</f>
        <v/>
      </c>
      <c r="F210" s="19">
        <f>IF(B210&lt;741000,0,IF(B210&lt;2191000,B210-740000,IF(B210&lt;2193000,1451000,IF(B210&lt;2196000,1453000,IF(B210&lt;2200000,1456000,IF(B210&lt;3600000,ROUND(ROUNDDOWN(B210/4,-3)*2.8,0)-80000,IF(B210&lt;6600000,ROUND(ROUNDDOWN(B210/4,-3)*3.2,0)-440000,IF(B210&lt;8500000,ROUNDDOWN(B210*0.9,0)-1100000,B210-1950000))))))))</f>
        <v/>
      </c>
      <c r="G210" s="19">
        <f>F210+C210</f>
        <v/>
      </c>
      <c r="H210" s="19">
        <f>IF(G210&gt;23500000,NA(),IF(G210&lt;=4890000,1040000,IF(G210&lt;=6550000,670000,620000)))</f>
        <v/>
      </c>
      <c r="I210" s="19">
        <f>IF(D210&lt;=0,0,MAX(0,MIN(2000000,D210-MIN(100000,ROUNDDOWN(G210*0.05,0)))))</f>
        <v/>
      </c>
      <c r="J210" s="19">
        <f>MAX(0,ROUNDDOWN(F210-E210-H210,-3))</f>
        <v/>
      </c>
      <c r="K210" s="19">
        <f>MAX(0,ROUNDDOWN(G210-E210-H210-I210,-3))</f>
        <v/>
      </c>
      <c r="L210" s="19">
        <f>MAX(0,ROUNDDOWN(G210-E210-H210,-3))</f>
        <v/>
      </c>
      <c r="M210" s="19">
        <f>IF(J210&lt;=0,0,ROUNDDOWN((J210*LOOKUP(J210,{0,1950001,3300001,6950001,9000001,18000001,40000001},{0.05,0.1,0.2,0.23,0.33,0.4,0.45})-LOOKUP(J210,{0,1950001,3300001,6950001,9000001,18000001,40000001},{0,97500,427500,636000,1536000,2796000,4796000}))*1.021,-2))</f>
        <v/>
      </c>
      <c r="N210" s="19">
        <f>IF(K210&lt;=0,0,ROUNDDOWN((K210*LOOKUP(K210,{0,1950001,3300001,6950001,9000001,18000001,40000001},{0.05,0.1,0.2,0.23,0.33,0.4,0.45})-LOOKUP(K210,{0,1950001,3300001,6950001,9000001,18000001,40000001},{0,97500,427500,636000,1536000,2796000,4796000}))*1.021,-2))</f>
        <v/>
      </c>
      <c r="O210" s="19">
        <f>IF(L210&lt;=0,0,ROUNDDOWN((L210*LOOKUP(L210,{0,1950001,3300001,6950001,9000001,18000001,40000001},{0.05,0.1,0.2,0.23,0.33,0.4,0.45})-LOOKUP(L210,{0,1950001,3300001,6950001,9000001,18000001,40000001},{0,97500,427500,636000,1536000,2796000,4796000}))*1.021,-2))</f>
        <v/>
      </c>
      <c r="P210" s="19">
        <f>MAX(0,ROUNDDOWN(G210-E210-430000,-3))</f>
        <v/>
      </c>
      <c r="Q210" s="19">
        <f>MAX(0,ROUNDDOWN(G210-E210-430000-I210,-3))</f>
        <v/>
      </c>
      <c r="R210" s="19">
        <f>MAX(0,ROUNDDOWN(F210-E210-430000,-3))</f>
        <v/>
      </c>
      <c r="S210" s="19">
        <f>IF(G210&lt;=450000,0,MAX(0,ROUNDDOWN(P210*0.06-MIN(50000,P210)*0.03,-2))+MAX(0,ROUNDDOWN(P210*0.04-MIN(50000,P210)*0.02,-2)))</f>
        <v/>
      </c>
      <c r="T210" s="19">
        <f>IF(G210&lt;=450000,0,MAX(0,ROUNDDOWN(Q210*0.06-MIN(50000,Q210)*0.03,-2))+MAX(0,ROUNDDOWN(Q210*0.04-MIN(50000,Q210)*0.02,-2)))</f>
        <v/>
      </c>
      <c r="U210" s="19">
        <f>IF(F210&lt;=450000,0,MAX(0,ROUNDDOWN(R210*0.06-MIN(50000,R210)*0.03,-2))+MAX(0,ROUNDDOWN(R210*0.04-MIN(50000,R210)*0.02,-2)))</f>
        <v/>
      </c>
      <c r="V210" s="19">
        <f>S210-U210</f>
        <v/>
      </c>
      <c r="W210" s="19">
        <f>O210-M210</f>
        <v/>
      </c>
      <c r="X210" s="19">
        <f>N210+T210-M210-S210</f>
        <v/>
      </c>
      <c r="Y210" s="19">
        <f>T210-S210</f>
        <v/>
      </c>
    </row>
    <row r="211">
      <c r="A211" t="inlineStr">
        <is>
          <t>医療費の境目</t>
        </is>
      </c>
      <c r="B211" s="19">
        <f>'3_医療費の境目'!$B$3</f>
        <v/>
      </c>
      <c r="C211" s="19">
        <f>'3_医療費の境目'!$B$4</f>
        <v/>
      </c>
      <c r="D211" s="19">
        <f>'3_医療費の境目'!D139</f>
        <v/>
      </c>
      <c r="E211" s="19">
        <f>ROUND(MIN(B211/12,650000)*12*0.0915+MIN(B211/12,1390000)*12*(0.0504+0)+B211*0.005,0)</f>
        <v/>
      </c>
      <c r="F211" s="19">
        <f>IF(B211&lt;741000,0,IF(B211&lt;2191000,B211-740000,IF(B211&lt;2193000,1451000,IF(B211&lt;2196000,1453000,IF(B211&lt;2200000,1456000,IF(B211&lt;3600000,ROUND(ROUNDDOWN(B211/4,-3)*2.8,0)-80000,IF(B211&lt;6600000,ROUND(ROUNDDOWN(B211/4,-3)*3.2,0)-440000,IF(B211&lt;8500000,ROUNDDOWN(B211*0.9,0)-1100000,B211-1950000))))))))</f>
        <v/>
      </c>
      <c r="G211" s="19">
        <f>F211+C211</f>
        <v/>
      </c>
      <c r="H211" s="19">
        <f>IF(G211&gt;23500000,NA(),IF(G211&lt;=4890000,1040000,IF(G211&lt;=6550000,670000,620000)))</f>
        <v/>
      </c>
      <c r="I211" s="19">
        <f>IF(D211&lt;=0,0,MAX(0,MIN(2000000,D211-MIN(100000,ROUNDDOWN(G211*0.05,0)))))</f>
        <v/>
      </c>
      <c r="J211" s="19">
        <f>MAX(0,ROUNDDOWN(F211-E211-H211,-3))</f>
        <v/>
      </c>
      <c r="K211" s="19">
        <f>MAX(0,ROUNDDOWN(G211-E211-H211-I211,-3))</f>
        <v/>
      </c>
      <c r="L211" s="19">
        <f>MAX(0,ROUNDDOWN(G211-E211-H211,-3))</f>
        <v/>
      </c>
      <c r="M211" s="19">
        <f>IF(J211&lt;=0,0,ROUNDDOWN((J211*LOOKUP(J211,{0,1950001,3300001,6950001,9000001,18000001,40000001},{0.05,0.1,0.2,0.23,0.33,0.4,0.45})-LOOKUP(J211,{0,1950001,3300001,6950001,9000001,18000001,40000001},{0,97500,427500,636000,1536000,2796000,4796000}))*1.021,-2))</f>
        <v/>
      </c>
      <c r="N211" s="19">
        <f>IF(K211&lt;=0,0,ROUNDDOWN((K211*LOOKUP(K211,{0,1950001,3300001,6950001,9000001,18000001,40000001},{0.05,0.1,0.2,0.23,0.33,0.4,0.45})-LOOKUP(K211,{0,1950001,3300001,6950001,9000001,18000001,40000001},{0,97500,427500,636000,1536000,2796000,4796000}))*1.021,-2))</f>
        <v/>
      </c>
      <c r="O211" s="19">
        <f>IF(L211&lt;=0,0,ROUNDDOWN((L211*LOOKUP(L211,{0,1950001,3300001,6950001,9000001,18000001,40000001},{0.05,0.1,0.2,0.23,0.33,0.4,0.45})-LOOKUP(L211,{0,1950001,3300001,6950001,9000001,18000001,40000001},{0,97500,427500,636000,1536000,2796000,4796000}))*1.021,-2))</f>
        <v/>
      </c>
      <c r="P211" s="19">
        <f>MAX(0,ROUNDDOWN(G211-E211-430000,-3))</f>
        <v/>
      </c>
      <c r="Q211" s="19">
        <f>MAX(0,ROUNDDOWN(G211-E211-430000-I211,-3))</f>
        <v/>
      </c>
      <c r="R211" s="19">
        <f>MAX(0,ROUNDDOWN(F211-E211-430000,-3))</f>
        <v/>
      </c>
      <c r="S211" s="19">
        <f>IF(G211&lt;=450000,0,MAX(0,ROUNDDOWN(P211*0.06-MIN(50000,P211)*0.03,-2))+MAX(0,ROUNDDOWN(P211*0.04-MIN(50000,P211)*0.02,-2)))</f>
        <v/>
      </c>
      <c r="T211" s="19">
        <f>IF(G211&lt;=450000,0,MAX(0,ROUNDDOWN(Q211*0.06-MIN(50000,Q211)*0.03,-2))+MAX(0,ROUNDDOWN(Q211*0.04-MIN(50000,Q211)*0.02,-2)))</f>
        <v/>
      </c>
      <c r="U211" s="19">
        <f>IF(F211&lt;=450000,0,MAX(0,ROUNDDOWN(R211*0.06-MIN(50000,R211)*0.03,-2))+MAX(0,ROUNDDOWN(R211*0.04-MIN(50000,R211)*0.02,-2)))</f>
        <v/>
      </c>
      <c r="V211" s="19">
        <f>S211-U211</f>
        <v/>
      </c>
      <c r="W211" s="19">
        <f>O211-M211</f>
        <v/>
      </c>
      <c r="X211" s="19">
        <f>N211+T211-M211-S211</f>
        <v/>
      </c>
      <c r="Y211" s="19">
        <f>T211-S211</f>
        <v/>
      </c>
    </row>
    <row r="212">
      <c r="A212" t="inlineStr">
        <is>
          <t>医療費の境目</t>
        </is>
      </c>
      <c r="B212" s="19">
        <f>'3_医療費の境目'!$B$3</f>
        <v/>
      </c>
      <c r="C212" s="19">
        <f>'3_医療費の境目'!$B$4</f>
        <v/>
      </c>
      <c r="D212" s="19">
        <f>'3_医療費の境目'!D140</f>
        <v/>
      </c>
      <c r="E212" s="19">
        <f>ROUND(MIN(B212/12,650000)*12*0.0915+MIN(B212/12,1390000)*12*(0.0504+0)+B212*0.005,0)</f>
        <v/>
      </c>
      <c r="F212" s="19">
        <f>IF(B212&lt;741000,0,IF(B212&lt;2191000,B212-740000,IF(B212&lt;2193000,1451000,IF(B212&lt;2196000,1453000,IF(B212&lt;2200000,1456000,IF(B212&lt;3600000,ROUND(ROUNDDOWN(B212/4,-3)*2.8,0)-80000,IF(B212&lt;6600000,ROUND(ROUNDDOWN(B212/4,-3)*3.2,0)-440000,IF(B212&lt;8500000,ROUNDDOWN(B212*0.9,0)-1100000,B212-1950000))))))))</f>
        <v/>
      </c>
      <c r="G212" s="19">
        <f>F212+C212</f>
        <v/>
      </c>
      <c r="H212" s="19">
        <f>IF(G212&gt;23500000,NA(),IF(G212&lt;=4890000,1040000,IF(G212&lt;=6550000,670000,620000)))</f>
        <v/>
      </c>
      <c r="I212" s="19">
        <f>IF(D212&lt;=0,0,MAX(0,MIN(2000000,D212-MIN(100000,ROUNDDOWN(G212*0.05,0)))))</f>
        <v/>
      </c>
      <c r="J212" s="19">
        <f>MAX(0,ROUNDDOWN(F212-E212-H212,-3))</f>
        <v/>
      </c>
      <c r="K212" s="19">
        <f>MAX(0,ROUNDDOWN(G212-E212-H212-I212,-3))</f>
        <v/>
      </c>
      <c r="L212" s="19">
        <f>MAX(0,ROUNDDOWN(G212-E212-H212,-3))</f>
        <v/>
      </c>
      <c r="M212" s="19">
        <f>IF(J212&lt;=0,0,ROUNDDOWN((J212*LOOKUP(J212,{0,1950001,3300001,6950001,9000001,18000001,40000001},{0.05,0.1,0.2,0.23,0.33,0.4,0.45})-LOOKUP(J212,{0,1950001,3300001,6950001,9000001,18000001,40000001},{0,97500,427500,636000,1536000,2796000,4796000}))*1.021,-2))</f>
        <v/>
      </c>
      <c r="N212" s="19">
        <f>IF(K212&lt;=0,0,ROUNDDOWN((K212*LOOKUP(K212,{0,1950001,3300001,6950001,9000001,18000001,40000001},{0.05,0.1,0.2,0.23,0.33,0.4,0.45})-LOOKUP(K212,{0,1950001,3300001,6950001,9000001,18000001,40000001},{0,97500,427500,636000,1536000,2796000,4796000}))*1.021,-2))</f>
        <v/>
      </c>
      <c r="O212" s="19">
        <f>IF(L212&lt;=0,0,ROUNDDOWN((L212*LOOKUP(L212,{0,1950001,3300001,6950001,9000001,18000001,40000001},{0.05,0.1,0.2,0.23,0.33,0.4,0.45})-LOOKUP(L212,{0,1950001,3300001,6950001,9000001,18000001,40000001},{0,97500,427500,636000,1536000,2796000,4796000}))*1.021,-2))</f>
        <v/>
      </c>
      <c r="P212" s="19">
        <f>MAX(0,ROUNDDOWN(G212-E212-430000,-3))</f>
        <v/>
      </c>
      <c r="Q212" s="19">
        <f>MAX(0,ROUNDDOWN(G212-E212-430000-I212,-3))</f>
        <v/>
      </c>
      <c r="R212" s="19">
        <f>MAX(0,ROUNDDOWN(F212-E212-430000,-3))</f>
        <v/>
      </c>
      <c r="S212" s="19">
        <f>IF(G212&lt;=450000,0,MAX(0,ROUNDDOWN(P212*0.06-MIN(50000,P212)*0.03,-2))+MAX(0,ROUNDDOWN(P212*0.04-MIN(50000,P212)*0.02,-2)))</f>
        <v/>
      </c>
      <c r="T212" s="19">
        <f>IF(G212&lt;=450000,0,MAX(0,ROUNDDOWN(Q212*0.06-MIN(50000,Q212)*0.03,-2))+MAX(0,ROUNDDOWN(Q212*0.04-MIN(50000,Q212)*0.02,-2)))</f>
        <v/>
      </c>
      <c r="U212" s="19">
        <f>IF(F212&lt;=450000,0,MAX(0,ROUNDDOWN(R212*0.06-MIN(50000,R212)*0.03,-2))+MAX(0,ROUNDDOWN(R212*0.04-MIN(50000,R212)*0.02,-2)))</f>
        <v/>
      </c>
      <c r="V212" s="19">
        <f>S212-U212</f>
        <v/>
      </c>
      <c r="W212" s="19">
        <f>O212-M212</f>
        <v/>
      </c>
      <c r="X212" s="19">
        <f>N212+T212-M212-S212</f>
        <v/>
      </c>
      <c r="Y212" s="19">
        <f>T212-S212</f>
        <v/>
      </c>
    </row>
    <row r="213">
      <c r="A213" t="inlineStr">
        <is>
          <t>医療費の境目</t>
        </is>
      </c>
      <c r="B213" s="19">
        <f>'3_医療費の境目'!$B$3</f>
        <v/>
      </c>
      <c r="C213" s="19">
        <f>'3_医療費の境目'!$B$4</f>
        <v/>
      </c>
      <c r="D213" s="19">
        <f>'3_医療費の境目'!D141</f>
        <v/>
      </c>
      <c r="E213" s="19">
        <f>ROUND(MIN(B213/12,650000)*12*0.0915+MIN(B213/12,1390000)*12*(0.0504+0)+B213*0.005,0)</f>
        <v/>
      </c>
      <c r="F213" s="19">
        <f>IF(B213&lt;741000,0,IF(B213&lt;2191000,B213-740000,IF(B213&lt;2193000,1451000,IF(B213&lt;2196000,1453000,IF(B213&lt;2200000,1456000,IF(B213&lt;3600000,ROUND(ROUNDDOWN(B213/4,-3)*2.8,0)-80000,IF(B213&lt;6600000,ROUND(ROUNDDOWN(B213/4,-3)*3.2,0)-440000,IF(B213&lt;8500000,ROUNDDOWN(B213*0.9,0)-1100000,B213-1950000))))))))</f>
        <v/>
      </c>
      <c r="G213" s="19">
        <f>F213+C213</f>
        <v/>
      </c>
      <c r="H213" s="19">
        <f>IF(G213&gt;23500000,NA(),IF(G213&lt;=4890000,1040000,IF(G213&lt;=6550000,670000,620000)))</f>
        <v/>
      </c>
      <c r="I213" s="19">
        <f>IF(D213&lt;=0,0,MAX(0,MIN(2000000,D213-MIN(100000,ROUNDDOWN(G213*0.05,0)))))</f>
        <v/>
      </c>
      <c r="J213" s="19">
        <f>MAX(0,ROUNDDOWN(F213-E213-H213,-3))</f>
        <v/>
      </c>
      <c r="K213" s="19">
        <f>MAX(0,ROUNDDOWN(G213-E213-H213-I213,-3))</f>
        <v/>
      </c>
      <c r="L213" s="19">
        <f>MAX(0,ROUNDDOWN(G213-E213-H213,-3))</f>
        <v/>
      </c>
      <c r="M213" s="19">
        <f>IF(J213&lt;=0,0,ROUNDDOWN((J213*LOOKUP(J213,{0,1950001,3300001,6950001,9000001,18000001,40000001},{0.05,0.1,0.2,0.23,0.33,0.4,0.45})-LOOKUP(J213,{0,1950001,3300001,6950001,9000001,18000001,40000001},{0,97500,427500,636000,1536000,2796000,4796000}))*1.021,-2))</f>
        <v/>
      </c>
      <c r="N213" s="19">
        <f>IF(K213&lt;=0,0,ROUNDDOWN((K213*LOOKUP(K213,{0,1950001,3300001,6950001,9000001,18000001,40000001},{0.05,0.1,0.2,0.23,0.33,0.4,0.45})-LOOKUP(K213,{0,1950001,3300001,6950001,9000001,18000001,40000001},{0,97500,427500,636000,1536000,2796000,4796000}))*1.021,-2))</f>
        <v/>
      </c>
      <c r="O213" s="19">
        <f>IF(L213&lt;=0,0,ROUNDDOWN((L213*LOOKUP(L213,{0,1950001,3300001,6950001,9000001,18000001,40000001},{0.05,0.1,0.2,0.23,0.33,0.4,0.45})-LOOKUP(L213,{0,1950001,3300001,6950001,9000001,18000001,40000001},{0,97500,427500,636000,1536000,2796000,4796000}))*1.021,-2))</f>
        <v/>
      </c>
      <c r="P213" s="19">
        <f>MAX(0,ROUNDDOWN(G213-E213-430000,-3))</f>
        <v/>
      </c>
      <c r="Q213" s="19">
        <f>MAX(0,ROUNDDOWN(G213-E213-430000-I213,-3))</f>
        <v/>
      </c>
      <c r="R213" s="19">
        <f>MAX(0,ROUNDDOWN(F213-E213-430000,-3))</f>
        <v/>
      </c>
      <c r="S213" s="19">
        <f>IF(G213&lt;=450000,0,MAX(0,ROUNDDOWN(P213*0.06-MIN(50000,P213)*0.03,-2))+MAX(0,ROUNDDOWN(P213*0.04-MIN(50000,P213)*0.02,-2)))</f>
        <v/>
      </c>
      <c r="T213" s="19">
        <f>IF(G213&lt;=450000,0,MAX(0,ROUNDDOWN(Q213*0.06-MIN(50000,Q213)*0.03,-2))+MAX(0,ROUNDDOWN(Q213*0.04-MIN(50000,Q213)*0.02,-2)))</f>
        <v/>
      </c>
      <c r="U213" s="19">
        <f>IF(F213&lt;=450000,0,MAX(0,ROUNDDOWN(R213*0.06-MIN(50000,R213)*0.03,-2))+MAX(0,ROUNDDOWN(R213*0.04-MIN(50000,R213)*0.02,-2)))</f>
        <v/>
      </c>
      <c r="V213" s="19">
        <f>S213-U213</f>
        <v/>
      </c>
      <c r="W213" s="19">
        <f>O213-M213</f>
        <v/>
      </c>
      <c r="X213" s="19">
        <f>N213+T213-M213-S213</f>
        <v/>
      </c>
      <c r="Y213" s="19">
        <f>T213-S213</f>
        <v/>
      </c>
    </row>
    <row r="214">
      <c r="A214" t="inlineStr">
        <is>
          <t>医療費の境目</t>
        </is>
      </c>
      <c r="B214" s="19">
        <f>'3_医療費の境目'!$B$3</f>
        <v/>
      </c>
      <c r="C214" s="19">
        <f>'3_医療費の境目'!$B$4</f>
        <v/>
      </c>
      <c r="D214" s="19">
        <f>'3_医療費の境目'!D142</f>
        <v/>
      </c>
      <c r="E214" s="19">
        <f>ROUND(MIN(B214/12,650000)*12*0.0915+MIN(B214/12,1390000)*12*(0.0504+0)+B214*0.005,0)</f>
        <v/>
      </c>
      <c r="F214" s="19">
        <f>IF(B214&lt;741000,0,IF(B214&lt;2191000,B214-740000,IF(B214&lt;2193000,1451000,IF(B214&lt;2196000,1453000,IF(B214&lt;2200000,1456000,IF(B214&lt;3600000,ROUND(ROUNDDOWN(B214/4,-3)*2.8,0)-80000,IF(B214&lt;6600000,ROUND(ROUNDDOWN(B214/4,-3)*3.2,0)-440000,IF(B214&lt;8500000,ROUNDDOWN(B214*0.9,0)-1100000,B214-1950000))))))))</f>
        <v/>
      </c>
      <c r="G214" s="19">
        <f>F214+C214</f>
        <v/>
      </c>
      <c r="H214" s="19">
        <f>IF(G214&gt;23500000,NA(),IF(G214&lt;=4890000,1040000,IF(G214&lt;=6550000,670000,620000)))</f>
        <v/>
      </c>
      <c r="I214" s="19">
        <f>IF(D214&lt;=0,0,MAX(0,MIN(2000000,D214-MIN(100000,ROUNDDOWN(G214*0.05,0)))))</f>
        <v/>
      </c>
      <c r="J214" s="19">
        <f>MAX(0,ROUNDDOWN(F214-E214-H214,-3))</f>
        <v/>
      </c>
      <c r="K214" s="19">
        <f>MAX(0,ROUNDDOWN(G214-E214-H214-I214,-3))</f>
        <v/>
      </c>
      <c r="L214" s="19">
        <f>MAX(0,ROUNDDOWN(G214-E214-H214,-3))</f>
        <v/>
      </c>
      <c r="M214" s="19">
        <f>IF(J214&lt;=0,0,ROUNDDOWN((J214*LOOKUP(J214,{0,1950001,3300001,6950001,9000001,18000001,40000001},{0.05,0.1,0.2,0.23,0.33,0.4,0.45})-LOOKUP(J214,{0,1950001,3300001,6950001,9000001,18000001,40000001},{0,97500,427500,636000,1536000,2796000,4796000}))*1.021,-2))</f>
        <v/>
      </c>
      <c r="N214" s="19">
        <f>IF(K214&lt;=0,0,ROUNDDOWN((K214*LOOKUP(K214,{0,1950001,3300001,6950001,9000001,18000001,40000001},{0.05,0.1,0.2,0.23,0.33,0.4,0.45})-LOOKUP(K214,{0,1950001,3300001,6950001,9000001,18000001,40000001},{0,97500,427500,636000,1536000,2796000,4796000}))*1.021,-2))</f>
        <v/>
      </c>
      <c r="O214" s="19">
        <f>IF(L214&lt;=0,0,ROUNDDOWN((L214*LOOKUP(L214,{0,1950001,3300001,6950001,9000001,18000001,40000001},{0.05,0.1,0.2,0.23,0.33,0.4,0.45})-LOOKUP(L214,{0,1950001,3300001,6950001,9000001,18000001,40000001},{0,97500,427500,636000,1536000,2796000,4796000}))*1.021,-2))</f>
        <v/>
      </c>
      <c r="P214" s="19">
        <f>MAX(0,ROUNDDOWN(G214-E214-430000,-3))</f>
        <v/>
      </c>
      <c r="Q214" s="19">
        <f>MAX(0,ROUNDDOWN(G214-E214-430000-I214,-3))</f>
        <v/>
      </c>
      <c r="R214" s="19">
        <f>MAX(0,ROUNDDOWN(F214-E214-430000,-3))</f>
        <v/>
      </c>
      <c r="S214" s="19">
        <f>IF(G214&lt;=450000,0,MAX(0,ROUNDDOWN(P214*0.06-MIN(50000,P214)*0.03,-2))+MAX(0,ROUNDDOWN(P214*0.04-MIN(50000,P214)*0.02,-2)))</f>
        <v/>
      </c>
      <c r="T214" s="19">
        <f>IF(G214&lt;=450000,0,MAX(0,ROUNDDOWN(Q214*0.06-MIN(50000,Q214)*0.03,-2))+MAX(0,ROUNDDOWN(Q214*0.04-MIN(50000,Q214)*0.02,-2)))</f>
        <v/>
      </c>
      <c r="U214" s="19">
        <f>IF(F214&lt;=450000,0,MAX(0,ROUNDDOWN(R214*0.06-MIN(50000,R214)*0.03,-2))+MAX(0,ROUNDDOWN(R214*0.04-MIN(50000,R214)*0.02,-2)))</f>
        <v/>
      </c>
      <c r="V214" s="19">
        <f>S214-U214</f>
        <v/>
      </c>
      <c r="W214" s="19">
        <f>O214-M214</f>
        <v/>
      </c>
      <c r="X214" s="19">
        <f>N214+T214-M214-S214</f>
        <v/>
      </c>
      <c r="Y214" s="19">
        <f>T214-S214</f>
        <v/>
      </c>
    </row>
    <row r="215">
      <c r="A215" t="inlineStr">
        <is>
          <t>医療費の境目</t>
        </is>
      </c>
      <c r="B215" s="19">
        <f>'3_医療費の境目'!$B$3</f>
        <v/>
      </c>
      <c r="C215" s="19">
        <f>'3_医療費の境目'!$B$4</f>
        <v/>
      </c>
      <c r="D215" s="19">
        <f>'3_医療費の境目'!D143</f>
        <v/>
      </c>
      <c r="E215" s="19">
        <f>ROUND(MIN(B215/12,650000)*12*0.0915+MIN(B215/12,1390000)*12*(0.0504+0)+B215*0.005,0)</f>
        <v/>
      </c>
      <c r="F215" s="19">
        <f>IF(B215&lt;741000,0,IF(B215&lt;2191000,B215-740000,IF(B215&lt;2193000,1451000,IF(B215&lt;2196000,1453000,IF(B215&lt;2200000,1456000,IF(B215&lt;3600000,ROUND(ROUNDDOWN(B215/4,-3)*2.8,0)-80000,IF(B215&lt;6600000,ROUND(ROUNDDOWN(B215/4,-3)*3.2,0)-440000,IF(B215&lt;8500000,ROUNDDOWN(B215*0.9,0)-1100000,B215-1950000))))))))</f>
        <v/>
      </c>
      <c r="G215" s="19">
        <f>F215+C215</f>
        <v/>
      </c>
      <c r="H215" s="19">
        <f>IF(G215&gt;23500000,NA(),IF(G215&lt;=4890000,1040000,IF(G215&lt;=6550000,670000,620000)))</f>
        <v/>
      </c>
      <c r="I215" s="19">
        <f>IF(D215&lt;=0,0,MAX(0,MIN(2000000,D215-MIN(100000,ROUNDDOWN(G215*0.05,0)))))</f>
        <v/>
      </c>
      <c r="J215" s="19">
        <f>MAX(0,ROUNDDOWN(F215-E215-H215,-3))</f>
        <v/>
      </c>
      <c r="K215" s="19">
        <f>MAX(0,ROUNDDOWN(G215-E215-H215-I215,-3))</f>
        <v/>
      </c>
      <c r="L215" s="19">
        <f>MAX(0,ROUNDDOWN(G215-E215-H215,-3))</f>
        <v/>
      </c>
      <c r="M215" s="19">
        <f>IF(J215&lt;=0,0,ROUNDDOWN((J215*LOOKUP(J215,{0,1950001,3300001,6950001,9000001,18000001,40000001},{0.05,0.1,0.2,0.23,0.33,0.4,0.45})-LOOKUP(J215,{0,1950001,3300001,6950001,9000001,18000001,40000001},{0,97500,427500,636000,1536000,2796000,4796000}))*1.021,-2))</f>
        <v/>
      </c>
      <c r="N215" s="19">
        <f>IF(K215&lt;=0,0,ROUNDDOWN((K215*LOOKUP(K215,{0,1950001,3300001,6950001,9000001,18000001,40000001},{0.05,0.1,0.2,0.23,0.33,0.4,0.45})-LOOKUP(K215,{0,1950001,3300001,6950001,9000001,18000001,40000001},{0,97500,427500,636000,1536000,2796000,4796000}))*1.021,-2))</f>
        <v/>
      </c>
      <c r="O215" s="19">
        <f>IF(L215&lt;=0,0,ROUNDDOWN((L215*LOOKUP(L215,{0,1950001,3300001,6950001,9000001,18000001,40000001},{0.05,0.1,0.2,0.23,0.33,0.4,0.45})-LOOKUP(L215,{0,1950001,3300001,6950001,9000001,18000001,40000001},{0,97500,427500,636000,1536000,2796000,4796000}))*1.021,-2))</f>
        <v/>
      </c>
      <c r="P215" s="19">
        <f>MAX(0,ROUNDDOWN(G215-E215-430000,-3))</f>
        <v/>
      </c>
      <c r="Q215" s="19">
        <f>MAX(0,ROUNDDOWN(G215-E215-430000-I215,-3))</f>
        <v/>
      </c>
      <c r="R215" s="19">
        <f>MAX(0,ROUNDDOWN(F215-E215-430000,-3))</f>
        <v/>
      </c>
      <c r="S215" s="19">
        <f>IF(G215&lt;=450000,0,MAX(0,ROUNDDOWN(P215*0.06-MIN(50000,P215)*0.03,-2))+MAX(0,ROUNDDOWN(P215*0.04-MIN(50000,P215)*0.02,-2)))</f>
        <v/>
      </c>
      <c r="T215" s="19">
        <f>IF(G215&lt;=450000,0,MAX(0,ROUNDDOWN(Q215*0.06-MIN(50000,Q215)*0.03,-2))+MAX(0,ROUNDDOWN(Q215*0.04-MIN(50000,Q215)*0.02,-2)))</f>
        <v/>
      </c>
      <c r="U215" s="19">
        <f>IF(F215&lt;=450000,0,MAX(0,ROUNDDOWN(R215*0.06-MIN(50000,R215)*0.03,-2))+MAX(0,ROUNDDOWN(R215*0.04-MIN(50000,R215)*0.02,-2)))</f>
        <v/>
      </c>
      <c r="V215" s="19">
        <f>S215-U215</f>
        <v/>
      </c>
      <c r="W215" s="19">
        <f>O215-M215</f>
        <v/>
      </c>
      <c r="X215" s="19">
        <f>N215+T215-M215-S215</f>
        <v/>
      </c>
      <c r="Y215" s="19">
        <f>T215-S215</f>
        <v/>
      </c>
    </row>
    <row r="216">
      <c r="A216" t="inlineStr">
        <is>
          <t>医療費の境目</t>
        </is>
      </c>
      <c r="B216" s="19">
        <f>'3_医療費の境目'!$B$3</f>
        <v/>
      </c>
      <c r="C216" s="19">
        <f>'3_医療費の境目'!$B$4</f>
        <v/>
      </c>
      <c r="D216" s="19">
        <f>'3_医療費の境目'!D144</f>
        <v/>
      </c>
      <c r="E216" s="19">
        <f>ROUND(MIN(B216/12,650000)*12*0.0915+MIN(B216/12,1390000)*12*(0.0504+0)+B216*0.005,0)</f>
        <v/>
      </c>
      <c r="F216" s="19">
        <f>IF(B216&lt;741000,0,IF(B216&lt;2191000,B216-740000,IF(B216&lt;2193000,1451000,IF(B216&lt;2196000,1453000,IF(B216&lt;2200000,1456000,IF(B216&lt;3600000,ROUND(ROUNDDOWN(B216/4,-3)*2.8,0)-80000,IF(B216&lt;6600000,ROUND(ROUNDDOWN(B216/4,-3)*3.2,0)-440000,IF(B216&lt;8500000,ROUNDDOWN(B216*0.9,0)-1100000,B216-1950000))))))))</f>
        <v/>
      </c>
      <c r="G216" s="19">
        <f>F216+C216</f>
        <v/>
      </c>
      <c r="H216" s="19">
        <f>IF(G216&gt;23500000,NA(),IF(G216&lt;=4890000,1040000,IF(G216&lt;=6550000,670000,620000)))</f>
        <v/>
      </c>
      <c r="I216" s="19">
        <f>IF(D216&lt;=0,0,MAX(0,MIN(2000000,D216-MIN(100000,ROUNDDOWN(G216*0.05,0)))))</f>
        <v/>
      </c>
      <c r="J216" s="19">
        <f>MAX(0,ROUNDDOWN(F216-E216-H216,-3))</f>
        <v/>
      </c>
      <c r="K216" s="19">
        <f>MAX(0,ROUNDDOWN(G216-E216-H216-I216,-3))</f>
        <v/>
      </c>
      <c r="L216" s="19">
        <f>MAX(0,ROUNDDOWN(G216-E216-H216,-3))</f>
        <v/>
      </c>
      <c r="M216" s="19">
        <f>IF(J216&lt;=0,0,ROUNDDOWN((J216*LOOKUP(J216,{0,1950001,3300001,6950001,9000001,18000001,40000001},{0.05,0.1,0.2,0.23,0.33,0.4,0.45})-LOOKUP(J216,{0,1950001,3300001,6950001,9000001,18000001,40000001},{0,97500,427500,636000,1536000,2796000,4796000}))*1.021,-2))</f>
        <v/>
      </c>
      <c r="N216" s="19">
        <f>IF(K216&lt;=0,0,ROUNDDOWN((K216*LOOKUP(K216,{0,1950001,3300001,6950001,9000001,18000001,40000001},{0.05,0.1,0.2,0.23,0.33,0.4,0.45})-LOOKUP(K216,{0,1950001,3300001,6950001,9000001,18000001,40000001},{0,97500,427500,636000,1536000,2796000,4796000}))*1.021,-2))</f>
        <v/>
      </c>
      <c r="O216" s="19">
        <f>IF(L216&lt;=0,0,ROUNDDOWN((L216*LOOKUP(L216,{0,1950001,3300001,6950001,9000001,18000001,40000001},{0.05,0.1,0.2,0.23,0.33,0.4,0.45})-LOOKUP(L216,{0,1950001,3300001,6950001,9000001,18000001,40000001},{0,97500,427500,636000,1536000,2796000,4796000}))*1.021,-2))</f>
        <v/>
      </c>
      <c r="P216" s="19">
        <f>MAX(0,ROUNDDOWN(G216-E216-430000,-3))</f>
        <v/>
      </c>
      <c r="Q216" s="19">
        <f>MAX(0,ROUNDDOWN(G216-E216-430000-I216,-3))</f>
        <v/>
      </c>
      <c r="R216" s="19">
        <f>MAX(0,ROUNDDOWN(F216-E216-430000,-3))</f>
        <v/>
      </c>
      <c r="S216" s="19">
        <f>IF(G216&lt;=450000,0,MAX(0,ROUNDDOWN(P216*0.06-MIN(50000,P216)*0.03,-2))+MAX(0,ROUNDDOWN(P216*0.04-MIN(50000,P216)*0.02,-2)))</f>
        <v/>
      </c>
      <c r="T216" s="19">
        <f>IF(G216&lt;=450000,0,MAX(0,ROUNDDOWN(Q216*0.06-MIN(50000,Q216)*0.03,-2))+MAX(0,ROUNDDOWN(Q216*0.04-MIN(50000,Q216)*0.02,-2)))</f>
        <v/>
      </c>
      <c r="U216" s="19">
        <f>IF(F216&lt;=450000,0,MAX(0,ROUNDDOWN(R216*0.06-MIN(50000,R216)*0.03,-2))+MAX(0,ROUNDDOWN(R216*0.04-MIN(50000,R216)*0.02,-2)))</f>
        <v/>
      </c>
      <c r="V216" s="19">
        <f>S216-U216</f>
        <v/>
      </c>
      <c r="W216" s="19">
        <f>O216-M216</f>
        <v/>
      </c>
      <c r="X216" s="19">
        <f>N216+T216-M216-S216</f>
        <v/>
      </c>
      <c r="Y216" s="19">
        <f>T216-S216</f>
        <v/>
      </c>
    </row>
    <row r="217">
      <c r="A217" t="inlineStr">
        <is>
          <t>医療費の境目</t>
        </is>
      </c>
      <c r="B217" s="19">
        <f>'3_医療費の境目'!$B$3</f>
        <v/>
      </c>
      <c r="C217" s="19">
        <f>'3_医療費の境目'!$B$4</f>
        <v/>
      </c>
      <c r="D217" s="19">
        <f>'3_医療費の境目'!D145</f>
        <v/>
      </c>
      <c r="E217" s="19">
        <f>ROUND(MIN(B217/12,650000)*12*0.0915+MIN(B217/12,1390000)*12*(0.0504+0)+B217*0.005,0)</f>
        <v/>
      </c>
      <c r="F217" s="19">
        <f>IF(B217&lt;741000,0,IF(B217&lt;2191000,B217-740000,IF(B217&lt;2193000,1451000,IF(B217&lt;2196000,1453000,IF(B217&lt;2200000,1456000,IF(B217&lt;3600000,ROUND(ROUNDDOWN(B217/4,-3)*2.8,0)-80000,IF(B217&lt;6600000,ROUND(ROUNDDOWN(B217/4,-3)*3.2,0)-440000,IF(B217&lt;8500000,ROUNDDOWN(B217*0.9,0)-1100000,B217-1950000))))))))</f>
        <v/>
      </c>
      <c r="G217" s="19">
        <f>F217+C217</f>
        <v/>
      </c>
      <c r="H217" s="19">
        <f>IF(G217&gt;23500000,NA(),IF(G217&lt;=4890000,1040000,IF(G217&lt;=6550000,670000,620000)))</f>
        <v/>
      </c>
      <c r="I217" s="19">
        <f>IF(D217&lt;=0,0,MAX(0,MIN(2000000,D217-MIN(100000,ROUNDDOWN(G217*0.05,0)))))</f>
        <v/>
      </c>
      <c r="J217" s="19">
        <f>MAX(0,ROUNDDOWN(F217-E217-H217,-3))</f>
        <v/>
      </c>
      <c r="K217" s="19">
        <f>MAX(0,ROUNDDOWN(G217-E217-H217-I217,-3))</f>
        <v/>
      </c>
      <c r="L217" s="19">
        <f>MAX(0,ROUNDDOWN(G217-E217-H217,-3))</f>
        <v/>
      </c>
      <c r="M217" s="19">
        <f>IF(J217&lt;=0,0,ROUNDDOWN((J217*LOOKUP(J217,{0,1950001,3300001,6950001,9000001,18000001,40000001},{0.05,0.1,0.2,0.23,0.33,0.4,0.45})-LOOKUP(J217,{0,1950001,3300001,6950001,9000001,18000001,40000001},{0,97500,427500,636000,1536000,2796000,4796000}))*1.021,-2))</f>
        <v/>
      </c>
      <c r="N217" s="19">
        <f>IF(K217&lt;=0,0,ROUNDDOWN((K217*LOOKUP(K217,{0,1950001,3300001,6950001,9000001,18000001,40000001},{0.05,0.1,0.2,0.23,0.33,0.4,0.45})-LOOKUP(K217,{0,1950001,3300001,6950001,9000001,18000001,40000001},{0,97500,427500,636000,1536000,2796000,4796000}))*1.021,-2))</f>
        <v/>
      </c>
      <c r="O217" s="19">
        <f>IF(L217&lt;=0,0,ROUNDDOWN((L217*LOOKUP(L217,{0,1950001,3300001,6950001,9000001,18000001,40000001},{0.05,0.1,0.2,0.23,0.33,0.4,0.45})-LOOKUP(L217,{0,1950001,3300001,6950001,9000001,18000001,40000001},{0,97500,427500,636000,1536000,2796000,4796000}))*1.021,-2))</f>
        <v/>
      </c>
      <c r="P217" s="19">
        <f>MAX(0,ROUNDDOWN(G217-E217-430000,-3))</f>
        <v/>
      </c>
      <c r="Q217" s="19">
        <f>MAX(0,ROUNDDOWN(G217-E217-430000-I217,-3))</f>
        <v/>
      </c>
      <c r="R217" s="19">
        <f>MAX(0,ROUNDDOWN(F217-E217-430000,-3))</f>
        <v/>
      </c>
      <c r="S217" s="19">
        <f>IF(G217&lt;=450000,0,MAX(0,ROUNDDOWN(P217*0.06-MIN(50000,P217)*0.03,-2))+MAX(0,ROUNDDOWN(P217*0.04-MIN(50000,P217)*0.02,-2)))</f>
        <v/>
      </c>
      <c r="T217" s="19">
        <f>IF(G217&lt;=450000,0,MAX(0,ROUNDDOWN(Q217*0.06-MIN(50000,Q217)*0.03,-2))+MAX(0,ROUNDDOWN(Q217*0.04-MIN(50000,Q217)*0.02,-2)))</f>
        <v/>
      </c>
      <c r="U217" s="19">
        <f>IF(F217&lt;=450000,0,MAX(0,ROUNDDOWN(R217*0.06-MIN(50000,R217)*0.03,-2))+MAX(0,ROUNDDOWN(R217*0.04-MIN(50000,R217)*0.02,-2)))</f>
        <v/>
      </c>
      <c r="V217" s="19">
        <f>S217-U217</f>
        <v/>
      </c>
      <c r="W217" s="19">
        <f>O217-M217</f>
        <v/>
      </c>
      <c r="X217" s="19">
        <f>N217+T217-M217-S217</f>
        <v/>
      </c>
      <c r="Y217" s="19">
        <f>T217-S217</f>
        <v/>
      </c>
    </row>
    <row r="218">
      <c r="A218" t="inlineStr">
        <is>
          <t>医療費の境目</t>
        </is>
      </c>
      <c r="B218" s="19">
        <f>'3_医療費の境目'!$B$3</f>
        <v/>
      </c>
      <c r="C218" s="19">
        <f>'3_医療費の境目'!$B$4</f>
        <v/>
      </c>
      <c r="D218" s="19">
        <f>'3_医療費の境目'!D146</f>
        <v/>
      </c>
      <c r="E218" s="19">
        <f>ROUND(MIN(B218/12,650000)*12*0.0915+MIN(B218/12,1390000)*12*(0.0504+0)+B218*0.005,0)</f>
        <v/>
      </c>
      <c r="F218" s="19">
        <f>IF(B218&lt;741000,0,IF(B218&lt;2191000,B218-740000,IF(B218&lt;2193000,1451000,IF(B218&lt;2196000,1453000,IF(B218&lt;2200000,1456000,IF(B218&lt;3600000,ROUND(ROUNDDOWN(B218/4,-3)*2.8,0)-80000,IF(B218&lt;6600000,ROUND(ROUNDDOWN(B218/4,-3)*3.2,0)-440000,IF(B218&lt;8500000,ROUNDDOWN(B218*0.9,0)-1100000,B218-1950000))))))))</f>
        <v/>
      </c>
      <c r="G218" s="19">
        <f>F218+C218</f>
        <v/>
      </c>
      <c r="H218" s="19">
        <f>IF(G218&gt;23500000,NA(),IF(G218&lt;=4890000,1040000,IF(G218&lt;=6550000,670000,620000)))</f>
        <v/>
      </c>
      <c r="I218" s="19">
        <f>IF(D218&lt;=0,0,MAX(0,MIN(2000000,D218-MIN(100000,ROUNDDOWN(G218*0.05,0)))))</f>
        <v/>
      </c>
      <c r="J218" s="19">
        <f>MAX(0,ROUNDDOWN(F218-E218-H218,-3))</f>
        <v/>
      </c>
      <c r="K218" s="19">
        <f>MAX(0,ROUNDDOWN(G218-E218-H218-I218,-3))</f>
        <v/>
      </c>
      <c r="L218" s="19">
        <f>MAX(0,ROUNDDOWN(G218-E218-H218,-3))</f>
        <v/>
      </c>
      <c r="M218" s="19">
        <f>IF(J218&lt;=0,0,ROUNDDOWN((J218*LOOKUP(J218,{0,1950001,3300001,6950001,9000001,18000001,40000001},{0.05,0.1,0.2,0.23,0.33,0.4,0.45})-LOOKUP(J218,{0,1950001,3300001,6950001,9000001,18000001,40000001},{0,97500,427500,636000,1536000,2796000,4796000}))*1.021,-2))</f>
        <v/>
      </c>
      <c r="N218" s="19">
        <f>IF(K218&lt;=0,0,ROUNDDOWN((K218*LOOKUP(K218,{0,1950001,3300001,6950001,9000001,18000001,40000001},{0.05,0.1,0.2,0.23,0.33,0.4,0.45})-LOOKUP(K218,{0,1950001,3300001,6950001,9000001,18000001,40000001},{0,97500,427500,636000,1536000,2796000,4796000}))*1.021,-2))</f>
        <v/>
      </c>
      <c r="O218" s="19">
        <f>IF(L218&lt;=0,0,ROUNDDOWN((L218*LOOKUP(L218,{0,1950001,3300001,6950001,9000001,18000001,40000001},{0.05,0.1,0.2,0.23,0.33,0.4,0.45})-LOOKUP(L218,{0,1950001,3300001,6950001,9000001,18000001,40000001},{0,97500,427500,636000,1536000,2796000,4796000}))*1.021,-2))</f>
        <v/>
      </c>
      <c r="P218" s="19">
        <f>MAX(0,ROUNDDOWN(G218-E218-430000,-3))</f>
        <v/>
      </c>
      <c r="Q218" s="19">
        <f>MAX(0,ROUNDDOWN(G218-E218-430000-I218,-3))</f>
        <v/>
      </c>
      <c r="R218" s="19">
        <f>MAX(0,ROUNDDOWN(F218-E218-430000,-3))</f>
        <v/>
      </c>
      <c r="S218" s="19">
        <f>IF(G218&lt;=450000,0,MAX(0,ROUNDDOWN(P218*0.06-MIN(50000,P218)*0.03,-2))+MAX(0,ROUNDDOWN(P218*0.04-MIN(50000,P218)*0.02,-2)))</f>
        <v/>
      </c>
      <c r="T218" s="19">
        <f>IF(G218&lt;=450000,0,MAX(0,ROUNDDOWN(Q218*0.06-MIN(50000,Q218)*0.03,-2))+MAX(0,ROUNDDOWN(Q218*0.04-MIN(50000,Q218)*0.02,-2)))</f>
        <v/>
      </c>
      <c r="U218" s="19">
        <f>IF(F218&lt;=450000,0,MAX(0,ROUNDDOWN(R218*0.06-MIN(50000,R218)*0.03,-2))+MAX(0,ROUNDDOWN(R218*0.04-MIN(50000,R218)*0.02,-2)))</f>
        <v/>
      </c>
      <c r="V218" s="19">
        <f>S218-U218</f>
        <v/>
      </c>
      <c r="W218" s="19">
        <f>O218-M218</f>
        <v/>
      </c>
      <c r="X218" s="19">
        <f>N218+T218-M218-S218</f>
        <v/>
      </c>
      <c r="Y218" s="19">
        <f>T218-S218</f>
        <v/>
      </c>
    </row>
    <row r="219">
      <c r="A219" t="inlineStr">
        <is>
          <t>医療費の境目</t>
        </is>
      </c>
      <c r="B219" s="19">
        <f>'3_医療費の境目'!$B$3</f>
        <v/>
      </c>
      <c r="C219" s="19">
        <f>'3_医療費の境目'!$B$4</f>
        <v/>
      </c>
      <c r="D219" s="19">
        <f>'3_医療費の境目'!D147</f>
        <v/>
      </c>
      <c r="E219" s="19">
        <f>ROUND(MIN(B219/12,650000)*12*0.0915+MIN(B219/12,1390000)*12*(0.0504+0)+B219*0.005,0)</f>
        <v/>
      </c>
      <c r="F219" s="19">
        <f>IF(B219&lt;741000,0,IF(B219&lt;2191000,B219-740000,IF(B219&lt;2193000,1451000,IF(B219&lt;2196000,1453000,IF(B219&lt;2200000,1456000,IF(B219&lt;3600000,ROUND(ROUNDDOWN(B219/4,-3)*2.8,0)-80000,IF(B219&lt;6600000,ROUND(ROUNDDOWN(B219/4,-3)*3.2,0)-440000,IF(B219&lt;8500000,ROUNDDOWN(B219*0.9,0)-1100000,B219-1950000))))))))</f>
        <v/>
      </c>
      <c r="G219" s="19">
        <f>F219+C219</f>
        <v/>
      </c>
      <c r="H219" s="19">
        <f>IF(G219&gt;23500000,NA(),IF(G219&lt;=4890000,1040000,IF(G219&lt;=6550000,670000,620000)))</f>
        <v/>
      </c>
      <c r="I219" s="19">
        <f>IF(D219&lt;=0,0,MAX(0,MIN(2000000,D219-MIN(100000,ROUNDDOWN(G219*0.05,0)))))</f>
        <v/>
      </c>
      <c r="J219" s="19">
        <f>MAX(0,ROUNDDOWN(F219-E219-H219,-3))</f>
        <v/>
      </c>
      <c r="K219" s="19">
        <f>MAX(0,ROUNDDOWN(G219-E219-H219-I219,-3))</f>
        <v/>
      </c>
      <c r="L219" s="19">
        <f>MAX(0,ROUNDDOWN(G219-E219-H219,-3))</f>
        <v/>
      </c>
      <c r="M219" s="19">
        <f>IF(J219&lt;=0,0,ROUNDDOWN((J219*LOOKUP(J219,{0,1950001,3300001,6950001,9000001,18000001,40000001},{0.05,0.1,0.2,0.23,0.33,0.4,0.45})-LOOKUP(J219,{0,1950001,3300001,6950001,9000001,18000001,40000001},{0,97500,427500,636000,1536000,2796000,4796000}))*1.021,-2))</f>
        <v/>
      </c>
      <c r="N219" s="19">
        <f>IF(K219&lt;=0,0,ROUNDDOWN((K219*LOOKUP(K219,{0,1950001,3300001,6950001,9000001,18000001,40000001},{0.05,0.1,0.2,0.23,0.33,0.4,0.45})-LOOKUP(K219,{0,1950001,3300001,6950001,9000001,18000001,40000001},{0,97500,427500,636000,1536000,2796000,4796000}))*1.021,-2))</f>
        <v/>
      </c>
      <c r="O219" s="19">
        <f>IF(L219&lt;=0,0,ROUNDDOWN((L219*LOOKUP(L219,{0,1950001,3300001,6950001,9000001,18000001,40000001},{0.05,0.1,0.2,0.23,0.33,0.4,0.45})-LOOKUP(L219,{0,1950001,3300001,6950001,9000001,18000001,40000001},{0,97500,427500,636000,1536000,2796000,4796000}))*1.021,-2))</f>
        <v/>
      </c>
      <c r="P219" s="19">
        <f>MAX(0,ROUNDDOWN(G219-E219-430000,-3))</f>
        <v/>
      </c>
      <c r="Q219" s="19">
        <f>MAX(0,ROUNDDOWN(G219-E219-430000-I219,-3))</f>
        <v/>
      </c>
      <c r="R219" s="19">
        <f>MAX(0,ROUNDDOWN(F219-E219-430000,-3))</f>
        <v/>
      </c>
      <c r="S219" s="19">
        <f>IF(G219&lt;=450000,0,MAX(0,ROUNDDOWN(P219*0.06-MIN(50000,P219)*0.03,-2))+MAX(0,ROUNDDOWN(P219*0.04-MIN(50000,P219)*0.02,-2)))</f>
        <v/>
      </c>
      <c r="T219" s="19">
        <f>IF(G219&lt;=450000,0,MAX(0,ROUNDDOWN(Q219*0.06-MIN(50000,Q219)*0.03,-2))+MAX(0,ROUNDDOWN(Q219*0.04-MIN(50000,Q219)*0.02,-2)))</f>
        <v/>
      </c>
      <c r="U219" s="19">
        <f>IF(F219&lt;=450000,0,MAX(0,ROUNDDOWN(R219*0.06-MIN(50000,R219)*0.03,-2))+MAX(0,ROUNDDOWN(R219*0.04-MIN(50000,R219)*0.02,-2)))</f>
        <v/>
      </c>
      <c r="V219" s="19">
        <f>S219-U219</f>
        <v/>
      </c>
      <c r="W219" s="19">
        <f>O219-M219</f>
        <v/>
      </c>
      <c r="X219" s="19">
        <f>N219+T219-M219-S219</f>
        <v/>
      </c>
      <c r="Y219" s="19">
        <f>T219-S219</f>
        <v/>
      </c>
    </row>
    <row r="220">
      <c r="A220" t="inlineStr">
        <is>
          <t>医療費の境目</t>
        </is>
      </c>
      <c r="B220" s="19">
        <f>'3_医療費の境目'!$B$3</f>
        <v/>
      </c>
      <c r="C220" s="19">
        <f>'3_医療費の境目'!$B$4</f>
        <v/>
      </c>
      <c r="D220" s="19">
        <f>'3_医療費の境目'!D148</f>
        <v/>
      </c>
      <c r="E220" s="19">
        <f>ROUND(MIN(B220/12,650000)*12*0.0915+MIN(B220/12,1390000)*12*(0.0504+0)+B220*0.005,0)</f>
        <v/>
      </c>
      <c r="F220" s="19">
        <f>IF(B220&lt;741000,0,IF(B220&lt;2191000,B220-740000,IF(B220&lt;2193000,1451000,IF(B220&lt;2196000,1453000,IF(B220&lt;2200000,1456000,IF(B220&lt;3600000,ROUND(ROUNDDOWN(B220/4,-3)*2.8,0)-80000,IF(B220&lt;6600000,ROUND(ROUNDDOWN(B220/4,-3)*3.2,0)-440000,IF(B220&lt;8500000,ROUNDDOWN(B220*0.9,0)-1100000,B220-1950000))))))))</f>
        <v/>
      </c>
      <c r="G220" s="19">
        <f>F220+C220</f>
        <v/>
      </c>
      <c r="H220" s="19">
        <f>IF(G220&gt;23500000,NA(),IF(G220&lt;=4890000,1040000,IF(G220&lt;=6550000,670000,620000)))</f>
        <v/>
      </c>
      <c r="I220" s="19">
        <f>IF(D220&lt;=0,0,MAX(0,MIN(2000000,D220-MIN(100000,ROUNDDOWN(G220*0.05,0)))))</f>
        <v/>
      </c>
      <c r="J220" s="19">
        <f>MAX(0,ROUNDDOWN(F220-E220-H220,-3))</f>
        <v/>
      </c>
      <c r="K220" s="19">
        <f>MAX(0,ROUNDDOWN(G220-E220-H220-I220,-3))</f>
        <v/>
      </c>
      <c r="L220" s="19">
        <f>MAX(0,ROUNDDOWN(G220-E220-H220,-3))</f>
        <v/>
      </c>
      <c r="M220" s="19">
        <f>IF(J220&lt;=0,0,ROUNDDOWN((J220*LOOKUP(J220,{0,1950001,3300001,6950001,9000001,18000001,40000001},{0.05,0.1,0.2,0.23,0.33,0.4,0.45})-LOOKUP(J220,{0,1950001,3300001,6950001,9000001,18000001,40000001},{0,97500,427500,636000,1536000,2796000,4796000}))*1.021,-2))</f>
        <v/>
      </c>
      <c r="N220" s="19">
        <f>IF(K220&lt;=0,0,ROUNDDOWN((K220*LOOKUP(K220,{0,1950001,3300001,6950001,9000001,18000001,40000001},{0.05,0.1,0.2,0.23,0.33,0.4,0.45})-LOOKUP(K220,{0,1950001,3300001,6950001,9000001,18000001,40000001},{0,97500,427500,636000,1536000,2796000,4796000}))*1.021,-2))</f>
        <v/>
      </c>
      <c r="O220" s="19">
        <f>IF(L220&lt;=0,0,ROUNDDOWN((L220*LOOKUP(L220,{0,1950001,3300001,6950001,9000001,18000001,40000001},{0.05,0.1,0.2,0.23,0.33,0.4,0.45})-LOOKUP(L220,{0,1950001,3300001,6950001,9000001,18000001,40000001},{0,97500,427500,636000,1536000,2796000,4796000}))*1.021,-2))</f>
        <v/>
      </c>
      <c r="P220" s="19">
        <f>MAX(0,ROUNDDOWN(G220-E220-430000,-3))</f>
        <v/>
      </c>
      <c r="Q220" s="19">
        <f>MAX(0,ROUNDDOWN(G220-E220-430000-I220,-3))</f>
        <v/>
      </c>
      <c r="R220" s="19">
        <f>MAX(0,ROUNDDOWN(F220-E220-430000,-3))</f>
        <v/>
      </c>
      <c r="S220" s="19">
        <f>IF(G220&lt;=450000,0,MAX(0,ROUNDDOWN(P220*0.06-MIN(50000,P220)*0.03,-2))+MAX(0,ROUNDDOWN(P220*0.04-MIN(50000,P220)*0.02,-2)))</f>
        <v/>
      </c>
      <c r="T220" s="19">
        <f>IF(G220&lt;=450000,0,MAX(0,ROUNDDOWN(Q220*0.06-MIN(50000,Q220)*0.03,-2))+MAX(0,ROUNDDOWN(Q220*0.04-MIN(50000,Q220)*0.02,-2)))</f>
        <v/>
      </c>
      <c r="U220" s="19">
        <f>IF(F220&lt;=450000,0,MAX(0,ROUNDDOWN(R220*0.06-MIN(50000,R220)*0.03,-2))+MAX(0,ROUNDDOWN(R220*0.04-MIN(50000,R220)*0.02,-2)))</f>
        <v/>
      </c>
      <c r="V220" s="19">
        <f>S220-U220</f>
        <v/>
      </c>
      <c r="W220" s="19">
        <f>O220-M220</f>
        <v/>
      </c>
      <c r="X220" s="19">
        <f>N220+T220-M220-S220</f>
        <v/>
      </c>
      <c r="Y220" s="19">
        <f>T220-S220</f>
        <v/>
      </c>
    </row>
    <row r="221">
      <c r="A221" t="inlineStr">
        <is>
          <t>医療費の境目</t>
        </is>
      </c>
      <c r="B221" s="19">
        <f>'3_医療費の境目'!$B$3</f>
        <v/>
      </c>
      <c r="C221" s="19">
        <f>'3_医療費の境目'!$B$4</f>
        <v/>
      </c>
      <c r="D221" s="19">
        <f>'3_医療費の境目'!D149</f>
        <v/>
      </c>
      <c r="E221" s="19">
        <f>ROUND(MIN(B221/12,650000)*12*0.0915+MIN(B221/12,1390000)*12*(0.0504+0)+B221*0.005,0)</f>
        <v/>
      </c>
      <c r="F221" s="19">
        <f>IF(B221&lt;741000,0,IF(B221&lt;2191000,B221-740000,IF(B221&lt;2193000,1451000,IF(B221&lt;2196000,1453000,IF(B221&lt;2200000,1456000,IF(B221&lt;3600000,ROUND(ROUNDDOWN(B221/4,-3)*2.8,0)-80000,IF(B221&lt;6600000,ROUND(ROUNDDOWN(B221/4,-3)*3.2,0)-440000,IF(B221&lt;8500000,ROUNDDOWN(B221*0.9,0)-1100000,B221-1950000))))))))</f>
        <v/>
      </c>
      <c r="G221" s="19">
        <f>F221+C221</f>
        <v/>
      </c>
      <c r="H221" s="19">
        <f>IF(G221&gt;23500000,NA(),IF(G221&lt;=4890000,1040000,IF(G221&lt;=6550000,670000,620000)))</f>
        <v/>
      </c>
      <c r="I221" s="19">
        <f>IF(D221&lt;=0,0,MAX(0,MIN(2000000,D221-MIN(100000,ROUNDDOWN(G221*0.05,0)))))</f>
        <v/>
      </c>
      <c r="J221" s="19">
        <f>MAX(0,ROUNDDOWN(F221-E221-H221,-3))</f>
        <v/>
      </c>
      <c r="K221" s="19">
        <f>MAX(0,ROUNDDOWN(G221-E221-H221-I221,-3))</f>
        <v/>
      </c>
      <c r="L221" s="19">
        <f>MAX(0,ROUNDDOWN(G221-E221-H221,-3))</f>
        <v/>
      </c>
      <c r="M221" s="19">
        <f>IF(J221&lt;=0,0,ROUNDDOWN((J221*LOOKUP(J221,{0,1950001,3300001,6950001,9000001,18000001,40000001},{0.05,0.1,0.2,0.23,0.33,0.4,0.45})-LOOKUP(J221,{0,1950001,3300001,6950001,9000001,18000001,40000001},{0,97500,427500,636000,1536000,2796000,4796000}))*1.021,-2))</f>
        <v/>
      </c>
      <c r="N221" s="19">
        <f>IF(K221&lt;=0,0,ROUNDDOWN((K221*LOOKUP(K221,{0,1950001,3300001,6950001,9000001,18000001,40000001},{0.05,0.1,0.2,0.23,0.33,0.4,0.45})-LOOKUP(K221,{0,1950001,3300001,6950001,9000001,18000001,40000001},{0,97500,427500,636000,1536000,2796000,4796000}))*1.021,-2))</f>
        <v/>
      </c>
      <c r="O221" s="19">
        <f>IF(L221&lt;=0,0,ROUNDDOWN((L221*LOOKUP(L221,{0,1950001,3300001,6950001,9000001,18000001,40000001},{0.05,0.1,0.2,0.23,0.33,0.4,0.45})-LOOKUP(L221,{0,1950001,3300001,6950001,9000001,18000001,40000001},{0,97500,427500,636000,1536000,2796000,4796000}))*1.021,-2))</f>
        <v/>
      </c>
      <c r="P221" s="19">
        <f>MAX(0,ROUNDDOWN(G221-E221-430000,-3))</f>
        <v/>
      </c>
      <c r="Q221" s="19">
        <f>MAX(0,ROUNDDOWN(G221-E221-430000-I221,-3))</f>
        <v/>
      </c>
      <c r="R221" s="19">
        <f>MAX(0,ROUNDDOWN(F221-E221-430000,-3))</f>
        <v/>
      </c>
      <c r="S221" s="19">
        <f>IF(G221&lt;=450000,0,MAX(0,ROUNDDOWN(P221*0.06-MIN(50000,P221)*0.03,-2))+MAX(0,ROUNDDOWN(P221*0.04-MIN(50000,P221)*0.02,-2)))</f>
        <v/>
      </c>
      <c r="T221" s="19">
        <f>IF(G221&lt;=450000,0,MAX(0,ROUNDDOWN(Q221*0.06-MIN(50000,Q221)*0.03,-2))+MAX(0,ROUNDDOWN(Q221*0.04-MIN(50000,Q221)*0.02,-2)))</f>
        <v/>
      </c>
      <c r="U221" s="19">
        <f>IF(F221&lt;=450000,0,MAX(0,ROUNDDOWN(R221*0.06-MIN(50000,R221)*0.03,-2))+MAX(0,ROUNDDOWN(R221*0.04-MIN(50000,R221)*0.02,-2)))</f>
        <v/>
      </c>
      <c r="V221" s="19">
        <f>S221-U221</f>
        <v/>
      </c>
      <c r="W221" s="19">
        <f>O221-M221</f>
        <v/>
      </c>
      <c r="X221" s="19">
        <f>N221+T221-M221-S221</f>
        <v/>
      </c>
      <c r="Y221" s="19">
        <f>T221-S221</f>
        <v/>
      </c>
    </row>
    <row r="222">
      <c r="A222" t="inlineStr">
        <is>
          <t>医療費の境目</t>
        </is>
      </c>
      <c r="B222" s="19">
        <f>'3_医療費の境目'!$B$3</f>
        <v/>
      </c>
      <c r="C222" s="19">
        <f>'3_医療費の境目'!$B$4</f>
        <v/>
      </c>
      <c r="D222" s="19">
        <f>'3_医療費の境目'!D150</f>
        <v/>
      </c>
      <c r="E222" s="19">
        <f>ROUND(MIN(B222/12,650000)*12*0.0915+MIN(B222/12,1390000)*12*(0.0504+0)+B222*0.005,0)</f>
        <v/>
      </c>
      <c r="F222" s="19">
        <f>IF(B222&lt;741000,0,IF(B222&lt;2191000,B222-740000,IF(B222&lt;2193000,1451000,IF(B222&lt;2196000,1453000,IF(B222&lt;2200000,1456000,IF(B222&lt;3600000,ROUND(ROUNDDOWN(B222/4,-3)*2.8,0)-80000,IF(B222&lt;6600000,ROUND(ROUNDDOWN(B222/4,-3)*3.2,0)-440000,IF(B222&lt;8500000,ROUNDDOWN(B222*0.9,0)-1100000,B222-1950000))))))))</f>
        <v/>
      </c>
      <c r="G222" s="19">
        <f>F222+C222</f>
        <v/>
      </c>
      <c r="H222" s="19">
        <f>IF(G222&gt;23500000,NA(),IF(G222&lt;=4890000,1040000,IF(G222&lt;=6550000,670000,620000)))</f>
        <v/>
      </c>
      <c r="I222" s="19">
        <f>IF(D222&lt;=0,0,MAX(0,MIN(2000000,D222-MIN(100000,ROUNDDOWN(G222*0.05,0)))))</f>
        <v/>
      </c>
      <c r="J222" s="19">
        <f>MAX(0,ROUNDDOWN(F222-E222-H222,-3))</f>
        <v/>
      </c>
      <c r="K222" s="19">
        <f>MAX(0,ROUNDDOWN(G222-E222-H222-I222,-3))</f>
        <v/>
      </c>
      <c r="L222" s="19">
        <f>MAX(0,ROUNDDOWN(G222-E222-H222,-3))</f>
        <v/>
      </c>
      <c r="M222" s="19">
        <f>IF(J222&lt;=0,0,ROUNDDOWN((J222*LOOKUP(J222,{0,1950001,3300001,6950001,9000001,18000001,40000001},{0.05,0.1,0.2,0.23,0.33,0.4,0.45})-LOOKUP(J222,{0,1950001,3300001,6950001,9000001,18000001,40000001},{0,97500,427500,636000,1536000,2796000,4796000}))*1.021,-2))</f>
        <v/>
      </c>
      <c r="N222" s="19">
        <f>IF(K222&lt;=0,0,ROUNDDOWN((K222*LOOKUP(K222,{0,1950001,3300001,6950001,9000001,18000001,40000001},{0.05,0.1,0.2,0.23,0.33,0.4,0.45})-LOOKUP(K222,{0,1950001,3300001,6950001,9000001,18000001,40000001},{0,97500,427500,636000,1536000,2796000,4796000}))*1.021,-2))</f>
        <v/>
      </c>
      <c r="O222" s="19">
        <f>IF(L222&lt;=0,0,ROUNDDOWN((L222*LOOKUP(L222,{0,1950001,3300001,6950001,9000001,18000001,40000001},{0.05,0.1,0.2,0.23,0.33,0.4,0.45})-LOOKUP(L222,{0,1950001,3300001,6950001,9000001,18000001,40000001},{0,97500,427500,636000,1536000,2796000,4796000}))*1.021,-2))</f>
        <v/>
      </c>
      <c r="P222" s="19">
        <f>MAX(0,ROUNDDOWN(G222-E222-430000,-3))</f>
        <v/>
      </c>
      <c r="Q222" s="19">
        <f>MAX(0,ROUNDDOWN(G222-E222-430000-I222,-3))</f>
        <v/>
      </c>
      <c r="R222" s="19">
        <f>MAX(0,ROUNDDOWN(F222-E222-430000,-3))</f>
        <v/>
      </c>
      <c r="S222" s="19">
        <f>IF(G222&lt;=450000,0,MAX(0,ROUNDDOWN(P222*0.06-MIN(50000,P222)*0.03,-2))+MAX(0,ROUNDDOWN(P222*0.04-MIN(50000,P222)*0.02,-2)))</f>
        <v/>
      </c>
      <c r="T222" s="19">
        <f>IF(G222&lt;=450000,0,MAX(0,ROUNDDOWN(Q222*0.06-MIN(50000,Q222)*0.03,-2))+MAX(0,ROUNDDOWN(Q222*0.04-MIN(50000,Q222)*0.02,-2)))</f>
        <v/>
      </c>
      <c r="U222" s="19">
        <f>IF(F222&lt;=450000,0,MAX(0,ROUNDDOWN(R222*0.06-MIN(50000,R222)*0.03,-2))+MAX(0,ROUNDDOWN(R222*0.04-MIN(50000,R222)*0.02,-2)))</f>
        <v/>
      </c>
      <c r="V222" s="19">
        <f>S222-U222</f>
        <v/>
      </c>
      <c r="W222" s="19">
        <f>O222-M222</f>
        <v/>
      </c>
      <c r="X222" s="19">
        <f>N222+T222-M222-S222</f>
        <v/>
      </c>
      <c r="Y222" s="19">
        <f>T222-S222</f>
        <v/>
      </c>
    </row>
    <row r="223">
      <c r="A223" t="inlineStr">
        <is>
          <t>医療費の境目</t>
        </is>
      </c>
      <c r="B223" s="19">
        <f>'3_医療費の境目'!$B$3</f>
        <v/>
      </c>
      <c r="C223" s="19">
        <f>'3_医療費の境目'!$B$4</f>
        <v/>
      </c>
      <c r="D223" s="19">
        <f>'3_医療費の境目'!D151</f>
        <v/>
      </c>
      <c r="E223" s="19">
        <f>ROUND(MIN(B223/12,650000)*12*0.0915+MIN(B223/12,1390000)*12*(0.0504+0)+B223*0.005,0)</f>
        <v/>
      </c>
      <c r="F223" s="19">
        <f>IF(B223&lt;741000,0,IF(B223&lt;2191000,B223-740000,IF(B223&lt;2193000,1451000,IF(B223&lt;2196000,1453000,IF(B223&lt;2200000,1456000,IF(B223&lt;3600000,ROUND(ROUNDDOWN(B223/4,-3)*2.8,0)-80000,IF(B223&lt;6600000,ROUND(ROUNDDOWN(B223/4,-3)*3.2,0)-440000,IF(B223&lt;8500000,ROUNDDOWN(B223*0.9,0)-1100000,B223-1950000))))))))</f>
        <v/>
      </c>
      <c r="G223" s="19">
        <f>F223+C223</f>
        <v/>
      </c>
      <c r="H223" s="19">
        <f>IF(G223&gt;23500000,NA(),IF(G223&lt;=4890000,1040000,IF(G223&lt;=6550000,670000,620000)))</f>
        <v/>
      </c>
      <c r="I223" s="19">
        <f>IF(D223&lt;=0,0,MAX(0,MIN(2000000,D223-MIN(100000,ROUNDDOWN(G223*0.05,0)))))</f>
        <v/>
      </c>
      <c r="J223" s="19">
        <f>MAX(0,ROUNDDOWN(F223-E223-H223,-3))</f>
        <v/>
      </c>
      <c r="K223" s="19">
        <f>MAX(0,ROUNDDOWN(G223-E223-H223-I223,-3))</f>
        <v/>
      </c>
      <c r="L223" s="19">
        <f>MAX(0,ROUNDDOWN(G223-E223-H223,-3))</f>
        <v/>
      </c>
      <c r="M223" s="19">
        <f>IF(J223&lt;=0,0,ROUNDDOWN((J223*LOOKUP(J223,{0,1950001,3300001,6950001,9000001,18000001,40000001},{0.05,0.1,0.2,0.23,0.33,0.4,0.45})-LOOKUP(J223,{0,1950001,3300001,6950001,9000001,18000001,40000001},{0,97500,427500,636000,1536000,2796000,4796000}))*1.021,-2))</f>
        <v/>
      </c>
      <c r="N223" s="19">
        <f>IF(K223&lt;=0,0,ROUNDDOWN((K223*LOOKUP(K223,{0,1950001,3300001,6950001,9000001,18000001,40000001},{0.05,0.1,0.2,0.23,0.33,0.4,0.45})-LOOKUP(K223,{0,1950001,3300001,6950001,9000001,18000001,40000001},{0,97500,427500,636000,1536000,2796000,4796000}))*1.021,-2))</f>
        <v/>
      </c>
      <c r="O223" s="19">
        <f>IF(L223&lt;=0,0,ROUNDDOWN((L223*LOOKUP(L223,{0,1950001,3300001,6950001,9000001,18000001,40000001},{0.05,0.1,0.2,0.23,0.33,0.4,0.45})-LOOKUP(L223,{0,1950001,3300001,6950001,9000001,18000001,40000001},{0,97500,427500,636000,1536000,2796000,4796000}))*1.021,-2))</f>
        <v/>
      </c>
      <c r="P223" s="19">
        <f>MAX(0,ROUNDDOWN(G223-E223-430000,-3))</f>
        <v/>
      </c>
      <c r="Q223" s="19">
        <f>MAX(0,ROUNDDOWN(G223-E223-430000-I223,-3))</f>
        <v/>
      </c>
      <c r="R223" s="19">
        <f>MAX(0,ROUNDDOWN(F223-E223-430000,-3))</f>
        <v/>
      </c>
      <c r="S223" s="19">
        <f>IF(G223&lt;=450000,0,MAX(0,ROUNDDOWN(P223*0.06-MIN(50000,P223)*0.03,-2))+MAX(0,ROUNDDOWN(P223*0.04-MIN(50000,P223)*0.02,-2)))</f>
        <v/>
      </c>
      <c r="T223" s="19">
        <f>IF(G223&lt;=450000,0,MAX(0,ROUNDDOWN(Q223*0.06-MIN(50000,Q223)*0.03,-2))+MAX(0,ROUNDDOWN(Q223*0.04-MIN(50000,Q223)*0.02,-2)))</f>
        <v/>
      </c>
      <c r="U223" s="19">
        <f>IF(F223&lt;=450000,0,MAX(0,ROUNDDOWN(R223*0.06-MIN(50000,R223)*0.03,-2))+MAX(0,ROUNDDOWN(R223*0.04-MIN(50000,R223)*0.02,-2)))</f>
        <v/>
      </c>
      <c r="V223" s="19">
        <f>S223-U223</f>
        <v/>
      </c>
      <c r="W223" s="19">
        <f>O223-M223</f>
        <v/>
      </c>
      <c r="X223" s="19">
        <f>N223+T223-M223-S223</f>
        <v/>
      </c>
      <c r="Y223" s="19">
        <f>T223-S223</f>
        <v/>
      </c>
    </row>
    <row r="224">
      <c r="A224" t="inlineStr">
        <is>
          <t>医療費の境目</t>
        </is>
      </c>
      <c r="B224" s="19">
        <f>'3_医療費の境目'!$B$3</f>
        <v/>
      </c>
      <c r="C224" s="19">
        <f>'3_医療費の境目'!$B$4</f>
        <v/>
      </c>
      <c r="D224" s="19">
        <f>'3_医療費の境目'!D152</f>
        <v/>
      </c>
      <c r="E224" s="19">
        <f>ROUND(MIN(B224/12,650000)*12*0.0915+MIN(B224/12,1390000)*12*(0.0504+0)+B224*0.005,0)</f>
        <v/>
      </c>
      <c r="F224" s="19">
        <f>IF(B224&lt;741000,0,IF(B224&lt;2191000,B224-740000,IF(B224&lt;2193000,1451000,IF(B224&lt;2196000,1453000,IF(B224&lt;2200000,1456000,IF(B224&lt;3600000,ROUND(ROUNDDOWN(B224/4,-3)*2.8,0)-80000,IF(B224&lt;6600000,ROUND(ROUNDDOWN(B224/4,-3)*3.2,0)-440000,IF(B224&lt;8500000,ROUNDDOWN(B224*0.9,0)-1100000,B224-1950000))))))))</f>
        <v/>
      </c>
      <c r="G224" s="19">
        <f>F224+C224</f>
        <v/>
      </c>
      <c r="H224" s="19">
        <f>IF(G224&gt;23500000,NA(),IF(G224&lt;=4890000,1040000,IF(G224&lt;=6550000,670000,620000)))</f>
        <v/>
      </c>
      <c r="I224" s="19">
        <f>IF(D224&lt;=0,0,MAX(0,MIN(2000000,D224-MIN(100000,ROUNDDOWN(G224*0.05,0)))))</f>
        <v/>
      </c>
      <c r="J224" s="19">
        <f>MAX(0,ROUNDDOWN(F224-E224-H224,-3))</f>
        <v/>
      </c>
      <c r="K224" s="19">
        <f>MAX(0,ROUNDDOWN(G224-E224-H224-I224,-3))</f>
        <v/>
      </c>
      <c r="L224" s="19">
        <f>MAX(0,ROUNDDOWN(G224-E224-H224,-3))</f>
        <v/>
      </c>
      <c r="M224" s="19">
        <f>IF(J224&lt;=0,0,ROUNDDOWN((J224*LOOKUP(J224,{0,1950001,3300001,6950001,9000001,18000001,40000001},{0.05,0.1,0.2,0.23,0.33,0.4,0.45})-LOOKUP(J224,{0,1950001,3300001,6950001,9000001,18000001,40000001},{0,97500,427500,636000,1536000,2796000,4796000}))*1.021,-2))</f>
        <v/>
      </c>
      <c r="N224" s="19">
        <f>IF(K224&lt;=0,0,ROUNDDOWN((K224*LOOKUP(K224,{0,1950001,3300001,6950001,9000001,18000001,40000001},{0.05,0.1,0.2,0.23,0.33,0.4,0.45})-LOOKUP(K224,{0,1950001,3300001,6950001,9000001,18000001,40000001},{0,97500,427500,636000,1536000,2796000,4796000}))*1.021,-2))</f>
        <v/>
      </c>
      <c r="O224" s="19">
        <f>IF(L224&lt;=0,0,ROUNDDOWN((L224*LOOKUP(L224,{0,1950001,3300001,6950001,9000001,18000001,40000001},{0.05,0.1,0.2,0.23,0.33,0.4,0.45})-LOOKUP(L224,{0,1950001,3300001,6950001,9000001,18000001,40000001},{0,97500,427500,636000,1536000,2796000,4796000}))*1.021,-2))</f>
        <v/>
      </c>
      <c r="P224" s="19">
        <f>MAX(0,ROUNDDOWN(G224-E224-430000,-3))</f>
        <v/>
      </c>
      <c r="Q224" s="19">
        <f>MAX(0,ROUNDDOWN(G224-E224-430000-I224,-3))</f>
        <v/>
      </c>
      <c r="R224" s="19">
        <f>MAX(0,ROUNDDOWN(F224-E224-430000,-3))</f>
        <v/>
      </c>
      <c r="S224" s="19">
        <f>IF(G224&lt;=450000,0,MAX(0,ROUNDDOWN(P224*0.06-MIN(50000,P224)*0.03,-2))+MAX(0,ROUNDDOWN(P224*0.04-MIN(50000,P224)*0.02,-2)))</f>
        <v/>
      </c>
      <c r="T224" s="19">
        <f>IF(G224&lt;=450000,0,MAX(0,ROUNDDOWN(Q224*0.06-MIN(50000,Q224)*0.03,-2))+MAX(0,ROUNDDOWN(Q224*0.04-MIN(50000,Q224)*0.02,-2)))</f>
        <v/>
      </c>
      <c r="U224" s="19">
        <f>IF(F224&lt;=450000,0,MAX(0,ROUNDDOWN(R224*0.06-MIN(50000,R224)*0.03,-2))+MAX(0,ROUNDDOWN(R224*0.04-MIN(50000,R224)*0.02,-2)))</f>
        <v/>
      </c>
      <c r="V224" s="19">
        <f>S224-U224</f>
        <v/>
      </c>
      <c r="W224" s="19">
        <f>O224-M224</f>
        <v/>
      </c>
      <c r="X224" s="19">
        <f>N224+T224-M224-S224</f>
        <v/>
      </c>
      <c r="Y224" s="19">
        <f>T224-S224</f>
        <v/>
      </c>
    </row>
    <row r="225">
      <c r="A225" t="inlineStr">
        <is>
          <t>医療費の境目</t>
        </is>
      </c>
      <c r="B225" s="19">
        <f>'3_医療費の境目'!$B$3</f>
        <v/>
      </c>
      <c r="C225" s="19">
        <f>'3_医療費の境目'!$B$4</f>
        <v/>
      </c>
      <c r="D225" s="19">
        <f>'3_医療費の境目'!D153</f>
        <v/>
      </c>
      <c r="E225" s="19">
        <f>ROUND(MIN(B225/12,650000)*12*0.0915+MIN(B225/12,1390000)*12*(0.0504+0)+B225*0.005,0)</f>
        <v/>
      </c>
      <c r="F225" s="19">
        <f>IF(B225&lt;741000,0,IF(B225&lt;2191000,B225-740000,IF(B225&lt;2193000,1451000,IF(B225&lt;2196000,1453000,IF(B225&lt;2200000,1456000,IF(B225&lt;3600000,ROUND(ROUNDDOWN(B225/4,-3)*2.8,0)-80000,IF(B225&lt;6600000,ROUND(ROUNDDOWN(B225/4,-3)*3.2,0)-440000,IF(B225&lt;8500000,ROUNDDOWN(B225*0.9,0)-1100000,B225-1950000))))))))</f>
        <v/>
      </c>
      <c r="G225" s="19">
        <f>F225+C225</f>
        <v/>
      </c>
      <c r="H225" s="19">
        <f>IF(G225&gt;23500000,NA(),IF(G225&lt;=4890000,1040000,IF(G225&lt;=6550000,670000,620000)))</f>
        <v/>
      </c>
      <c r="I225" s="19">
        <f>IF(D225&lt;=0,0,MAX(0,MIN(2000000,D225-MIN(100000,ROUNDDOWN(G225*0.05,0)))))</f>
        <v/>
      </c>
      <c r="J225" s="19">
        <f>MAX(0,ROUNDDOWN(F225-E225-H225,-3))</f>
        <v/>
      </c>
      <c r="K225" s="19">
        <f>MAX(0,ROUNDDOWN(G225-E225-H225-I225,-3))</f>
        <v/>
      </c>
      <c r="L225" s="19">
        <f>MAX(0,ROUNDDOWN(G225-E225-H225,-3))</f>
        <v/>
      </c>
      <c r="M225" s="19">
        <f>IF(J225&lt;=0,0,ROUNDDOWN((J225*LOOKUP(J225,{0,1950001,3300001,6950001,9000001,18000001,40000001},{0.05,0.1,0.2,0.23,0.33,0.4,0.45})-LOOKUP(J225,{0,1950001,3300001,6950001,9000001,18000001,40000001},{0,97500,427500,636000,1536000,2796000,4796000}))*1.021,-2))</f>
        <v/>
      </c>
      <c r="N225" s="19">
        <f>IF(K225&lt;=0,0,ROUNDDOWN((K225*LOOKUP(K225,{0,1950001,3300001,6950001,9000001,18000001,40000001},{0.05,0.1,0.2,0.23,0.33,0.4,0.45})-LOOKUP(K225,{0,1950001,3300001,6950001,9000001,18000001,40000001},{0,97500,427500,636000,1536000,2796000,4796000}))*1.021,-2))</f>
        <v/>
      </c>
      <c r="O225" s="19">
        <f>IF(L225&lt;=0,0,ROUNDDOWN((L225*LOOKUP(L225,{0,1950001,3300001,6950001,9000001,18000001,40000001},{0.05,0.1,0.2,0.23,0.33,0.4,0.45})-LOOKUP(L225,{0,1950001,3300001,6950001,9000001,18000001,40000001},{0,97500,427500,636000,1536000,2796000,4796000}))*1.021,-2))</f>
        <v/>
      </c>
      <c r="P225" s="19">
        <f>MAX(0,ROUNDDOWN(G225-E225-430000,-3))</f>
        <v/>
      </c>
      <c r="Q225" s="19">
        <f>MAX(0,ROUNDDOWN(G225-E225-430000-I225,-3))</f>
        <v/>
      </c>
      <c r="R225" s="19">
        <f>MAX(0,ROUNDDOWN(F225-E225-430000,-3))</f>
        <v/>
      </c>
      <c r="S225" s="19">
        <f>IF(G225&lt;=450000,0,MAX(0,ROUNDDOWN(P225*0.06-MIN(50000,P225)*0.03,-2))+MAX(0,ROUNDDOWN(P225*0.04-MIN(50000,P225)*0.02,-2)))</f>
        <v/>
      </c>
      <c r="T225" s="19">
        <f>IF(G225&lt;=450000,0,MAX(0,ROUNDDOWN(Q225*0.06-MIN(50000,Q225)*0.03,-2))+MAX(0,ROUNDDOWN(Q225*0.04-MIN(50000,Q225)*0.02,-2)))</f>
        <v/>
      </c>
      <c r="U225" s="19">
        <f>IF(F225&lt;=450000,0,MAX(0,ROUNDDOWN(R225*0.06-MIN(50000,R225)*0.03,-2))+MAX(0,ROUNDDOWN(R225*0.04-MIN(50000,R225)*0.02,-2)))</f>
        <v/>
      </c>
      <c r="V225" s="19">
        <f>S225-U225</f>
        <v/>
      </c>
      <c r="W225" s="19">
        <f>O225-M225</f>
        <v/>
      </c>
      <c r="X225" s="19">
        <f>N225+T225-M225-S225</f>
        <v/>
      </c>
      <c r="Y225" s="19">
        <f>T225-S225</f>
        <v/>
      </c>
    </row>
    <row r="226">
      <c r="A226" t="inlineStr">
        <is>
          <t>医療費の境目</t>
        </is>
      </c>
      <c r="B226" s="19">
        <f>'3_医療費の境目'!$B$3</f>
        <v/>
      </c>
      <c r="C226" s="19">
        <f>'3_医療費の境目'!$B$4</f>
        <v/>
      </c>
      <c r="D226" s="19">
        <f>'3_医療費の境目'!D154</f>
        <v/>
      </c>
      <c r="E226" s="19">
        <f>ROUND(MIN(B226/12,650000)*12*0.0915+MIN(B226/12,1390000)*12*(0.0504+0)+B226*0.005,0)</f>
        <v/>
      </c>
      <c r="F226" s="19">
        <f>IF(B226&lt;741000,0,IF(B226&lt;2191000,B226-740000,IF(B226&lt;2193000,1451000,IF(B226&lt;2196000,1453000,IF(B226&lt;2200000,1456000,IF(B226&lt;3600000,ROUND(ROUNDDOWN(B226/4,-3)*2.8,0)-80000,IF(B226&lt;6600000,ROUND(ROUNDDOWN(B226/4,-3)*3.2,0)-440000,IF(B226&lt;8500000,ROUNDDOWN(B226*0.9,0)-1100000,B226-1950000))))))))</f>
        <v/>
      </c>
      <c r="G226" s="19">
        <f>F226+C226</f>
        <v/>
      </c>
      <c r="H226" s="19">
        <f>IF(G226&gt;23500000,NA(),IF(G226&lt;=4890000,1040000,IF(G226&lt;=6550000,670000,620000)))</f>
        <v/>
      </c>
      <c r="I226" s="19">
        <f>IF(D226&lt;=0,0,MAX(0,MIN(2000000,D226-MIN(100000,ROUNDDOWN(G226*0.05,0)))))</f>
        <v/>
      </c>
      <c r="J226" s="19">
        <f>MAX(0,ROUNDDOWN(F226-E226-H226,-3))</f>
        <v/>
      </c>
      <c r="K226" s="19">
        <f>MAX(0,ROUNDDOWN(G226-E226-H226-I226,-3))</f>
        <v/>
      </c>
      <c r="L226" s="19">
        <f>MAX(0,ROUNDDOWN(G226-E226-H226,-3))</f>
        <v/>
      </c>
      <c r="M226" s="19">
        <f>IF(J226&lt;=0,0,ROUNDDOWN((J226*LOOKUP(J226,{0,1950001,3300001,6950001,9000001,18000001,40000001},{0.05,0.1,0.2,0.23,0.33,0.4,0.45})-LOOKUP(J226,{0,1950001,3300001,6950001,9000001,18000001,40000001},{0,97500,427500,636000,1536000,2796000,4796000}))*1.021,-2))</f>
        <v/>
      </c>
      <c r="N226" s="19">
        <f>IF(K226&lt;=0,0,ROUNDDOWN((K226*LOOKUP(K226,{0,1950001,3300001,6950001,9000001,18000001,40000001},{0.05,0.1,0.2,0.23,0.33,0.4,0.45})-LOOKUP(K226,{0,1950001,3300001,6950001,9000001,18000001,40000001},{0,97500,427500,636000,1536000,2796000,4796000}))*1.021,-2))</f>
        <v/>
      </c>
      <c r="O226" s="19">
        <f>IF(L226&lt;=0,0,ROUNDDOWN((L226*LOOKUP(L226,{0,1950001,3300001,6950001,9000001,18000001,40000001},{0.05,0.1,0.2,0.23,0.33,0.4,0.45})-LOOKUP(L226,{0,1950001,3300001,6950001,9000001,18000001,40000001},{0,97500,427500,636000,1536000,2796000,4796000}))*1.021,-2))</f>
        <v/>
      </c>
      <c r="P226" s="19">
        <f>MAX(0,ROUNDDOWN(G226-E226-430000,-3))</f>
        <v/>
      </c>
      <c r="Q226" s="19">
        <f>MAX(0,ROUNDDOWN(G226-E226-430000-I226,-3))</f>
        <v/>
      </c>
      <c r="R226" s="19">
        <f>MAX(0,ROUNDDOWN(F226-E226-430000,-3))</f>
        <v/>
      </c>
      <c r="S226" s="19">
        <f>IF(G226&lt;=450000,0,MAX(0,ROUNDDOWN(P226*0.06-MIN(50000,P226)*0.03,-2))+MAX(0,ROUNDDOWN(P226*0.04-MIN(50000,P226)*0.02,-2)))</f>
        <v/>
      </c>
      <c r="T226" s="19">
        <f>IF(G226&lt;=450000,0,MAX(0,ROUNDDOWN(Q226*0.06-MIN(50000,Q226)*0.03,-2))+MAX(0,ROUNDDOWN(Q226*0.04-MIN(50000,Q226)*0.02,-2)))</f>
        <v/>
      </c>
      <c r="U226" s="19">
        <f>IF(F226&lt;=450000,0,MAX(0,ROUNDDOWN(R226*0.06-MIN(50000,R226)*0.03,-2))+MAX(0,ROUNDDOWN(R226*0.04-MIN(50000,R226)*0.02,-2)))</f>
        <v/>
      </c>
      <c r="V226" s="19">
        <f>S226-U226</f>
        <v/>
      </c>
      <c r="W226" s="19">
        <f>O226-M226</f>
        <v/>
      </c>
      <c r="X226" s="19">
        <f>N226+T226-M226-S226</f>
        <v/>
      </c>
      <c r="Y226" s="19">
        <f>T226-S226</f>
        <v/>
      </c>
    </row>
    <row r="227">
      <c r="A227" t="inlineStr">
        <is>
          <t>医療費の境目</t>
        </is>
      </c>
      <c r="B227" s="19">
        <f>'3_医療費の境目'!$B$3</f>
        <v/>
      </c>
      <c r="C227" s="19">
        <f>'3_医療費の境目'!$B$4</f>
        <v/>
      </c>
      <c r="D227" s="19">
        <f>'3_医療費の境目'!D155</f>
        <v/>
      </c>
      <c r="E227" s="19">
        <f>ROUND(MIN(B227/12,650000)*12*0.0915+MIN(B227/12,1390000)*12*(0.0504+0)+B227*0.005,0)</f>
        <v/>
      </c>
      <c r="F227" s="19">
        <f>IF(B227&lt;741000,0,IF(B227&lt;2191000,B227-740000,IF(B227&lt;2193000,1451000,IF(B227&lt;2196000,1453000,IF(B227&lt;2200000,1456000,IF(B227&lt;3600000,ROUND(ROUNDDOWN(B227/4,-3)*2.8,0)-80000,IF(B227&lt;6600000,ROUND(ROUNDDOWN(B227/4,-3)*3.2,0)-440000,IF(B227&lt;8500000,ROUNDDOWN(B227*0.9,0)-1100000,B227-1950000))))))))</f>
        <v/>
      </c>
      <c r="G227" s="19">
        <f>F227+C227</f>
        <v/>
      </c>
      <c r="H227" s="19">
        <f>IF(G227&gt;23500000,NA(),IF(G227&lt;=4890000,1040000,IF(G227&lt;=6550000,670000,620000)))</f>
        <v/>
      </c>
      <c r="I227" s="19">
        <f>IF(D227&lt;=0,0,MAX(0,MIN(2000000,D227-MIN(100000,ROUNDDOWN(G227*0.05,0)))))</f>
        <v/>
      </c>
      <c r="J227" s="19">
        <f>MAX(0,ROUNDDOWN(F227-E227-H227,-3))</f>
        <v/>
      </c>
      <c r="K227" s="19">
        <f>MAX(0,ROUNDDOWN(G227-E227-H227-I227,-3))</f>
        <v/>
      </c>
      <c r="L227" s="19">
        <f>MAX(0,ROUNDDOWN(G227-E227-H227,-3))</f>
        <v/>
      </c>
      <c r="M227" s="19">
        <f>IF(J227&lt;=0,0,ROUNDDOWN((J227*LOOKUP(J227,{0,1950001,3300001,6950001,9000001,18000001,40000001},{0.05,0.1,0.2,0.23,0.33,0.4,0.45})-LOOKUP(J227,{0,1950001,3300001,6950001,9000001,18000001,40000001},{0,97500,427500,636000,1536000,2796000,4796000}))*1.021,-2))</f>
        <v/>
      </c>
      <c r="N227" s="19">
        <f>IF(K227&lt;=0,0,ROUNDDOWN((K227*LOOKUP(K227,{0,1950001,3300001,6950001,9000001,18000001,40000001},{0.05,0.1,0.2,0.23,0.33,0.4,0.45})-LOOKUP(K227,{0,1950001,3300001,6950001,9000001,18000001,40000001},{0,97500,427500,636000,1536000,2796000,4796000}))*1.021,-2))</f>
        <v/>
      </c>
      <c r="O227" s="19">
        <f>IF(L227&lt;=0,0,ROUNDDOWN((L227*LOOKUP(L227,{0,1950001,3300001,6950001,9000001,18000001,40000001},{0.05,0.1,0.2,0.23,0.33,0.4,0.45})-LOOKUP(L227,{0,1950001,3300001,6950001,9000001,18000001,40000001},{0,97500,427500,636000,1536000,2796000,4796000}))*1.021,-2))</f>
        <v/>
      </c>
      <c r="P227" s="19">
        <f>MAX(0,ROUNDDOWN(G227-E227-430000,-3))</f>
        <v/>
      </c>
      <c r="Q227" s="19">
        <f>MAX(0,ROUNDDOWN(G227-E227-430000-I227,-3))</f>
        <v/>
      </c>
      <c r="R227" s="19">
        <f>MAX(0,ROUNDDOWN(F227-E227-430000,-3))</f>
        <v/>
      </c>
      <c r="S227" s="19">
        <f>IF(G227&lt;=450000,0,MAX(0,ROUNDDOWN(P227*0.06-MIN(50000,P227)*0.03,-2))+MAX(0,ROUNDDOWN(P227*0.04-MIN(50000,P227)*0.02,-2)))</f>
        <v/>
      </c>
      <c r="T227" s="19">
        <f>IF(G227&lt;=450000,0,MAX(0,ROUNDDOWN(Q227*0.06-MIN(50000,Q227)*0.03,-2))+MAX(0,ROUNDDOWN(Q227*0.04-MIN(50000,Q227)*0.02,-2)))</f>
        <v/>
      </c>
      <c r="U227" s="19">
        <f>IF(F227&lt;=450000,0,MAX(0,ROUNDDOWN(R227*0.06-MIN(50000,R227)*0.03,-2))+MAX(0,ROUNDDOWN(R227*0.04-MIN(50000,R227)*0.02,-2)))</f>
        <v/>
      </c>
      <c r="V227" s="19">
        <f>S227-U227</f>
        <v/>
      </c>
      <c r="W227" s="19">
        <f>O227-M227</f>
        <v/>
      </c>
      <c r="X227" s="19">
        <f>N227+T227-M227-S227</f>
        <v/>
      </c>
      <c r="Y227" s="19">
        <f>T227-S227</f>
        <v/>
      </c>
    </row>
    <row r="228">
      <c r="A228" t="inlineStr">
        <is>
          <t>医療費の境目</t>
        </is>
      </c>
      <c r="B228" s="19">
        <f>'3_医療費の境目'!$B$3</f>
        <v/>
      </c>
      <c r="C228" s="19">
        <f>'3_医療費の境目'!$B$4</f>
        <v/>
      </c>
      <c r="D228" s="19">
        <f>'3_医療費の境目'!D156</f>
        <v/>
      </c>
      <c r="E228" s="19">
        <f>ROUND(MIN(B228/12,650000)*12*0.0915+MIN(B228/12,1390000)*12*(0.0504+0)+B228*0.005,0)</f>
        <v/>
      </c>
      <c r="F228" s="19">
        <f>IF(B228&lt;741000,0,IF(B228&lt;2191000,B228-740000,IF(B228&lt;2193000,1451000,IF(B228&lt;2196000,1453000,IF(B228&lt;2200000,1456000,IF(B228&lt;3600000,ROUND(ROUNDDOWN(B228/4,-3)*2.8,0)-80000,IF(B228&lt;6600000,ROUND(ROUNDDOWN(B228/4,-3)*3.2,0)-440000,IF(B228&lt;8500000,ROUNDDOWN(B228*0.9,0)-1100000,B228-1950000))))))))</f>
        <v/>
      </c>
      <c r="G228" s="19">
        <f>F228+C228</f>
        <v/>
      </c>
      <c r="H228" s="19">
        <f>IF(G228&gt;23500000,NA(),IF(G228&lt;=4890000,1040000,IF(G228&lt;=6550000,670000,620000)))</f>
        <v/>
      </c>
      <c r="I228" s="19">
        <f>IF(D228&lt;=0,0,MAX(0,MIN(2000000,D228-MIN(100000,ROUNDDOWN(G228*0.05,0)))))</f>
        <v/>
      </c>
      <c r="J228" s="19">
        <f>MAX(0,ROUNDDOWN(F228-E228-H228,-3))</f>
        <v/>
      </c>
      <c r="K228" s="19">
        <f>MAX(0,ROUNDDOWN(G228-E228-H228-I228,-3))</f>
        <v/>
      </c>
      <c r="L228" s="19">
        <f>MAX(0,ROUNDDOWN(G228-E228-H228,-3))</f>
        <v/>
      </c>
      <c r="M228" s="19">
        <f>IF(J228&lt;=0,0,ROUNDDOWN((J228*LOOKUP(J228,{0,1950001,3300001,6950001,9000001,18000001,40000001},{0.05,0.1,0.2,0.23,0.33,0.4,0.45})-LOOKUP(J228,{0,1950001,3300001,6950001,9000001,18000001,40000001},{0,97500,427500,636000,1536000,2796000,4796000}))*1.021,-2))</f>
        <v/>
      </c>
      <c r="N228" s="19">
        <f>IF(K228&lt;=0,0,ROUNDDOWN((K228*LOOKUP(K228,{0,1950001,3300001,6950001,9000001,18000001,40000001},{0.05,0.1,0.2,0.23,0.33,0.4,0.45})-LOOKUP(K228,{0,1950001,3300001,6950001,9000001,18000001,40000001},{0,97500,427500,636000,1536000,2796000,4796000}))*1.021,-2))</f>
        <v/>
      </c>
      <c r="O228" s="19">
        <f>IF(L228&lt;=0,0,ROUNDDOWN((L228*LOOKUP(L228,{0,1950001,3300001,6950001,9000001,18000001,40000001},{0.05,0.1,0.2,0.23,0.33,0.4,0.45})-LOOKUP(L228,{0,1950001,3300001,6950001,9000001,18000001,40000001},{0,97500,427500,636000,1536000,2796000,4796000}))*1.021,-2))</f>
        <v/>
      </c>
      <c r="P228" s="19">
        <f>MAX(0,ROUNDDOWN(G228-E228-430000,-3))</f>
        <v/>
      </c>
      <c r="Q228" s="19">
        <f>MAX(0,ROUNDDOWN(G228-E228-430000-I228,-3))</f>
        <v/>
      </c>
      <c r="R228" s="19">
        <f>MAX(0,ROUNDDOWN(F228-E228-430000,-3))</f>
        <v/>
      </c>
      <c r="S228" s="19">
        <f>IF(G228&lt;=450000,0,MAX(0,ROUNDDOWN(P228*0.06-MIN(50000,P228)*0.03,-2))+MAX(0,ROUNDDOWN(P228*0.04-MIN(50000,P228)*0.02,-2)))</f>
        <v/>
      </c>
      <c r="T228" s="19">
        <f>IF(G228&lt;=450000,0,MAX(0,ROUNDDOWN(Q228*0.06-MIN(50000,Q228)*0.03,-2))+MAX(0,ROUNDDOWN(Q228*0.04-MIN(50000,Q228)*0.02,-2)))</f>
        <v/>
      </c>
      <c r="U228" s="19">
        <f>IF(F228&lt;=450000,0,MAX(0,ROUNDDOWN(R228*0.06-MIN(50000,R228)*0.03,-2))+MAX(0,ROUNDDOWN(R228*0.04-MIN(50000,R228)*0.02,-2)))</f>
        <v/>
      </c>
      <c r="V228" s="19">
        <f>S228-U228</f>
        <v/>
      </c>
      <c r="W228" s="19">
        <f>O228-M228</f>
        <v/>
      </c>
      <c r="X228" s="19">
        <f>N228+T228-M228-S228</f>
        <v/>
      </c>
      <c r="Y228" s="19">
        <f>T228-S228</f>
        <v/>
      </c>
    </row>
    <row r="229">
      <c r="A229" t="inlineStr">
        <is>
          <t>医療費の境目</t>
        </is>
      </c>
      <c r="B229" s="19">
        <f>'3_医療費の境目'!$B$3</f>
        <v/>
      </c>
      <c r="C229" s="19">
        <f>'3_医療費の境目'!$B$4</f>
        <v/>
      </c>
      <c r="D229" s="19">
        <f>'3_医療費の境目'!D157</f>
        <v/>
      </c>
      <c r="E229" s="19">
        <f>ROUND(MIN(B229/12,650000)*12*0.0915+MIN(B229/12,1390000)*12*(0.0504+0)+B229*0.005,0)</f>
        <v/>
      </c>
      <c r="F229" s="19">
        <f>IF(B229&lt;741000,0,IF(B229&lt;2191000,B229-740000,IF(B229&lt;2193000,1451000,IF(B229&lt;2196000,1453000,IF(B229&lt;2200000,1456000,IF(B229&lt;3600000,ROUND(ROUNDDOWN(B229/4,-3)*2.8,0)-80000,IF(B229&lt;6600000,ROUND(ROUNDDOWN(B229/4,-3)*3.2,0)-440000,IF(B229&lt;8500000,ROUNDDOWN(B229*0.9,0)-1100000,B229-1950000))))))))</f>
        <v/>
      </c>
      <c r="G229" s="19">
        <f>F229+C229</f>
        <v/>
      </c>
      <c r="H229" s="19">
        <f>IF(G229&gt;23500000,NA(),IF(G229&lt;=4890000,1040000,IF(G229&lt;=6550000,670000,620000)))</f>
        <v/>
      </c>
      <c r="I229" s="19">
        <f>IF(D229&lt;=0,0,MAX(0,MIN(2000000,D229-MIN(100000,ROUNDDOWN(G229*0.05,0)))))</f>
        <v/>
      </c>
      <c r="J229" s="19">
        <f>MAX(0,ROUNDDOWN(F229-E229-H229,-3))</f>
        <v/>
      </c>
      <c r="K229" s="19">
        <f>MAX(0,ROUNDDOWN(G229-E229-H229-I229,-3))</f>
        <v/>
      </c>
      <c r="L229" s="19">
        <f>MAX(0,ROUNDDOWN(G229-E229-H229,-3))</f>
        <v/>
      </c>
      <c r="M229" s="19">
        <f>IF(J229&lt;=0,0,ROUNDDOWN((J229*LOOKUP(J229,{0,1950001,3300001,6950001,9000001,18000001,40000001},{0.05,0.1,0.2,0.23,0.33,0.4,0.45})-LOOKUP(J229,{0,1950001,3300001,6950001,9000001,18000001,40000001},{0,97500,427500,636000,1536000,2796000,4796000}))*1.021,-2))</f>
        <v/>
      </c>
      <c r="N229" s="19">
        <f>IF(K229&lt;=0,0,ROUNDDOWN((K229*LOOKUP(K229,{0,1950001,3300001,6950001,9000001,18000001,40000001},{0.05,0.1,0.2,0.23,0.33,0.4,0.45})-LOOKUP(K229,{0,1950001,3300001,6950001,9000001,18000001,40000001},{0,97500,427500,636000,1536000,2796000,4796000}))*1.021,-2))</f>
        <v/>
      </c>
      <c r="O229" s="19">
        <f>IF(L229&lt;=0,0,ROUNDDOWN((L229*LOOKUP(L229,{0,1950001,3300001,6950001,9000001,18000001,40000001},{0.05,0.1,0.2,0.23,0.33,0.4,0.45})-LOOKUP(L229,{0,1950001,3300001,6950001,9000001,18000001,40000001},{0,97500,427500,636000,1536000,2796000,4796000}))*1.021,-2))</f>
        <v/>
      </c>
      <c r="P229" s="19">
        <f>MAX(0,ROUNDDOWN(G229-E229-430000,-3))</f>
        <v/>
      </c>
      <c r="Q229" s="19">
        <f>MAX(0,ROUNDDOWN(G229-E229-430000-I229,-3))</f>
        <v/>
      </c>
      <c r="R229" s="19">
        <f>MAX(0,ROUNDDOWN(F229-E229-430000,-3))</f>
        <v/>
      </c>
      <c r="S229" s="19">
        <f>IF(G229&lt;=450000,0,MAX(0,ROUNDDOWN(P229*0.06-MIN(50000,P229)*0.03,-2))+MAX(0,ROUNDDOWN(P229*0.04-MIN(50000,P229)*0.02,-2)))</f>
        <v/>
      </c>
      <c r="T229" s="19">
        <f>IF(G229&lt;=450000,0,MAX(0,ROUNDDOWN(Q229*0.06-MIN(50000,Q229)*0.03,-2))+MAX(0,ROUNDDOWN(Q229*0.04-MIN(50000,Q229)*0.02,-2)))</f>
        <v/>
      </c>
      <c r="U229" s="19">
        <f>IF(F229&lt;=450000,0,MAX(0,ROUNDDOWN(R229*0.06-MIN(50000,R229)*0.03,-2))+MAX(0,ROUNDDOWN(R229*0.04-MIN(50000,R229)*0.02,-2)))</f>
        <v/>
      </c>
      <c r="V229" s="19">
        <f>S229-U229</f>
        <v/>
      </c>
      <c r="W229" s="19">
        <f>O229-M229</f>
        <v/>
      </c>
      <c r="X229" s="19">
        <f>N229+T229-M229-S229</f>
        <v/>
      </c>
      <c r="Y229" s="19">
        <f>T229-S229</f>
        <v/>
      </c>
    </row>
    <row r="230">
      <c r="A230" t="inlineStr">
        <is>
          <t>医療費の境目</t>
        </is>
      </c>
      <c r="B230" s="19">
        <f>'3_医療費の境目'!$B$3</f>
        <v/>
      </c>
      <c r="C230" s="19">
        <f>'3_医療費の境目'!$B$4</f>
        <v/>
      </c>
      <c r="D230" s="19">
        <f>'3_医療費の境目'!D158</f>
        <v/>
      </c>
      <c r="E230" s="19">
        <f>ROUND(MIN(B230/12,650000)*12*0.0915+MIN(B230/12,1390000)*12*(0.0504+0)+B230*0.005,0)</f>
        <v/>
      </c>
      <c r="F230" s="19">
        <f>IF(B230&lt;741000,0,IF(B230&lt;2191000,B230-740000,IF(B230&lt;2193000,1451000,IF(B230&lt;2196000,1453000,IF(B230&lt;2200000,1456000,IF(B230&lt;3600000,ROUND(ROUNDDOWN(B230/4,-3)*2.8,0)-80000,IF(B230&lt;6600000,ROUND(ROUNDDOWN(B230/4,-3)*3.2,0)-440000,IF(B230&lt;8500000,ROUNDDOWN(B230*0.9,0)-1100000,B230-1950000))))))))</f>
        <v/>
      </c>
      <c r="G230" s="19">
        <f>F230+C230</f>
        <v/>
      </c>
      <c r="H230" s="19">
        <f>IF(G230&gt;23500000,NA(),IF(G230&lt;=4890000,1040000,IF(G230&lt;=6550000,670000,620000)))</f>
        <v/>
      </c>
      <c r="I230" s="19">
        <f>IF(D230&lt;=0,0,MAX(0,MIN(2000000,D230-MIN(100000,ROUNDDOWN(G230*0.05,0)))))</f>
        <v/>
      </c>
      <c r="J230" s="19">
        <f>MAX(0,ROUNDDOWN(F230-E230-H230,-3))</f>
        <v/>
      </c>
      <c r="K230" s="19">
        <f>MAX(0,ROUNDDOWN(G230-E230-H230-I230,-3))</f>
        <v/>
      </c>
      <c r="L230" s="19">
        <f>MAX(0,ROUNDDOWN(G230-E230-H230,-3))</f>
        <v/>
      </c>
      <c r="M230" s="19">
        <f>IF(J230&lt;=0,0,ROUNDDOWN((J230*LOOKUP(J230,{0,1950001,3300001,6950001,9000001,18000001,40000001},{0.05,0.1,0.2,0.23,0.33,0.4,0.45})-LOOKUP(J230,{0,1950001,3300001,6950001,9000001,18000001,40000001},{0,97500,427500,636000,1536000,2796000,4796000}))*1.021,-2))</f>
        <v/>
      </c>
      <c r="N230" s="19">
        <f>IF(K230&lt;=0,0,ROUNDDOWN((K230*LOOKUP(K230,{0,1950001,3300001,6950001,9000001,18000001,40000001},{0.05,0.1,0.2,0.23,0.33,0.4,0.45})-LOOKUP(K230,{0,1950001,3300001,6950001,9000001,18000001,40000001},{0,97500,427500,636000,1536000,2796000,4796000}))*1.021,-2))</f>
        <v/>
      </c>
      <c r="O230" s="19">
        <f>IF(L230&lt;=0,0,ROUNDDOWN((L230*LOOKUP(L230,{0,1950001,3300001,6950001,9000001,18000001,40000001},{0.05,0.1,0.2,0.23,0.33,0.4,0.45})-LOOKUP(L230,{0,1950001,3300001,6950001,9000001,18000001,40000001},{0,97500,427500,636000,1536000,2796000,4796000}))*1.021,-2))</f>
        <v/>
      </c>
      <c r="P230" s="19">
        <f>MAX(0,ROUNDDOWN(G230-E230-430000,-3))</f>
        <v/>
      </c>
      <c r="Q230" s="19">
        <f>MAX(0,ROUNDDOWN(G230-E230-430000-I230,-3))</f>
        <v/>
      </c>
      <c r="R230" s="19">
        <f>MAX(0,ROUNDDOWN(F230-E230-430000,-3))</f>
        <v/>
      </c>
      <c r="S230" s="19">
        <f>IF(G230&lt;=450000,0,MAX(0,ROUNDDOWN(P230*0.06-MIN(50000,P230)*0.03,-2))+MAX(0,ROUNDDOWN(P230*0.04-MIN(50000,P230)*0.02,-2)))</f>
        <v/>
      </c>
      <c r="T230" s="19">
        <f>IF(G230&lt;=450000,0,MAX(0,ROUNDDOWN(Q230*0.06-MIN(50000,Q230)*0.03,-2))+MAX(0,ROUNDDOWN(Q230*0.04-MIN(50000,Q230)*0.02,-2)))</f>
        <v/>
      </c>
      <c r="U230" s="19">
        <f>IF(F230&lt;=450000,0,MAX(0,ROUNDDOWN(R230*0.06-MIN(50000,R230)*0.03,-2))+MAX(0,ROUNDDOWN(R230*0.04-MIN(50000,R230)*0.02,-2)))</f>
        <v/>
      </c>
      <c r="V230" s="19">
        <f>S230-U230</f>
        <v/>
      </c>
      <c r="W230" s="19">
        <f>O230-M230</f>
        <v/>
      </c>
      <c r="X230" s="19">
        <f>N230+T230-M230-S230</f>
        <v/>
      </c>
      <c r="Y230" s="19">
        <f>T230-S230</f>
        <v/>
      </c>
    </row>
    <row r="231">
      <c r="A231" t="inlineStr">
        <is>
          <t>医療費の境目</t>
        </is>
      </c>
      <c r="B231" s="19">
        <f>'3_医療費の境目'!$B$3</f>
        <v/>
      </c>
      <c r="C231" s="19">
        <f>'3_医療費の境目'!$B$4</f>
        <v/>
      </c>
      <c r="D231" s="19">
        <f>'3_医療費の境目'!D159</f>
        <v/>
      </c>
      <c r="E231" s="19">
        <f>ROUND(MIN(B231/12,650000)*12*0.0915+MIN(B231/12,1390000)*12*(0.0504+0)+B231*0.005,0)</f>
        <v/>
      </c>
      <c r="F231" s="19">
        <f>IF(B231&lt;741000,0,IF(B231&lt;2191000,B231-740000,IF(B231&lt;2193000,1451000,IF(B231&lt;2196000,1453000,IF(B231&lt;2200000,1456000,IF(B231&lt;3600000,ROUND(ROUNDDOWN(B231/4,-3)*2.8,0)-80000,IF(B231&lt;6600000,ROUND(ROUNDDOWN(B231/4,-3)*3.2,0)-440000,IF(B231&lt;8500000,ROUNDDOWN(B231*0.9,0)-1100000,B231-1950000))))))))</f>
        <v/>
      </c>
      <c r="G231" s="19">
        <f>F231+C231</f>
        <v/>
      </c>
      <c r="H231" s="19">
        <f>IF(G231&gt;23500000,NA(),IF(G231&lt;=4890000,1040000,IF(G231&lt;=6550000,670000,620000)))</f>
        <v/>
      </c>
      <c r="I231" s="19">
        <f>IF(D231&lt;=0,0,MAX(0,MIN(2000000,D231-MIN(100000,ROUNDDOWN(G231*0.05,0)))))</f>
        <v/>
      </c>
      <c r="J231" s="19">
        <f>MAX(0,ROUNDDOWN(F231-E231-H231,-3))</f>
        <v/>
      </c>
      <c r="K231" s="19">
        <f>MAX(0,ROUNDDOWN(G231-E231-H231-I231,-3))</f>
        <v/>
      </c>
      <c r="L231" s="19">
        <f>MAX(0,ROUNDDOWN(G231-E231-H231,-3))</f>
        <v/>
      </c>
      <c r="M231" s="19">
        <f>IF(J231&lt;=0,0,ROUNDDOWN((J231*LOOKUP(J231,{0,1950001,3300001,6950001,9000001,18000001,40000001},{0.05,0.1,0.2,0.23,0.33,0.4,0.45})-LOOKUP(J231,{0,1950001,3300001,6950001,9000001,18000001,40000001},{0,97500,427500,636000,1536000,2796000,4796000}))*1.021,-2))</f>
        <v/>
      </c>
      <c r="N231" s="19">
        <f>IF(K231&lt;=0,0,ROUNDDOWN((K231*LOOKUP(K231,{0,1950001,3300001,6950001,9000001,18000001,40000001},{0.05,0.1,0.2,0.23,0.33,0.4,0.45})-LOOKUP(K231,{0,1950001,3300001,6950001,9000001,18000001,40000001},{0,97500,427500,636000,1536000,2796000,4796000}))*1.021,-2))</f>
        <v/>
      </c>
      <c r="O231" s="19">
        <f>IF(L231&lt;=0,0,ROUNDDOWN((L231*LOOKUP(L231,{0,1950001,3300001,6950001,9000001,18000001,40000001},{0.05,0.1,0.2,0.23,0.33,0.4,0.45})-LOOKUP(L231,{0,1950001,3300001,6950001,9000001,18000001,40000001},{0,97500,427500,636000,1536000,2796000,4796000}))*1.021,-2))</f>
        <v/>
      </c>
      <c r="P231" s="19">
        <f>MAX(0,ROUNDDOWN(G231-E231-430000,-3))</f>
        <v/>
      </c>
      <c r="Q231" s="19">
        <f>MAX(0,ROUNDDOWN(G231-E231-430000-I231,-3))</f>
        <v/>
      </c>
      <c r="R231" s="19">
        <f>MAX(0,ROUNDDOWN(F231-E231-430000,-3))</f>
        <v/>
      </c>
      <c r="S231" s="19">
        <f>IF(G231&lt;=450000,0,MAX(0,ROUNDDOWN(P231*0.06-MIN(50000,P231)*0.03,-2))+MAX(0,ROUNDDOWN(P231*0.04-MIN(50000,P231)*0.02,-2)))</f>
        <v/>
      </c>
      <c r="T231" s="19">
        <f>IF(G231&lt;=450000,0,MAX(0,ROUNDDOWN(Q231*0.06-MIN(50000,Q231)*0.03,-2))+MAX(0,ROUNDDOWN(Q231*0.04-MIN(50000,Q231)*0.02,-2)))</f>
        <v/>
      </c>
      <c r="U231" s="19">
        <f>IF(F231&lt;=450000,0,MAX(0,ROUNDDOWN(R231*0.06-MIN(50000,R231)*0.03,-2))+MAX(0,ROUNDDOWN(R231*0.04-MIN(50000,R231)*0.02,-2)))</f>
        <v/>
      </c>
      <c r="V231" s="19">
        <f>S231-U231</f>
        <v/>
      </c>
      <c r="W231" s="19">
        <f>O231-M231</f>
        <v/>
      </c>
      <c r="X231" s="19">
        <f>N231+T231-M231-S231</f>
        <v/>
      </c>
      <c r="Y231" s="19">
        <f>T231-S231</f>
        <v/>
      </c>
    </row>
    <row r="232">
      <c r="A232" t="inlineStr">
        <is>
          <t>医療費の境目</t>
        </is>
      </c>
      <c r="B232" s="19">
        <f>'3_医療費の境目'!$B$3</f>
        <v/>
      </c>
      <c r="C232" s="19">
        <f>'3_医療費の境目'!$B$4</f>
        <v/>
      </c>
      <c r="D232" s="19">
        <f>'3_医療費の境目'!D160</f>
        <v/>
      </c>
      <c r="E232" s="19">
        <f>ROUND(MIN(B232/12,650000)*12*0.0915+MIN(B232/12,1390000)*12*(0.0504+0)+B232*0.005,0)</f>
        <v/>
      </c>
      <c r="F232" s="19">
        <f>IF(B232&lt;741000,0,IF(B232&lt;2191000,B232-740000,IF(B232&lt;2193000,1451000,IF(B232&lt;2196000,1453000,IF(B232&lt;2200000,1456000,IF(B232&lt;3600000,ROUND(ROUNDDOWN(B232/4,-3)*2.8,0)-80000,IF(B232&lt;6600000,ROUND(ROUNDDOWN(B232/4,-3)*3.2,0)-440000,IF(B232&lt;8500000,ROUNDDOWN(B232*0.9,0)-1100000,B232-1950000))))))))</f>
        <v/>
      </c>
      <c r="G232" s="19">
        <f>F232+C232</f>
        <v/>
      </c>
      <c r="H232" s="19">
        <f>IF(G232&gt;23500000,NA(),IF(G232&lt;=4890000,1040000,IF(G232&lt;=6550000,670000,620000)))</f>
        <v/>
      </c>
      <c r="I232" s="19">
        <f>IF(D232&lt;=0,0,MAX(0,MIN(2000000,D232-MIN(100000,ROUNDDOWN(G232*0.05,0)))))</f>
        <v/>
      </c>
      <c r="J232" s="19">
        <f>MAX(0,ROUNDDOWN(F232-E232-H232,-3))</f>
        <v/>
      </c>
      <c r="K232" s="19">
        <f>MAX(0,ROUNDDOWN(G232-E232-H232-I232,-3))</f>
        <v/>
      </c>
      <c r="L232" s="19">
        <f>MAX(0,ROUNDDOWN(G232-E232-H232,-3))</f>
        <v/>
      </c>
      <c r="M232" s="19">
        <f>IF(J232&lt;=0,0,ROUNDDOWN((J232*LOOKUP(J232,{0,1950001,3300001,6950001,9000001,18000001,40000001},{0.05,0.1,0.2,0.23,0.33,0.4,0.45})-LOOKUP(J232,{0,1950001,3300001,6950001,9000001,18000001,40000001},{0,97500,427500,636000,1536000,2796000,4796000}))*1.021,-2))</f>
        <v/>
      </c>
      <c r="N232" s="19">
        <f>IF(K232&lt;=0,0,ROUNDDOWN((K232*LOOKUP(K232,{0,1950001,3300001,6950001,9000001,18000001,40000001},{0.05,0.1,0.2,0.23,0.33,0.4,0.45})-LOOKUP(K232,{0,1950001,3300001,6950001,9000001,18000001,40000001},{0,97500,427500,636000,1536000,2796000,4796000}))*1.021,-2))</f>
        <v/>
      </c>
      <c r="O232" s="19">
        <f>IF(L232&lt;=0,0,ROUNDDOWN((L232*LOOKUP(L232,{0,1950001,3300001,6950001,9000001,18000001,40000001},{0.05,0.1,0.2,0.23,0.33,0.4,0.45})-LOOKUP(L232,{0,1950001,3300001,6950001,9000001,18000001,40000001},{0,97500,427500,636000,1536000,2796000,4796000}))*1.021,-2))</f>
        <v/>
      </c>
      <c r="P232" s="19">
        <f>MAX(0,ROUNDDOWN(G232-E232-430000,-3))</f>
        <v/>
      </c>
      <c r="Q232" s="19">
        <f>MAX(0,ROUNDDOWN(G232-E232-430000-I232,-3))</f>
        <v/>
      </c>
      <c r="R232" s="19">
        <f>MAX(0,ROUNDDOWN(F232-E232-430000,-3))</f>
        <v/>
      </c>
      <c r="S232" s="19">
        <f>IF(G232&lt;=450000,0,MAX(0,ROUNDDOWN(P232*0.06-MIN(50000,P232)*0.03,-2))+MAX(0,ROUNDDOWN(P232*0.04-MIN(50000,P232)*0.02,-2)))</f>
        <v/>
      </c>
      <c r="T232" s="19">
        <f>IF(G232&lt;=450000,0,MAX(0,ROUNDDOWN(Q232*0.06-MIN(50000,Q232)*0.03,-2))+MAX(0,ROUNDDOWN(Q232*0.04-MIN(50000,Q232)*0.02,-2)))</f>
        <v/>
      </c>
      <c r="U232" s="19">
        <f>IF(F232&lt;=450000,0,MAX(0,ROUNDDOWN(R232*0.06-MIN(50000,R232)*0.03,-2))+MAX(0,ROUNDDOWN(R232*0.04-MIN(50000,R232)*0.02,-2)))</f>
        <v/>
      </c>
      <c r="V232" s="19">
        <f>S232-U232</f>
        <v/>
      </c>
      <c r="W232" s="19">
        <f>O232-M232</f>
        <v/>
      </c>
      <c r="X232" s="19">
        <f>N232+T232-M232-S232</f>
        <v/>
      </c>
      <c r="Y232" s="19">
        <f>T232-S232</f>
        <v/>
      </c>
    </row>
    <row r="233">
      <c r="A233" t="inlineStr">
        <is>
          <t>医療費の境目</t>
        </is>
      </c>
      <c r="B233" s="19">
        <f>'3_医療費の境目'!$B$3</f>
        <v/>
      </c>
      <c r="C233" s="19">
        <f>'3_医療費の境目'!$B$4</f>
        <v/>
      </c>
      <c r="D233" s="19">
        <f>'3_医療費の境目'!D161</f>
        <v/>
      </c>
      <c r="E233" s="19">
        <f>ROUND(MIN(B233/12,650000)*12*0.0915+MIN(B233/12,1390000)*12*(0.0504+0)+B233*0.005,0)</f>
        <v/>
      </c>
      <c r="F233" s="19">
        <f>IF(B233&lt;741000,0,IF(B233&lt;2191000,B233-740000,IF(B233&lt;2193000,1451000,IF(B233&lt;2196000,1453000,IF(B233&lt;2200000,1456000,IF(B233&lt;3600000,ROUND(ROUNDDOWN(B233/4,-3)*2.8,0)-80000,IF(B233&lt;6600000,ROUND(ROUNDDOWN(B233/4,-3)*3.2,0)-440000,IF(B233&lt;8500000,ROUNDDOWN(B233*0.9,0)-1100000,B233-1950000))))))))</f>
        <v/>
      </c>
      <c r="G233" s="19">
        <f>F233+C233</f>
        <v/>
      </c>
      <c r="H233" s="19">
        <f>IF(G233&gt;23500000,NA(),IF(G233&lt;=4890000,1040000,IF(G233&lt;=6550000,670000,620000)))</f>
        <v/>
      </c>
      <c r="I233" s="19">
        <f>IF(D233&lt;=0,0,MAX(0,MIN(2000000,D233-MIN(100000,ROUNDDOWN(G233*0.05,0)))))</f>
        <v/>
      </c>
      <c r="J233" s="19">
        <f>MAX(0,ROUNDDOWN(F233-E233-H233,-3))</f>
        <v/>
      </c>
      <c r="K233" s="19">
        <f>MAX(0,ROUNDDOWN(G233-E233-H233-I233,-3))</f>
        <v/>
      </c>
      <c r="L233" s="19">
        <f>MAX(0,ROUNDDOWN(G233-E233-H233,-3))</f>
        <v/>
      </c>
      <c r="M233" s="19">
        <f>IF(J233&lt;=0,0,ROUNDDOWN((J233*LOOKUP(J233,{0,1950001,3300001,6950001,9000001,18000001,40000001},{0.05,0.1,0.2,0.23,0.33,0.4,0.45})-LOOKUP(J233,{0,1950001,3300001,6950001,9000001,18000001,40000001},{0,97500,427500,636000,1536000,2796000,4796000}))*1.021,-2))</f>
        <v/>
      </c>
      <c r="N233" s="19">
        <f>IF(K233&lt;=0,0,ROUNDDOWN((K233*LOOKUP(K233,{0,1950001,3300001,6950001,9000001,18000001,40000001},{0.05,0.1,0.2,0.23,0.33,0.4,0.45})-LOOKUP(K233,{0,1950001,3300001,6950001,9000001,18000001,40000001},{0,97500,427500,636000,1536000,2796000,4796000}))*1.021,-2))</f>
        <v/>
      </c>
      <c r="O233" s="19">
        <f>IF(L233&lt;=0,0,ROUNDDOWN((L233*LOOKUP(L233,{0,1950001,3300001,6950001,9000001,18000001,40000001},{0.05,0.1,0.2,0.23,0.33,0.4,0.45})-LOOKUP(L233,{0,1950001,3300001,6950001,9000001,18000001,40000001},{0,97500,427500,636000,1536000,2796000,4796000}))*1.021,-2))</f>
        <v/>
      </c>
      <c r="P233" s="19">
        <f>MAX(0,ROUNDDOWN(G233-E233-430000,-3))</f>
        <v/>
      </c>
      <c r="Q233" s="19">
        <f>MAX(0,ROUNDDOWN(G233-E233-430000-I233,-3))</f>
        <v/>
      </c>
      <c r="R233" s="19">
        <f>MAX(0,ROUNDDOWN(F233-E233-430000,-3))</f>
        <v/>
      </c>
      <c r="S233" s="19">
        <f>IF(G233&lt;=450000,0,MAX(0,ROUNDDOWN(P233*0.06-MIN(50000,P233)*0.03,-2))+MAX(0,ROUNDDOWN(P233*0.04-MIN(50000,P233)*0.02,-2)))</f>
        <v/>
      </c>
      <c r="T233" s="19">
        <f>IF(G233&lt;=450000,0,MAX(0,ROUNDDOWN(Q233*0.06-MIN(50000,Q233)*0.03,-2))+MAX(0,ROUNDDOWN(Q233*0.04-MIN(50000,Q233)*0.02,-2)))</f>
        <v/>
      </c>
      <c r="U233" s="19">
        <f>IF(F233&lt;=450000,0,MAX(0,ROUNDDOWN(R233*0.06-MIN(50000,R233)*0.03,-2))+MAX(0,ROUNDDOWN(R233*0.04-MIN(50000,R233)*0.02,-2)))</f>
        <v/>
      </c>
      <c r="V233" s="19">
        <f>S233-U233</f>
        <v/>
      </c>
      <c r="W233" s="19">
        <f>O233-M233</f>
        <v/>
      </c>
      <c r="X233" s="19">
        <f>N233+T233-M233-S233</f>
        <v/>
      </c>
      <c r="Y233" s="19">
        <f>T233-S233</f>
        <v/>
      </c>
    </row>
    <row r="234">
      <c r="A234" t="inlineStr">
        <is>
          <t>医療費の境目</t>
        </is>
      </c>
      <c r="B234" s="19">
        <f>'3_医療費の境目'!$B$3</f>
        <v/>
      </c>
      <c r="C234" s="19">
        <f>'3_医療費の境目'!$B$4</f>
        <v/>
      </c>
      <c r="D234" s="19">
        <f>'3_医療費の境目'!D162</f>
        <v/>
      </c>
      <c r="E234" s="19">
        <f>ROUND(MIN(B234/12,650000)*12*0.0915+MIN(B234/12,1390000)*12*(0.0504+0)+B234*0.005,0)</f>
        <v/>
      </c>
      <c r="F234" s="19">
        <f>IF(B234&lt;741000,0,IF(B234&lt;2191000,B234-740000,IF(B234&lt;2193000,1451000,IF(B234&lt;2196000,1453000,IF(B234&lt;2200000,1456000,IF(B234&lt;3600000,ROUND(ROUNDDOWN(B234/4,-3)*2.8,0)-80000,IF(B234&lt;6600000,ROUND(ROUNDDOWN(B234/4,-3)*3.2,0)-440000,IF(B234&lt;8500000,ROUNDDOWN(B234*0.9,0)-1100000,B234-1950000))))))))</f>
        <v/>
      </c>
      <c r="G234" s="19">
        <f>F234+C234</f>
        <v/>
      </c>
      <c r="H234" s="19">
        <f>IF(G234&gt;23500000,NA(),IF(G234&lt;=4890000,1040000,IF(G234&lt;=6550000,670000,620000)))</f>
        <v/>
      </c>
      <c r="I234" s="19">
        <f>IF(D234&lt;=0,0,MAX(0,MIN(2000000,D234-MIN(100000,ROUNDDOWN(G234*0.05,0)))))</f>
        <v/>
      </c>
      <c r="J234" s="19">
        <f>MAX(0,ROUNDDOWN(F234-E234-H234,-3))</f>
        <v/>
      </c>
      <c r="K234" s="19">
        <f>MAX(0,ROUNDDOWN(G234-E234-H234-I234,-3))</f>
        <v/>
      </c>
      <c r="L234" s="19">
        <f>MAX(0,ROUNDDOWN(G234-E234-H234,-3))</f>
        <v/>
      </c>
      <c r="M234" s="19">
        <f>IF(J234&lt;=0,0,ROUNDDOWN((J234*LOOKUP(J234,{0,1950001,3300001,6950001,9000001,18000001,40000001},{0.05,0.1,0.2,0.23,0.33,0.4,0.45})-LOOKUP(J234,{0,1950001,3300001,6950001,9000001,18000001,40000001},{0,97500,427500,636000,1536000,2796000,4796000}))*1.021,-2))</f>
        <v/>
      </c>
      <c r="N234" s="19">
        <f>IF(K234&lt;=0,0,ROUNDDOWN((K234*LOOKUP(K234,{0,1950001,3300001,6950001,9000001,18000001,40000001},{0.05,0.1,0.2,0.23,0.33,0.4,0.45})-LOOKUP(K234,{0,1950001,3300001,6950001,9000001,18000001,40000001},{0,97500,427500,636000,1536000,2796000,4796000}))*1.021,-2))</f>
        <v/>
      </c>
      <c r="O234" s="19">
        <f>IF(L234&lt;=0,0,ROUNDDOWN((L234*LOOKUP(L234,{0,1950001,3300001,6950001,9000001,18000001,40000001},{0.05,0.1,0.2,0.23,0.33,0.4,0.45})-LOOKUP(L234,{0,1950001,3300001,6950001,9000001,18000001,40000001},{0,97500,427500,636000,1536000,2796000,4796000}))*1.021,-2))</f>
        <v/>
      </c>
      <c r="P234" s="19">
        <f>MAX(0,ROUNDDOWN(G234-E234-430000,-3))</f>
        <v/>
      </c>
      <c r="Q234" s="19">
        <f>MAX(0,ROUNDDOWN(G234-E234-430000-I234,-3))</f>
        <v/>
      </c>
      <c r="R234" s="19">
        <f>MAX(0,ROUNDDOWN(F234-E234-430000,-3))</f>
        <v/>
      </c>
      <c r="S234" s="19">
        <f>IF(G234&lt;=450000,0,MAX(0,ROUNDDOWN(P234*0.06-MIN(50000,P234)*0.03,-2))+MAX(0,ROUNDDOWN(P234*0.04-MIN(50000,P234)*0.02,-2)))</f>
        <v/>
      </c>
      <c r="T234" s="19">
        <f>IF(G234&lt;=450000,0,MAX(0,ROUNDDOWN(Q234*0.06-MIN(50000,Q234)*0.03,-2))+MAX(0,ROUNDDOWN(Q234*0.04-MIN(50000,Q234)*0.02,-2)))</f>
        <v/>
      </c>
      <c r="U234" s="19">
        <f>IF(F234&lt;=450000,0,MAX(0,ROUNDDOWN(R234*0.06-MIN(50000,R234)*0.03,-2))+MAX(0,ROUNDDOWN(R234*0.04-MIN(50000,R234)*0.02,-2)))</f>
        <v/>
      </c>
      <c r="V234" s="19">
        <f>S234-U234</f>
        <v/>
      </c>
      <c r="W234" s="19">
        <f>O234-M234</f>
        <v/>
      </c>
      <c r="X234" s="19">
        <f>N234+T234-M234-S234</f>
        <v/>
      </c>
      <c r="Y234" s="19">
        <f>T234-S234</f>
        <v/>
      </c>
    </row>
    <row r="235">
      <c r="A235" t="inlineStr">
        <is>
          <t>医療費の境目</t>
        </is>
      </c>
      <c r="B235" s="19">
        <f>'3_医療費の境目'!$B$3</f>
        <v/>
      </c>
      <c r="C235" s="19">
        <f>'3_医療費の境目'!$B$4</f>
        <v/>
      </c>
      <c r="D235" s="19">
        <f>'3_医療費の境目'!D163</f>
        <v/>
      </c>
      <c r="E235" s="19">
        <f>ROUND(MIN(B235/12,650000)*12*0.0915+MIN(B235/12,1390000)*12*(0.0504+0)+B235*0.005,0)</f>
        <v/>
      </c>
      <c r="F235" s="19">
        <f>IF(B235&lt;741000,0,IF(B235&lt;2191000,B235-740000,IF(B235&lt;2193000,1451000,IF(B235&lt;2196000,1453000,IF(B235&lt;2200000,1456000,IF(B235&lt;3600000,ROUND(ROUNDDOWN(B235/4,-3)*2.8,0)-80000,IF(B235&lt;6600000,ROUND(ROUNDDOWN(B235/4,-3)*3.2,0)-440000,IF(B235&lt;8500000,ROUNDDOWN(B235*0.9,0)-1100000,B235-1950000))))))))</f>
        <v/>
      </c>
      <c r="G235" s="19">
        <f>F235+C235</f>
        <v/>
      </c>
      <c r="H235" s="19">
        <f>IF(G235&gt;23500000,NA(),IF(G235&lt;=4890000,1040000,IF(G235&lt;=6550000,670000,620000)))</f>
        <v/>
      </c>
      <c r="I235" s="19">
        <f>IF(D235&lt;=0,0,MAX(0,MIN(2000000,D235-MIN(100000,ROUNDDOWN(G235*0.05,0)))))</f>
        <v/>
      </c>
      <c r="J235" s="19">
        <f>MAX(0,ROUNDDOWN(F235-E235-H235,-3))</f>
        <v/>
      </c>
      <c r="K235" s="19">
        <f>MAX(0,ROUNDDOWN(G235-E235-H235-I235,-3))</f>
        <v/>
      </c>
      <c r="L235" s="19">
        <f>MAX(0,ROUNDDOWN(G235-E235-H235,-3))</f>
        <v/>
      </c>
      <c r="M235" s="19">
        <f>IF(J235&lt;=0,0,ROUNDDOWN((J235*LOOKUP(J235,{0,1950001,3300001,6950001,9000001,18000001,40000001},{0.05,0.1,0.2,0.23,0.33,0.4,0.45})-LOOKUP(J235,{0,1950001,3300001,6950001,9000001,18000001,40000001},{0,97500,427500,636000,1536000,2796000,4796000}))*1.021,-2))</f>
        <v/>
      </c>
      <c r="N235" s="19">
        <f>IF(K235&lt;=0,0,ROUNDDOWN((K235*LOOKUP(K235,{0,1950001,3300001,6950001,9000001,18000001,40000001},{0.05,0.1,0.2,0.23,0.33,0.4,0.45})-LOOKUP(K235,{0,1950001,3300001,6950001,9000001,18000001,40000001},{0,97500,427500,636000,1536000,2796000,4796000}))*1.021,-2))</f>
        <v/>
      </c>
      <c r="O235" s="19">
        <f>IF(L235&lt;=0,0,ROUNDDOWN((L235*LOOKUP(L235,{0,1950001,3300001,6950001,9000001,18000001,40000001},{0.05,0.1,0.2,0.23,0.33,0.4,0.45})-LOOKUP(L235,{0,1950001,3300001,6950001,9000001,18000001,40000001},{0,97500,427500,636000,1536000,2796000,4796000}))*1.021,-2))</f>
        <v/>
      </c>
      <c r="P235" s="19">
        <f>MAX(0,ROUNDDOWN(G235-E235-430000,-3))</f>
        <v/>
      </c>
      <c r="Q235" s="19">
        <f>MAX(0,ROUNDDOWN(G235-E235-430000-I235,-3))</f>
        <v/>
      </c>
      <c r="R235" s="19">
        <f>MAX(0,ROUNDDOWN(F235-E235-430000,-3))</f>
        <v/>
      </c>
      <c r="S235" s="19">
        <f>IF(G235&lt;=450000,0,MAX(0,ROUNDDOWN(P235*0.06-MIN(50000,P235)*0.03,-2))+MAX(0,ROUNDDOWN(P235*0.04-MIN(50000,P235)*0.02,-2)))</f>
        <v/>
      </c>
      <c r="T235" s="19">
        <f>IF(G235&lt;=450000,0,MAX(0,ROUNDDOWN(Q235*0.06-MIN(50000,Q235)*0.03,-2))+MAX(0,ROUNDDOWN(Q235*0.04-MIN(50000,Q235)*0.02,-2)))</f>
        <v/>
      </c>
      <c r="U235" s="19">
        <f>IF(F235&lt;=450000,0,MAX(0,ROUNDDOWN(R235*0.06-MIN(50000,R235)*0.03,-2))+MAX(0,ROUNDDOWN(R235*0.04-MIN(50000,R235)*0.02,-2)))</f>
        <v/>
      </c>
      <c r="V235" s="19">
        <f>S235-U235</f>
        <v/>
      </c>
      <c r="W235" s="19">
        <f>O235-M235</f>
        <v/>
      </c>
      <c r="X235" s="19">
        <f>N235+T235-M235-S235</f>
        <v/>
      </c>
      <c r="Y235" s="19">
        <f>T235-S235</f>
        <v/>
      </c>
    </row>
    <row r="236">
      <c r="A236" t="inlineStr">
        <is>
          <t>医療費の境目</t>
        </is>
      </c>
      <c r="B236" s="19">
        <f>'3_医療費の境目'!$B$3</f>
        <v/>
      </c>
      <c r="C236" s="19">
        <f>'3_医療費の境目'!$B$4</f>
        <v/>
      </c>
      <c r="D236" s="19">
        <f>'3_医療費の境目'!D164</f>
        <v/>
      </c>
      <c r="E236" s="19">
        <f>ROUND(MIN(B236/12,650000)*12*0.0915+MIN(B236/12,1390000)*12*(0.0504+0)+B236*0.005,0)</f>
        <v/>
      </c>
      <c r="F236" s="19">
        <f>IF(B236&lt;741000,0,IF(B236&lt;2191000,B236-740000,IF(B236&lt;2193000,1451000,IF(B236&lt;2196000,1453000,IF(B236&lt;2200000,1456000,IF(B236&lt;3600000,ROUND(ROUNDDOWN(B236/4,-3)*2.8,0)-80000,IF(B236&lt;6600000,ROUND(ROUNDDOWN(B236/4,-3)*3.2,0)-440000,IF(B236&lt;8500000,ROUNDDOWN(B236*0.9,0)-1100000,B236-1950000))))))))</f>
        <v/>
      </c>
      <c r="G236" s="19">
        <f>F236+C236</f>
        <v/>
      </c>
      <c r="H236" s="19">
        <f>IF(G236&gt;23500000,NA(),IF(G236&lt;=4890000,1040000,IF(G236&lt;=6550000,670000,620000)))</f>
        <v/>
      </c>
      <c r="I236" s="19">
        <f>IF(D236&lt;=0,0,MAX(0,MIN(2000000,D236-MIN(100000,ROUNDDOWN(G236*0.05,0)))))</f>
        <v/>
      </c>
      <c r="J236" s="19">
        <f>MAX(0,ROUNDDOWN(F236-E236-H236,-3))</f>
        <v/>
      </c>
      <c r="K236" s="19">
        <f>MAX(0,ROUNDDOWN(G236-E236-H236-I236,-3))</f>
        <v/>
      </c>
      <c r="L236" s="19">
        <f>MAX(0,ROUNDDOWN(G236-E236-H236,-3))</f>
        <v/>
      </c>
      <c r="M236" s="19">
        <f>IF(J236&lt;=0,0,ROUNDDOWN((J236*LOOKUP(J236,{0,1950001,3300001,6950001,9000001,18000001,40000001},{0.05,0.1,0.2,0.23,0.33,0.4,0.45})-LOOKUP(J236,{0,1950001,3300001,6950001,9000001,18000001,40000001},{0,97500,427500,636000,1536000,2796000,4796000}))*1.021,-2))</f>
        <v/>
      </c>
      <c r="N236" s="19">
        <f>IF(K236&lt;=0,0,ROUNDDOWN((K236*LOOKUP(K236,{0,1950001,3300001,6950001,9000001,18000001,40000001},{0.05,0.1,0.2,0.23,0.33,0.4,0.45})-LOOKUP(K236,{0,1950001,3300001,6950001,9000001,18000001,40000001},{0,97500,427500,636000,1536000,2796000,4796000}))*1.021,-2))</f>
        <v/>
      </c>
      <c r="O236" s="19">
        <f>IF(L236&lt;=0,0,ROUNDDOWN((L236*LOOKUP(L236,{0,1950001,3300001,6950001,9000001,18000001,40000001},{0.05,0.1,0.2,0.23,0.33,0.4,0.45})-LOOKUP(L236,{0,1950001,3300001,6950001,9000001,18000001,40000001},{0,97500,427500,636000,1536000,2796000,4796000}))*1.021,-2))</f>
        <v/>
      </c>
      <c r="P236" s="19">
        <f>MAX(0,ROUNDDOWN(G236-E236-430000,-3))</f>
        <v/>
      </c>
      <c r="Q236" s="19">
        <f>MAX(0,ROUNDDOWN(G236-E236-430000-I236,-3))</f>
        <v/>
      </c>
      <c r="R236" s="19">
        <f>MAX(0,ROUNDDOWN(F236-E236-430000,-3))</f>
        <v/>
      </c>
      <c r="S236" s="19">
        <f>IF(G236&lt;=450000,0,MAX(0,ROUNDDOWN(P236*0.06-MIN(50000,P236)*0.03,-2))+MAX(0,ROUNDDOWN(P236*0.04-MIN(50000,P236)*0.02,-2)))</f>
        <v/>
      </c>
      <c r="T236" s="19">
        <f>IF(G236&lt;=450000,0,MAX(0,ROUNDDOWN(Q236*0.06-MIN(50000,Q236)*0.03,-2))+MAX(0,ROUNDDOWN(Q236*0.04-MIN(50000,Q236)*0.02,-2)))</f>
        <v/>
      </c>
      <c r="U236" s="19">
        <f>IF(F236&lt;=450000,0,MAX(0,ROUNDDOWN(R236*0.06-MIN(50000,R236)*0.03,-2))+MAX(0,ROUNDDOWN(R236*0.04-MIN(50000,R236)*0.02,-2)))</f>
        <v/>
      </c>
      <c r="V236" s="19">
        <f>S236-U236</f>
        <v/>
      </c>
      <c r="W236" s="19">
        <f>O236-M236</f>
        <v/>
      </c>
      <c r="X236" s="19">
        <f>N236+T236-M236-S236</f>
        <v/>
      </c>
      <c r="Y236" s="19">
        <f>T236-S236</f>
        <v/>
      </c>
    </row>
    <row r="237">
      <c r="A237" t="inlineStr">
        <is>
          <t>医療費の境目</t>
        </is>
      </c>
      <c r="B237" s="19">
        <f>'3_医療費の境目'!$B$3</f>
        <v/>
      </c>
      <c r="C237" s="19">
        <f>'3_医療費の境目'!$B$4</f>
        <v/>
      </c>
      <c r="D237" s="19">
        <f>'3_医療費の境目'!D165</f>
        <v/>
      </c>
      <c r="E237" s="19">
        <f>ROUND(MIN(B237/12,650000)*12*0.0915+MIN(B237/12,1390000)*12*(0.0504+0)+B237*0.005,0)</f>
        <v/>
      </c>
      <c r="F237" s="19">
        <f>IF(B237&lt;741000,0,IF(B237&lt;2191000,B237-740000,IF(B237&lt;2193000,1451000,IF(B237&lt;2196000,1453000,IF(B237&lt;2200000,1456000,IF(B237&lt;3600000,ROUND(ROUNDDOWN(B237/4,-3)*2.8,0)-80000,IF(B237&lt;6600000,ROUND(ROUNDDOWN(B237/4,-3)*3.2,0)-440000,IF(B237&lt;8500000,ROUNDDOWN(B237*0.9,0)-1100000,B237-1950000))))))))</f>
        <v/>
      </c>
      <c r="G237" s="19">
        <f>F237+C237</f>
        <v/>
      </c>
      <c r="H237" s="19">
        <f>IF(G237&gt;23500000,NA(),IF(G237&lt;=4890000,1040000,IF(G237&lt;=6550000,670000,620000)))</f>
        <v/>
      </c>
      <c r="I237" s="19">
        <f>IF(D237&lt;=0,0,MAX(0,MIN(2000000,D237-MIN(100000,ROUNDDOWN(G237*0.05,0)))))</f>
        <v/>
      </c>
      <c r="J237" s="19">
        <f>MAX(0,ROUNDDOWN(F237-E237-H237,-3))</f>
        <v/>
      </c>
      <c r="K237" s="19">
        <f>MAX(0,ROUNDDOWN(G237-E237-H237-I237,-3))</f>
        <v/>
      </c>
      <c r="L237" s="19">
        <f>MAX(0,ROUNDDOWN(G237-E237-H237,-3))</f>
        <v/>
      </c>
      <c r="M237" s="19">
        <f>IF(J237&lt;=0,0,ROUNDDOWN((J237*LOOKUP(J237,{0,1950001,3300001,6950001,9000001,18000001,40000001},{0.05,0.1,0.2,0.23,0.33,0.4,0.45})-LOOKUP(J237,{0,1950001,3300001,6950001,9000001,18000001,40000001},{0,97500,427500,636000,1536000,2796000,4796000}))*1.021,-2))</f>
        <v/>
      </c>
      <c r="N237" s="19">
        <f>IF(K237&lt;=0,0,ROUNDDOWN((K237*LOOKUP(K237,{0,1950001,3300001,6950001,9000001,18000001,40000001},{0.05,0.1,0.2,0.23,0.33,0.4,0.45})-LOOKUP(K237,{0,1950001,3300001,6950001,9000001,18000001,40000001},{0,97500,427500,636000,1536000,2796000,4796000}))*1.021,-2))</f>
        <v/>
      </c>
      <c r="O237" s="19">
        <f>IF(L237&lt;=0,0,ROUNDDOWN((L237*LOOKUP(L237,{0,1950001,3300001,6950001,9000001,18000001,40000001},{0.05,0.1,0.2,0.23,0.33,0.4,0.45})-LOOKUP(L237,{0,1950001,3300001,6950001,9000001,18000001,40000001},{0,97500,427500,636000,1536000,2796000,4796000}))*1.021,-2))</f>
        <v/>
      </c>
      <c r="P237" s="19">
        <f>MAX(0,ROUNDDOWN(G237-E237-430000,-3))</f>
        <v/>
      </c>
      <c r="Q237" s="19">
        <f>MAX(0,ROUNDDOWN(G237-E237-430000-I237,-3))</f>
        <v/>
      </c>
      <c r="R237" s="19">
        <f>MAX(0,ROUNDDOWN(F237-E237-430000,-3))</f>
        <v/>
      </c>
      <c r="S237" s="19">
        <f>IF(G237&lt;=450000,0,MAX(0,ROUNDDOWN(P237*0.06-MIN(50000,P237)*0.03,-2))+MAX(0,ROUNDDOWN(P237*0.04-MIN(50000,P237)*0.02,-2)))</f>
        <v/>
      </c>
      <c r="T237" s="19">
        <f>IF(G237&lt;=450000,0,MAX(0,ROUNDDOWN(Q237*0.06-MIN(50000,Q237)*0.03,-2))+MAX(0,ROUNDDOWN(Q237*0.04-MIN(50000,Q237)*0.02,-2)))</f>
        <v/>
      </c>
      <c r="U237" s="19">
        <f>IF(F237&lt;=450000,0,MAX(0,ROUNDDOWN(R237*0.06-MIN(50000,R237)*0.03,-2))+MAX(0,ROUNDDOWN(R237*0.04-MIN(50000,R237)*0.02,-2)))</f>
        <v/>
      </c>
      <c r="V237" s="19">
        <f>S237-U237</f>
        <v/>
      </c>
      <c r="W237" s="19">
        <f>O237-M237</f>
        <v/>
      </c>
      <c r="X237" s="19">
        <f>N237+T237-M237-S237</f>
        <v/>
      </c>
      <c r="Y237" s="19">
        <f>T237-S237</f>
        <v/>
      </c>
    </row>
    <row r="238">
      <c r="A238" t="inlineStr">
        <is>
          <t>医療費の境目</t>
        </is>
      </c>
      <c r="B238" s="19">
        <f>'3_医療費の境目'!$B$3</f>
        <v/>
      </c>
      <c r="C238" s="19">
        <f>'3_医療費の境目'!$B$4</f>
        <v/>
      </c>
      <c r="D238" s="19">
        <f>'3_医療費の境目'!D166</f>
        <v/>
      </c>
      <c r="E238" s="19">
        <f>ROUND(MIN(B238/12,650000)*12*0.0915+MIN(B238/12,1390000)*12*(0.0504+0)+B238*0.005,0)</f>
        <v/>
      </c>
      <c r="F238" s="19">
        <f>IF(B238&lt;741000,0,IF(B238&lt;2191000,B238-740000,IF(B238&lt;2193000,1451000,IF(B238&lt;2196000,1453000,IF(B238&lt;2200000,1456000,IF(B238&lt;3600000,ROUND(ROUNDDOWN(B238/4,-3)*2.8,0)-80000,IF(B238&lt;6600000,ROUND(ROUNDDOWN(B238/4,-3)*3.2,0)-440000,IF(B238&lt;8500000,ROUNDDOWN(B238*0.9,0)-1100000,B238-1950000))))))))</f>
        <v/>
      </c>
      <c r="G238" s="19">
        <f>F238+C238</f>
        <v/>
      </c>
      <c r="H238" s="19">
        <f>IF(G238&gt;23500000,NA(),IF(G238&lt;=4890000,1040000,IF(G238&lt;=6550000,670000,620000)))</f>
        <v/>
      </c>
      <c r="I238" s="19">
        <f>IF(D238&lt;=0,0,MAX(0,MIN(2000000,D238-MIN(100000,ROUNDDOWN(G238*0.05,0)))))</f>
        <v/>
      </c>
      <c r="J238" s="19">
        <f>MAX(0,ROUNDDOWN(F238-E238-H238,-3))</f>
        <v/>
      </c>
      <c r="K238" s="19">
        <f>MAX(0,ROUNDDOWN(G238-E238-H238-I238,-3))</f>
        <v/>
      </c>
      <c r="L238" s="19">
        <f>MAX(0,ROUNDDOWN(G238-E238-H238,-3))</f>
        <v/>
      </c>
      <c r="M238" s="19">
        <f>IF(J238&lt;=0,0,ROUNDDOWN((J238*LOOKUP(J238,{0,1950001,3300001,6950001,9000001,18000001,40000001},{0.05,0.1,0.2,0.23,0.33,0.4,0.45})-LOOKUP(J238,{0,1950001,3300001,6950001,9000001,18000001,40000001},{0,97500,427500,636000,1536000,2796000,4796000}))*1.021,-2))</f>
        <v/>
      </c>
      <c r="N238" s="19">
        <f>IF(K238&lt;=0,0,ROUNDDOWN((K238*LOOKUP(K238,{0,1950001,3300001,6950001,9000001,18000001,40000001},{0.05,0.1,0.2,0.23,0.33,0.4,0.45})-LOOKUP(K238,{0,1950001,3300001,6950001,9000001,18000001,40000001},{0,97500,427500,636000,1536000,2796000,4796000}))*1.021,-2))</f>
        <v/>
      </c>
      <c r="O238" s="19">
        <f>IF(L238&lt;=0,0,ROUNDDOWN((L238*LOOKUP(L238,{0,1950001,3300001,6950001,9000001,18000001,40000001},{0.05,0.1,0.2,0.23,0.33,0.4,0.45})-LOOKUP(L238,{0,1950001,3300001,6950001,9000001,18000001,40000001},{0,97500,427500,636000,1536000,2796000,4796000}))*1.021,-2))</f>
        <v/>
      </c>
      <c r="P238" s="19">
        <f>MAX(0,ROUNDDOWN(G238-E238-430000,-3))</f>
        <v/>
      </c>
      <c r="Q238" s="19">
        <f>MAX(0,ROUNDDOWN(G238-E238-430000-I238,-3))</f>
        <v/>
      </c>
      <c r="R238" s="19">
        <f>MAX(0,ROUNDDOWN(F238-E238-430000,-3))</f>
        <v/>
      </c>
      <c r="S238" s="19">
        <f>IF(G238&lt;=450000,0,MAX(0,ROUNDDOWN(P238*0.06-MIN(50000,P238)*0.03,-2))+MAX(0,ROUNDDOWN(P238*0.04-MIN(50000,P238)*0.02,-2)))</f>
        <v/>
      </c>
      <c r="T238" s="19">
        <f>IF(G238&lt;=450000,0,MAX(0,ROUNDDOWN(Q238*0.06-MIN(50000,Q238)*0.03,-2))+MAX(0,ROUNDDOWN(Q238*0.04-MIN(50000,Q238)*0.02,-2)))</f>
        <v/>
      </c>
      <c r="U238" s="19">
        <f>IF(F238&lt;=450000,0,MAX(0,ROUNDDOWN(R238*0.06-MIN(50000,R238)*0.03,-2))+MAX(0,ROUNDDOWN(R238*0.04-MIN(50000,R238)*0.02,-2)))</f>
        <v/>
      </c>
      <c r="V238" s="19">
        <f>S238-U238</f>
        <v/>
      </c>
      <c r="W238" s="19">
        <f>O238-M238</f>
        <v/>
      </c>
      <c r="X238" s="19">
        <f>N238+T238-M238-S238</f>
        <v/>
      </c>
      <c r="Y238" s="19">
        <f>T238-S238</f>
        <v/>
      </c>
    </row>
    <row r="239">
      <c r="A239" t="inlineStr">
        <is>
          <t>医療費の境目</t>
        </is>
      </c>
      <c r="B239" s="19">
        <f>'3_医療費の境目'!$B$3</f>
        <v/>
      </c>
      <c r="C239" s="19">
        <f>'3_医療費の境目'!$B$4</f>
        <v/>
      </c>
      <c r="D239" s="19">
        <f>'3_医療費の境目'!D167</f>
        <v/>
      </c>
      <c r="E239" s="19">
        <f>ROUND(MIN(B239/12,650000)*12*0.0915+MIN(B239/12,1390000)*12*(0.0504+0)+B239*0.005,0)</f>
        <v/>
      </c>
      <c r="F239" s="19">
        <f>IF(B239&lt;741000,0,IF(B239&lt;2191000,B239-740000,IF(B239&lt;2193000,1451000,IF(B239&lt;2196000,1453000,IF(B239&lt;2200000,1456000,IF(B239&lt;3600000,ROUND(ROUNDDOWN(B239/4,-3)*2.8,0)-80000,IF(B239&lt;6600000,ROUND(ROUNDDOWN(B239/4,-3)*3.2,0)-440000,IF(B239&lt;8500000,ROUNDDOWN(B239*0.9,0)-1100000,B239-1950000))))))))</f>
        <v/>
      </c>
      <c r="G239" s="19">
        <f>F239+C239</f>
        <v/>
      </c>
      <c r="H239" s="19">
        <f>IF(G239&gt;23500000,NA(),IF(G239&lt;=4890000,1040000,IF(G239&lt;=6550000,670000,620000)))</f>
        <v/>
      </c>
      <c r="I239" s="19">
        <f>IF(D239&lt;=0,0,MAX(0,MIN(2000000,D239-MIN(100000,ROUNDDOWN(G239*0.05,0)))))</f>
        <v/>
      </c>
      <c r="J239" s="19">
        <f>MAX(0,ROUNDDOWN(F239-E239-H239,-3))</f>
        <v/>
      </c>
      <c r="K239" s="19">
        <f>MAX(0,ROUNDDOWN(G239-E239-H239-I239,-3))</f>
        <v/>
      </c>
      <c r="L239" s="19">
        <f>MAX(0,ROUNDDOWN(G239-E239-H239,-3))</f>
        <v/>
      </c>
      <c r="M239" s="19">
        <f>IF(J239&lt;=0,0,ROUNDDOWN((J239*LOOKUP(J239,{0,1950001,3300001,6950001,9000001,18000001,40000001},{0.05,0.1,0.2,0.23,0.33,0.4,0.45})-LOOKUP(J239,{0,1950001,3300001,6950001,9000001,18000001,40000001},{0,97500,427500,636000,1536000,2796000,4796000}))*1.021,-2))</f>
        <v/>
      </c>
      <c r="N239" s="19">
        <f>IF(K239&lt;=0,0,ROUNDDOWN((K239*LOOKUP(K239,{0,1950001,3300001,6950001,9000001,18000001,40000001},{0.05,0.1,0.2,0.23,0.33,0.4,0.45})-LOOKUP(K239,{0,1950001,3300001,6950001,9000001,18000001,40000001},{0,97500,427500,636000,1536000,2796000,4796000}))*1.021,-2))</f>
        <v/>
      </c>
      <c r="O239" s="19">
        <f>IF(L239&lt;=0,0,ROUNDDOWN((L239*LOOKUP(L239,{0,1950001,3300001,6950001,9000001,18000001,40000001},{0.05,0.1,0.2,0.23,0.33,0.4,0.45})-LOOKUP(L239,{0,1950001,3300001,6950001,9000001,18000001,40000001},{0,97500,427500,636000,1536000,2796000,4796000}))*1.021,-2))</f>
        <v/>
      </c>
      <c r="P239" s="19">
        <f>MAX(0,ROUNDDOWN(G239-E239-430000,-3))</f>
        <v/>
      </c>
      <c r="Q239" s="19">
        <f>MAX(0,ROUNDDOWN(G239-E239-430000-I239,-3))</f>
        <v/>
      </c>
      <c r="R239" s="19">
        <f>MAX(0,ROUNDDOWN(F239-E239-430000,-3))</f>
        <v/>
      </c>
      <c r="S239" s="19">
        <f>IF(G239&lt;=450000,0,MAX(0,ROUNDDOWN(P239*0.06-MIN(50000,P239)*0.03,-2))+MAX(0,ROUNDDOWN(P239*0.04-MIN(50000,P239)*0.02,-2)))</f>
        <v/>
      </c>
      <c r="T239" s="19">
        <f>IF(G239&lt;=450000,0,MAX(0,ROUNDDOWN(Q239*0.06-MIN(50000,Q239)*0.03,-2))+MAX(0,ROUNDDOWN(Q239*0.04-MIN(50000,Q239)*0.02,-2)))</f>
        <v/>
      </c>
      <c r="U239" s="19">
        <f>IF(F239&lt;=450000,0,MAX(0,ROUNDDOWN(R239*0.06-MIN(50000,R239)*0.03,-2))+MAX(0,ROUNDDOWN(R239*0.04-MIN(50000,R239)*0.02,-2)))</f>
        <v/>
      </c>
      <c r="V239" s="19">
        <f>S239-U239</f>
        <v/>
      </c>
      <c r="W239" s="19">
        <f>O239-M239</f>
        <v/>
      </c>
      <c r="X239" s="19">
        <f>N239+T239-M239-S239</f>
        <v/>
      </c>
      <c r="Y239" s="19">
        <f>T239-S239</f>
        <v/>
      </c>
    </row>
    <row r="240">
      <c r="A240" t="inlineStr">
        <is>
          <t>医療費の境目</t>
        </is>
      </c>
      <c r="B240" s="19">
        <f>'3_医療費の境目'!$B$3</f>
        <v/>
      </c>
      <c r="C240" s="19">
        <f>'3_医療費の境目'!$B$4</f>
        <v/>
      </c>
      <c r="D240" s="19">
        <f>'3_医療費の境目'!D168</f>
        <v/>
      </c>
      <c r="E240" s="19">
        <f>ROUND(MIN(B240/12,650000)*12*0.0915+MIN(B240/12,1390000)*12*(0.0504+0)+B240*0.005,0)</f>
        <v/>
      </c>
      <c r="F240" s="19">
        <f>IF(B240&lt;741000,0,IF(B240&lt;2191000,B240-740000,IF(B240&lt;2193000,1451000,IF(B240&lt;2196000,1453000,IF(B240&lt;2200000,1456000,IF(B240&lt;3600000,ROUND(ROUNDDOWN(B240/4,-3)*2.8,0)-80000,IF(B240&lt;6600000,ROUND(ROUNDDOWN(B240/4,-3)*3.2,0)-440000,IF(B240&lt;8500000,ROUNDDOWN(B240*0.9,0)-1100000,B240-1950000))))))))</f>
        <v/>
      </c>
      <c r="G240" s="19">
        <f>F240+C240</f>
        <v/>
      </c>
      <c r="H240" s="19">
        <f>IF(G240&gt;23500000,NA(),IF(G240&lt;=4890000,1040000,IF(G240&lt;=6550000,670000,620000)))</f>
        <v/>
      </c>
      <c r="I240" s="19">
        <f>IF(D240&lt;=0,0,MAX(0,MIN(2000000,D240-MIN(100000,ROUNDDOWN(G240*0.05,0)))))</f>
        <v/>
      </c>
      <c r="J240" s="19">
        <f>MAX(0,ROUNDDOWN(F240-E240-H240,-3))</f>
        <v/>
      </c>
      <c r="K240" s="19">
        <f>MAX(0,ROUNDDOWN(G240-E240-H240-I240,-3))</f>
        <v/>
      </c>
      <c r="L240" s="19">
        <f>MAX(0,ROUNDDOWN(G240-E240-H240,-3))</f>
        <v/>
      </c>
      <c r="M240" s="19">
        <f>IF(J240&lt;=0,0,ROUNDDOWN((J240*LOOKUP(J240,{0,1950001,3300001,6950001,9000001,18000001,40000001},{0.05,0.1,0.2,0.23,0.33,0.4,0.45})-LOOKUP(J240,{0,1950001,3300001,6950001,9000001,18000001,40000001},{0,97500,427500,636000,1536000,2796000,4796000}))*1.021,-2))</f>
        <v/>
      </c>
      <c r="N240" s="19">
        <f>IF(K240&lt;=0,0,ROUNDDOWN((K240*LOOKUP(K240,{0,1950001,3300001,6950001,9000001,18000001,40000001},{0.05,0.1,0.2,0.23,0.33,0.4,0.45})-LOOKUP(K240,{0,1950001,3300001,6950001,9000001,18000001,40000001},{0,97500,427500,636000,1536000,2796000,4796000}))*1.021,-2))</f>
        <v/>
      </c>
      <c r="O240" s="19">
        <f>IF(L240&lt;=0,0,ROUNDDOWN((L240*LOOKUP(L240,{0,1950001,3300001,6950001,9000001,18000001,40000001},{0.05,0.1,0.2,0.23,0.33,0.4,0.45})-LOOKUP(L240,{0,1950001,3300001,6950001,9000001,18000001,40000001},{0,97500,427500,636000,1536000,2796000,4796000}))*1.021,-2))</f>
        <v/>
      </c>
      <c r="P240" s="19">
        <f>MAX(0,ROUNDDOWN(G240-E240-430000,-3))</f>
        <v/>
      </c>
      <c r="Q240" s="19">
        <f>MAX(0,ROUNDDOWN(G240-E240-430000-I240,-3))</f>
        <v/>
      </c>
      <c r="R240" s="19">
        <f>MAX(0,ROUNDDOWN(F240-E240-430000,-3))</f>
        <v/>
      </c>
      <c r="S240" s="19">
        <f>IF(G240&lt;=450000,0,MAX(0,ROUNDDOWN(P240*0.06-MIN(50000,P240)*0.03,-2))+MAX(0,ROUNDDOWN(P240*0.04-MIN(50000,P240)*0.02,-2)))</f>
        <v/>
      </c>
      <c r="T240" s="19">
        <f>IF(G240&lt;=450000,0,MAX(0,ROUNDDOWN(Q240*0.06-MIN(50000,Q240)*0.03,-2))+MAX(0,ROUNDDOWN(Q240*0.04-MIN(50000,Q240)*0.02,-2)))</f>
        <v/>
      </c>
      <c r="U240" s="19">
        <f>IF(F240&lt;=450000,0,MAX(0,ROUNDDOWN(R240*0.06-MIN(50000,R240)*0.03,-2))+MAX(0,ROUNDDOWN(R240*0.04-MIN(50000,R240)*0.02,-2)))</f>
        <v/>
      </c>
      <c r="V240" s="19">
        <f>S240-U240</f>
        <v/>
      </c>
      <c r="W240" s="19">
        <f>O240-M240</f>
        <v/>
      </c>
      <c r="X240" s="19">
        <f>N240+T240-M240-S240</f>
        <v/>
      </c>
      <c r="Y240" s="19">
        <f>T240-S240</f>
        <v/>
      </c>
    </row>
    <row r="241">
      <c r="A241" t="inlineStr">
        <is>
          <t>医療費の境目</t>
        </is>
      </c>
      <c r="B241" s="19">
        <f>'3_医療費の境目'!$B$3</f>
        <v/>
      </c>
      <c r="C241" s="19">
        <f>'3_医療費の境目'!$B$4</f>
        <v/>
      </c>
      <c r="D241" s="19">
        <f>'3_医療費の境目'!D169</f>
        <v/>
      </c>
      <c r="E241" s="19">
        <f>ROUND(MIN(B241/12,650000)*12*0.0915+MIN(B241/12,1390000)*12*(0.0504+0)+B241*0.005,0)</f>
        <v/>
      </c>
      <c r="F241" s="19">
        <f>IF(B241&lt;741000,0,IF(B241&lt;2191000,B241-740000,IF(B241&lt;2193000,1451000,IF(B241&lt;2196000,1453000,IF(B241&lt;2200000,1456000,IF(B241&lt;3600000,ROUND(ROUNDDOWN(B241/4,-3)*2.8,0)-80000,IF(B241&lt;6600000,ROUND(ROUNDDOWN(B241/4,-3)*3.2,0)-440000,IF(B241&lt;8500000,ROUNDDOWN(B241*0.9,0)-1100000,B241-1950000))))))))</f>
        <v/>
      </c>
      <c r="G241" s="19">
        <f>F241+C241</f>
        <v/>
      </c>
      <c r="H241" s="19">
        <f>IF(G241&gt;23500000,NA(),IF(G241&lt;=4890000,1040000,IF(G241&lt;=6550000,670000,620000)))</f>
        <v/>
      </c>
      <c r="I241" s="19">
        <f>IF(D241&lt;=0,0,MAX(0,MIN(2000000,D241-MIN(100000,ROUNDDOWN(G241*0.05,0)))))</f>
        <v/>
      </c>
      <c r="J241" s="19">
        <f>MAX(0,ROUNDDOWN(F241-E241-H241,-3))</f>
        <v/>
      </c>
      <c r="K241" s="19">
        <f>MAX(0,ROUNDDOWN(G241-E241-H241-I241,-3))</f>
        <v/>
      </c>
      <c r="L241" s="19">
        <f>MAX(0,ROUNDDOWN(G241-E241-H241,-3))</f>
        <v/>
      </c>
      <c r="M241" s="19">
        <f>IF(J241&lt;=0,0,ROUNDDOWN((J241*LOOKUP(J241,{0,1950001,3300001,6950001,9000001,18000001,40000001},{0.05,0.1,0.2,0.23,0.33,0.4,0.45})-LOOKUP(J241,{0,1950001,3300001,6950001,9000001,18000001,40000001},{0,97500,427500,636000,1536000,2796000,4796000}))*1.021,-2))</f>
        <v/>
      </c>
      <c r="N241" s="19">
        <f>IF(K241&lt;=0,0,ROUNDDOWN((K241*LOOKUP(K241,{0,1950001,3300001,6950001,9000001,18000001,40000001},{0.05,0.1,0.2,0.23,0.33,0.4,0.45})-LOOKUP(K241,{0,1950001,3300001,6950001,9000001,18000001,40000001},{0,97500,427500,636000,1536000,2796000,4796000}))*1.021,-2))</f>
        <v/>
      </c>
      <c r="O241" s="19">
        <f>IF(L241&lt;=0,0,ROUNDDOWN((L241*LOOKUP(L241,{0,1950001,3300001,6950001,9000001,18000001,40000001},{0.05,0.1,0.2,0.23,0.33,0.4,0.45})-LOOKUP(L241,{0,1950001,3300001,6950001,9000001,18000001,40000001},{0,97500,427500,636000,1536000,2796000,4796000}))*1.021,-2))</f>
        <v/>
      </c>
      <c r="P241" s="19">
        <f>MAX(0,ROUNDDOWN(G241-E241-430000,-3))</f>
        <v/>
      </c>
      <c r="Q241" s="19">
        <f>MAX(0,ROUNDDOWN(G241-E241-430000-I241,-3))</f>
        <v/>
      </c>
      <c r="R241" s="19">
        <f>MAX(0,ROUNDDOWN(F241-E241-430000,-3))</f>
        <v/>
      </c>
      <c r="S241" s="19">
        <f>IF(G241&lt;=450000,0,MAX(0,ROUNDDOWN(P241*0.06-MIN(50000,P241)*0.03,-2))+MAX(0,ROUNDDOWN(P241*0.04-MIN(50000,P241)*0.02,-2)))</f>
        <v/>
      </c>
      <c r="T241" s="19">
        <f>IF(G241&lt;=450000,0,MAX(0,ROUNDDOWN(Q241*0.06-MIN(50000,Q241)*0.03,-2))+MAX(0,ROUNDDOWN(Q241*0.04-MIN(50000,Q241)*0.02,-2)))</f>
        <v/>
      </c>
      <c r="U241" s="19">
        <f>IF(F241&lt;=450000,0,MAX(0,ROUNDDOWN(R241*0.06-MIN(50000,R241)*0.03,-2))+MAX(0,ROUNDDOWN(R241*0.04-MIN(50000,R241)*0.02,-2)))</f>
        <v/>
      </c>
      <c r="V241" s="19">
        <f>S241-U241</f>
        <v/>
      </c>
      <c r="W241" s="19">
        <f>O241-M241</f>
        <v/>
      </c>
      <c r="X241" s="19">
        <f>N241+T241-M241-S241</f>
        <v/>
      </c>
      <c r="Y241" s="19">
        <f>T241-S241</f>
        <v/>
      </c>
    </row>
    <row r="242">
      <c r="A242" t="inlineStr">
        <is>
          <t>医療費の境目</t>
        </is>
      </c>
      <c r="B242" s="19">
        <f>'3_医療費の境目'!$B$3</f>
        <v/>
      </c>
      <c r="C242" s="19">
        <f>'3_医療費の境目'!$B$4</f>
        <v/>
      </c>
      <c r="D242" s="19">
        <f>'3_医療費の境目'!D170</f>
        <v/>
      </c>
      <c r="E242" s="19">
        <f>ROUND(MIN(B242/12,650000)*12*0.0915+MIN(B242/12,1390000)*12*(0.0504+0)+B242*0.005,0)</f>
        <v/>
      </c>
      <c r="F242" s="19">
        <f>IF(B242&lt;741000,0,IF(B242&lt;2191000,B242-740000,IF(B242&lt;2193000,1451000,IF(B242&lt;2196000,1453000,IF(B242&lt;2200000,1456000,IF(B242&lt;3600000,ROUND(ROUNDDOWN(B242/4,-3)*2.8,0)-80000,IF(B242&lt;6600000,ROUND(ROUNDDOWN(B242/4,-3)*3.2,0)-440000,IF(B242&lt;8500000,ROUNDDOWN(B242*0.9,0)-1100000,B242-1950000))))))))</f>
        <v/>
      </c>
      <c r="G242" s="19">
        <f>F242+C242</f>
        <v/>
      </c>
      <c r="H242" s="19">
        <f>IF(G242&gt;23500000,NA(),IF(G242&lt;=4890000,1040000,IF(G242&lt;=6550000,670000,620000)))</f>
        <v/>
      </c>
      <c r="I242" s="19">
        <f>IF(D242&lt;=0,0,MAX(0,MIN(2000000,D242-MIN(100000,ROUNDDOWN(G242*0.05,0)))))</f>
        <v/>
      </c>
      <c r="J242" s="19">
        <f>MAX(0,ROUNDDOWN(F242-E242-H242,-3))</f>
        <v/>
      </c>
      <c r="K242" s="19">
        <f>MAX(0,ROUNDDOWN(G242-E242-H242-I242,-3))</f>
        <v/>
      </c>
      <c r="L242" s="19">
        <f>MAX(0,ROUNDDOWN(G242-E242-H242,-3))</f>
        <v/>
      </c>
      <c r="M242" s="19">
        <f>IF(J242&lt;=0,0,ROUNDDOWN((J242*LOOKUP(J242,{0,1950001,3300001,6950001,9000001,18000001,40000001},{0.05,0.1,0.2,0.23,0.33,0.4,0.45})-LOOKUP(J242,{0,1950001,3300001,6950001,9000001,18000001,40000001},{0,97500,427500,636000,1536000,2796000,4796000}))*1.021,-2))</f>
        <v/>
      </c>
      <c r="N242" s="19">
        <f>IF(K242&lt;=0,0,ROUNDDOWN((K242*LOOKUP(K242,{0,1950001,3300001,6950001,9000001,18000001,40000001},{0.05,0.1,0.2,0.23,0.33,0.4,0.45})-LOOKUP(K242,{0,1950001,3300001,6950001,9000001,18000001,40000001},{0,97500,427500,636000,1536000,2796000,4796000}))*1.021,-2))</f>
        <v/>
      </c>
      <c r="O242" s="19">
        <f>IF(L242&lt;=0,0,ROUNDDOWN((L242*LOOKUP(L242,{0,1950001,3300001,6950001,9000001,18000001,40000001},{0.05,0.1,0.2,0.23,0.33,0.4,0.45})-LOOKUP(L242,{0,1950001,3300001,6950001,9000001,18000001,40000001},{0,97500,427500,636000,1536000,2796000,4796000}))*1.021,-2))</f>
        <v/>
      </c>
      <c r="P242" s="19">
        <f>MAX(0,ROUNDDOWN(G242-E242-430000,-3))</f>
        <v/>
      </c>
      <c r="Q242" s="19">
        <f>MAX(0,ROUNDDOWN(G242-E242-430000-I242,-3))</f>
        <v/>
      </c>
      <c r="R242" s="19">
        <f>MAX(0,ROUNDDOWN(F242-E242-430000,-3))</f>
        <v/>
      </c>
      <c r="S242" s="19">
        <f>IF(G242&lt;=450000,0,MAX(0,ROUNDDOWN(P242*0.06-MIN(50000,P242)*0.03,-2))+MAX(0,ROUNDDOWN(P242*0.04-MIN(50000,P242)*0.02,-2)))</f>
        <v/>
      </c>
      <c r="T242" s="19">
        <f>IF(G242&lt;=450000,0,MAX(0,ROUNDDOWN(Q242*0.06-MIN(50000,Q242)*0.03,-2))+MAX(0,ROUNDDOWN(Q242*0.04-MIN(50000,Q242)*0.02,-2)))</f>
        <v/>
      </c>
      <c r="U242" s="19">
        <f>IF(F242&lt;=450000,0,MAX(0,ROUNDDOWN(R242*0.06-MIN(50000,R242)*0.03,-2))+MAX(0,ROUNDDOWN(R242*0.04-MIN(50000,R242)*0.02,-2)))</f>
        <v/>
      </c>
      <c r="V242" s="19">
        <f>S242-U242</f>
        <v/>
      </c>
      <c r="W242" s="19">
        <f>O242-M242</f>
        <v/>
      </c>
      <c r="X242" s="19">
        <f>N242+T242-M242-S242</f>
        <v/>
      </c>
      <c r="Y242" s="19">
        <f>T242-S242</f>
        <v/>
      </c>
    </row>
    <row r="243">
      <c r="A243" t="inlineStr">
        <is>
          <t>医療費の境目</t>
        </is>
      </c>
      <c r="B243" s="19">
        <f>'3_医療費の境目'!$B$3</f>
        <v/>
      </c>
      <c r="C243" s="19">
        <f>'3_医療費の境目'!$B$4</f>
        <v/>
      </c>
      <c r="D243" s="19">
        <f>'3_医療費の境目'!D171</f>
        <v/>
      </c>
      <c r="E243" s="19">
        <f>ROUND(MIN(B243/12,650000)*12*0.0915+MIN(B243/12,1390000)*12*(0.0504+0)+B243*0.005,0)</f>
        <v/>
      </c>
      <c r="F243" s="19">
        <f>IF(B243&lt;741000,0,IF(B243&lt;2191000,B243-740000,IF(B243&lt;2193000,1451000,IF(B243&lt;2196000,1453000,IF(B243&lt;2200000,1456000,IF(B243&lt;3600000,ROUND(ROUNDDOWN(B243/4,-3)*2.8,0)-80000,IF(B243&lt;6600000,ROUND(ROUNDDOWN(B243/4,-3)*3.2,0)-440000,IF(B243&lt;8500000,ROUNDDOWN(B243*0.9,0)-1100000,B243-1950000))))))))</f>
        <v/>
      </c>
      <c r="G243" s="19">
        <f>F243+C243</f>
        <v/>
      </c>
      <c r="H243" s="19">
        <f>IF(G243&gt;23500000,NA(),IF(G243&lt;=4890000,1040000,IF(G243&lt;=6550000,670000,620000)))</f>
        <v/>
      </c>
      <c r="I243" s="19">
        <f>IF(D243&lt;=0,0,MAX(0,MIN(2000000,D243-MIN(100000,ROUNDDOWN(G243*0.05,0)))))</f>
        <v/>
      </c>
      <c r="J243" s="19">
        <f>MAX(0,ROUNDDOWN(F243-E243-H243,-3))</f>
        <v/>
      </c>
      <c r="K243" s="19">
        <f>MAX(0,ROUNDDOWN(G243-E243-H243-I243,-3))</f>
        <v/>
      </c>
      <c r="L243" s="19">
        <f>MAX(0,ROUNDDOWN(G243-E243-H243,-3))</f>
        <v/>
      </c>
      <c r="M243" s="19">
        <f>IF(J243&lt;=0,0,ROUNDDOWN((J243*LOOKUP(J243,{0,1950001,3300001,6950001,9000001,18000001,40000001},{0.05,0.1,0.2,0.23,0.33,0.4,0.45})-LOOKUP(J243,{0,1950001,3300001,6950001,9000001,18000001,40000001},{0,97500,427500,636000,1536000,2796000,4796000}))*1.021,-2))</f>
        <v/>
      </c>
      <c r="N243" s="19">
        <f>IF(K243&lt;=0,0,ROUNDDOWN((K243*LOOKUP(K243,{0,1950001,3300001,6950001,9000001,18000001,40000001},{0.05,0.1,0.2,0.23,0.33,0.4,0.45})-LOOKUP(K243,{0,1950001,3300001,6950001,9000001,18000001,40000001},{0,97500,427500,636000,1536000,2796000,4796000}))*1.021,-2))</f>
        <v/>
      </c>
      <c r="O243" s="19">
        <f>IF(L243&lt;=0,0,ROUNDDOWN((L243*LOOKUP(L243,{0,1950001,3300001,6950001,9000001,18000001,40000001},{0.05,0.1,0.2,0.23,0.33,0.4,0.45})-LOOKUP(L243,{0,1950001,3300001,6950001,9000001,18000001,40000001},{0,97500,427500,636000,1536000,2796000,4796000}))*1.021,-2))</f>
        <v/>
      </c>
      <c r="P243" s="19">
        <f>MAX(0,ROUNDDOWN(G243-E243-430000,-3))</f>
        <v/>
      </c>
      <c r="Q243" s="19">
        <f>MAX(0,ROUNDDOWN(G243-E243-430000-I243,-3))</f>
        <v/>
      </c>
      <c r="R243" s="19">
        <f>MAX(0,ROUNDDOWN(F243-E243-430000,-3))</f>
        <v/>
      </c>
      <c r="S243" s="19">
        <f>IF(G243&lt;=450000,0,MAX(0,ROUNDDOWN(P243*0.06-MIN(50000,P243)*0.03,-2))+MAX(0,ROUNDDOWN(P243*0.04-MIN(50000,P243)*0.02,-2)))</f>
        <v/>
      </c>
      <c r="T243" s="19">
        <f>IF(G243&lt;=450000,0,MAX(0,ROUNDDOWN(Q243*0.06-MIN(50000,Q243)*0.03,-2))+MAX(0,ROUNDDOWN(Q243*0.04-MIN(50000,Q243)*0.02,-2)))</f>
        <v/>
      </c>
      <c r="U243" s="19">
        <f>IF(F243&lt;=450000,0,MAX(0,ROUNDDOWN(R243*0.06-MIN(50000,R243)*0.03,-2))+MAX(0,ROUNDDOWN(R243*0.04-MIN(50000,R243)*0.02,-2)))</f>
        <v/>
      </c>
      <c r="V243" s="19">
        <f>S243-U243</f>
        <v/>
      </c>
      <c r="W243" s="19">
        <f>O243-M243</f>
        <v/>
      </c>
      <c r="X243" s="19">
        <f>N243+T243-M243-S243</f>
        <v/>
      </c>
      <c r="Y243" s="19">
        <f>T243-S243</f>
        <v/>
      </c>
    </row>
    <row r="244">
      <c r="A244" t="inlineStr">
        <is>
          <t>医療費の境目</t>
        </is>
      </c>
      <c r="B244" s="19">
        <f>'3_医療費の境目'!$B$3</f>
        <v/>
      </c>
      <c r="C244" s="19">
        <f>'3_医療費の境目'!$B$4</f>
        <v/>
      </c>
      <c r="D244" s="19">
        <f>'3_医療費の境目'!D172</f>
        <v/>
      </c>
      <c r="E244" s="19">
        <f>ROUND(MIN(B244/12,650000)*12*0.0915+MIN(B244/12,1390000)*12*(0.0504+0)+B244*0.005,0)</f>
        <v/>
      </c>
      <c r="F244" s="19">
        <f>IF(B244&lt;741000,0,IF(B244&lt;2191000,B244-740000,IF(B244&lt;2193000,1451000,IF(B244&lt;2196000,1453000,IF(B244&lt;2200000,1456000,IF(B244&lt;3600000,ROUND(ROUNDDOWN(B244/4,-3)*2.8,0)-80000,IF(B244&lt;6600000,ROUND(ROUNDDOWN(B244/4,-3)*3.2,0)-440000,IF(B244&lt;8500000,ROUNDDOWN(B244*0.9,0)-1100000,B244-1950000))))))))</f>
        <v/>
      </c>
      <c r="G244" s="19">
        <f>F244+C244</f>
        <v/>
      </c>
      <c r="H244" s="19">
        <f>IF(G244&gt;23500000,NA(),IF(G244&lt;=4890000,1040000,IF(G244&lt;=6550000,670000,620000)))</f>
        <v/>
      </c>
      <c r="I244" s="19">
        <f>IF(D244&lt;=0,0,MAX(0,MIN(2000000,D244-MIN(100000,ROUNDDOWN(G244*0.05,0)))))</f>
        <v/>
      </c>
      <c r="J244" s="19">
        <f>MAX(0,ROUNDDOWN(F244-E244-H244,-3))</f>
        <v/>
      </c>
      <c r="K244" s="19">
        <f>MAX(0,ROUNDDOWN(G244-E244-H244-I244,-3))</f>
        <v/>
      </c>
      <c r="L244" s="19">
        <f>MAX(0,ROUNDDOWN(G244-E244-H244,-3))</f>
        <v/>
      </c>
      <c r="M244" s="19">
        <f>IF(J244&lt;=0,0,ROUNDDOWN((J244*LOOKUP(J244,{0,1950001,3300001,6950001,9000001,18000001,40000001},{0.05,0.1,0.2,0.23,0.33,0.4,0.45})-LOOKUP(J244,{0,1950001,3300001,6950001,9000001,18000001,40000001},{0,97500,427500,636000,1536000,2796000,4796000}))*1.021,-2))</f>
        <v/>
      </c>
      <c r="N244" s="19">
        <f>IF(K244&lt;=0,0,ROUNDDOWN((K244*LOOKUP(K244,{0,1950001,3300001,6950001,9000001,18000001,40000001},{0.05,0.1,0.2,0.23,0.33,0.4,0.45})-LOOKUP(K244,{0,1950001,3300001,6950001,9000001,18000001,40000001},{0,97500,427500,636000,1536000,2796000,4796000}))*1.021,-2))</f>
        <v/>
      </c>
      <c r="O244" s="19">
        <f>IF(L244&lt;=0,0,ROUNDDOWN((L244*LOOKUP(L244,{0,1950001,3300001,6950001,9000001,18000001,40000001},{0.05,0.1,0.2,0.23,0.33,0.4,0.45})-LOOKUP(L244,{0,1950001,3300001,6950001,9000001,18000001,40000001},{0,97500,427500,636000,1536000,2796000,4796000}))*1.021,-2))</f>
        <v/>
      </c>
      <c r="P244" s="19">
        <f>MAX(0,ROUNDDOWN(G244-E244-430000,-3))</f>
        <v/>
      </c>
      <c r="Q244" s="19">
        <f>MAX(0,ROUNDDOWN(G244-E244-430000-I244,-3))</f>
        <v/>
      </c>
      <c r="R244" s="19">
        <f>MAX(0,ROUNDDOWN(F244-E244-430000,-3))</f>
        <v/>
      </c>
      <c r="S244" s="19">
        <f>IF(G244&lt;=450000,0,MAX(0,ROUNDDOWN(P244*0.06-MIN(50000,P244)*0.03,-2))+MAX(0,ROUNDDOWN(P244*0.04-MIN(50000,P244)*0.02,-2)))</f>
        <v/>
      </c>
      <c r="T244" s="19">
        <f>IF(G244&lt;=450000,0,MAX(0,ROUNDDOWN(Q244*0.06-MIN(50000,Q244)*0.03,-2))+MAX(0,ROUNDDOWN(Q244*0.04-MIN(50000,Q244)*0.02,-2)))</f>
        <v/>
      </c>
      <c r="U244" s="19">
        <f>IF(F244&lt;=450000,0,MAX(0,ROUNDDOWN(R244*0.06-MIN(50000,R244)*0.03,-2))+MAX(0,ROUNDDOWN(R244*0.04-MIN(50000,R244)*0.02,-2)))</f>
        <v/>
      </c>
      <c r="V244" s="19">
        <f>S244-U244</f>
        <v/>
      </c>
      <c r="W244" s="19">
        <f>O244-M244</f>
        <v/>
      </c>
      <c r="X244" s="19">
        <f>N244+T244-M244-S244</f>
        <v/>
      </c>
      <c r="Y244" s="19">
        <f>T244-S244</f>
        <v/>
      </c>
    </row>
    <row r="245">
      <c r="A245" t="inlineStr">
        <is>
          <t>医療費の境目</t>
        </is>
      </c>
      <c r="B245" s="19">
        <f>'3_医療費の境目'!$B$3</f>
        <v/>
      </c>
      <c r="C245" s="19">
        <f>'3_医療費の境目'!$B$4</f>
        <v/>
      </c>
      <c r="D245" s="19">
        <f>'3_医療費の境目'!D173</f>
        <v/>
      </c>
      <c r="E245" s="19">
        <f>ROUND(MIN(B245/12,650000)*12*0.0915+MIN(B245/12,1390000)*12*(0.0504+0)+B245*0.005,0)</f>
        <v/>
      </c>
      <c r="F245" s="19">
        <f>IF(B245&lt;741000,0,IF(B245&lt;2191000,B245-740000,IF(B245&lt;2193000,1451000,IF(B245&lt;2196000,1453000,IF(B245&lt;2200000,1456000,IF(B245&lt;3600000,ROUND(ROUNDDOWN(B245/4,-3)*2.8,0)-80000,IF(B245&lt;6600000,ROUND(ROUNDDOWN(B245/4,-3)*3.2,0)-440000,IF(B245&lt;8500000,ROUNDDOWN(B245*0.9,0)-1100000,B245-1950000))))))))</f>
        <v/>
      </c>
      <c r="G245" s="19">
        <f>F245+C245</f>
        <v/>
      </c>
      <c r="H245" s="19">
        <f>IF(G245&gt;23500000,NA(),IF(G245&lt;=4890000,1040000,IF(G245&lt;=6550000,670000,620000)))</f>
        <v/>
      </c>
      <c r="I245" s="19">
        <f>IF(D245&lt;=0,0,MAX(0,MIN(2000000,D245-MIN(100000,ROUNDDOWN(G245*0.05,0)))))</f>
        <v/>
      </c>
      <c r="J245" s="19">
        <f>MAX(0,ROUNDDOWN(F245-E245-H245,-3))</f>
        <v/>
      </c>
      <c r="K245" s="19">
        <f>MAX(0,ROUNDDOWN(G245-E245-H245-I245,-3))</f>
        <v/>
      </c>
      <c r="L245" s="19">
        <f>MAX(0,ROUNDDOWN(G245-E245-H245,-3))</f>
        <v/>
      </c>
      <c r="M245" s="19">
        <f>IF(J245&lt;=0,0,ROUNDDOWN((J245*LOOKUP(J245,{0,1950001,3300001,6950001,9000001,18000001,40000001},{0.05,0.1,0.2,0.23,0.33,0.4,0.45})-LOOKUP(J245,{0,1950001,3300001,6950001,9000001,18000001,40000001},{0,97500,427500,636000,1536000,2796000,4796000}))*1.021,-2))</f>
        <v/>
      </c>
      <c r="N245" s="19">
        <f>IF(K245&lt;=0,0,ROUNDDOWN((K245*LOOKUP(K245,{0,1950001,3300001,6950001,9000001,18000001,40000001},{0.05,0.1,0.2,0.23,0.33,0.4,0.45})-LOOKUP(K245,{0,1950001,3300001,6950001,9000001,18000001,40000001},{0,97500,427500,636000,1536000,2796000,4796000}))*1.021,-2))</f>
        <v/>
      </c>
      <c r="O245" s="19">
        <f>IF(L245&lt;=0,0,ROUNDDOWN((L245*LOOKUP(L245,{0,1950001,3300001,6950001,9000001,18000001,40000001},{0.05,0.1,0.2,0.23,0.33,0.4,0.45})-LOOKUP(L245,{0,1950001,3300001,6950001,9000001,18000001,40000001},{0,97500,427500,636000,1536000,2796000,4796000}))*1.021,-2))</f>
        <v/>
      </c>
      <c r="P245" s="19">
        <f>MAX(0,ROUNDDOWN(G245-E245-430000,-3))</f>
        <v/>
      </c>
      <c r="Q245" s="19">
        <f>MAX(0,ROUNDDOWN(G245-E245-430000-I245,-3))</f>
        <v/>
      </c>
      <c r="R245" s="19">
        <f>MAX(0,ROUNDDOWN(F245-E245-430000,-3))</f>
        <v/>
      </c>
      <c r="S245" s="19">
        <f>IF(G245&lt;=450000,0,MAX(0,ROUNDDOWN(P245*0.06-MIN(50000,P245)*0.03,-2))+MAX(0,ROUNDDOWN(P245*0.04-MIN(50000,P245)*0.02,-2)))</f>
        <v/>
      </c>
      <c r="T245" s="19">
        <f>IF(G245&lt;=450000,0,MAX(0,ROUNDDOWN(Q245*0.06-MIN(50000,Q245)*0.03,-2))+MAX(0,ROUNDDOWN(Q245*0.04-MIN(50000,Q245)*0.02,-2)))</f>
        <v/>
      </c>
      <c r="U245" s="19">
        <f>IF(F245&lt;=450000,0,MAX(0,ROUNDDOWN(R245*0.06-MIN(50000,R245)*0.03,-2))+MAX(0,ROUNDDOWN(R245*0.04-MIN(50000,R245)*0.02,-2)))</f>
        <v/>
      </c>
      <c r="V245" s="19">
        <f>S245-U245</f>
        <v/>
      </c>
      <c r="W245" s="19">
        <f>O245-M245</f>
        <v/>
      </c>
      <c r="X245" s="19">
        <f>N245+T245-M245-S245</f>
        <v/>
      </c>
      <c r="Y245" s="19">
        <f>T245-S245</f>
        <v/>
      </c>
    </row>
    <row r="246">
      <c r="A246" t="inlineStr">
        <is>
          <t>医療費の境目</t>
        </is>
      </c>
      <c r="B246" s="19">
        <f>'3_医療費の境目'!$B$3</f>
        <v/>
      </c>
      <c r="C246" s="19">
        <f>'3_医療費の境目'!$B$4</f>
        <v/>
      </c>
      <c r="D246" s="19">
        <f>'3_医療費の境目'!D174</f>
        <v/>
      </c>
      <c r="E246" s="19">
        <f>ROUND(MIN(B246/12,650000)*12*0.0915+MIN(B246/12,1390000)*12*(0.0504+0)+B246*0.005,0)</f>
        <v/>
      </c>
      <c r="F246" s="19">
        <f>IF(B246&lt;741000,0,IF(B246&lt;2191000,B246-740000,IF(B246&lt;2193000,1451000,IF(B246&lt;2196000,1453000,IF(B246&lt;2200000,1456000,IF(B246&lt;3600000,ROUND(ROUNDDOWN(B246/4,-3)*2.8,0)-80000,IF(B246&lt;6600000,ROUND(ROUNDDOWN(B246/4,-3)*3.2,0)-440000,IF(B246&lt;8500000,ROUNDDOWN(B246*0.9,0)-1100000,B246-1950000))))))))</f>
        <v/>
      </c>
      <c r="G246" s="19">
        <f>F246+C246</f>
        <v/>
      </c>
      <c r="H246" s="19">
        <f>IF(G246&gt;23500000,NA(),IF(G246&lt;=4890000,1040000,IF(G246&lt;=6550000,670000,620000)))</f>
        <v/>
      </c>
      <c r="I246" s="19">
        <f>IF(D246&lt;=0,0,MAX(0,MIN(2000000,D246-MIN(100000,ROUNDDOWN(G246*0.05,0)))))</f>
        <v/>
      </c>
      <c r="J246" s="19">
        <f>MAX(0,ROUNDDOWN(F246-E246-H246,-3))</f>
        <v/>
      </c>
      <c r="K246" s="19">
        <f>MAX(0,ROUNDDOWN(G246-E246-H246-I246,-3))</f>
        <v/>
      </c>
      <c r="L246" s="19">
        <f>MAX(0,ROUNDDOWN(G246-E246-H246,-3))</f>
        <v/>
      </c>
      <c r="M246" s="19">
        <f>IF(J246&lt;=0,0,ROUNDDOWN((J246*LOOKUP(J246,{0,1950001,3300001,6950001,9000001,18000001,40000001},{0.05,0.1,0.2,0.23,0.33,0.4,0.45})-LOOKUP(J246,{0,1950001,3300001,6950001,9000001,18000001,40000001},{0,97500,427500,636000,1536000,2796000,4796000}))*1.021,-2))</f>
        <v/>
      </c>
      <c r="N246" s="19">
        <f>IF(K246&lt;=0,0,ROUNDDOWN((K246*LOOKUP(K246,{0,1950001,3300001,6950001,9000001,18000001,40000001},{0.05,0.1,0.2,0.23,0.33,0.4,0.45})-LOOKUP(K246,{0,1950001,3300001,6950001,9000001,18000001,40000001},{0,97500,427500,636000,1536000,2796000,4796000}))*1.021,-2))</f>
        <v/>
      </c>
      <c r="O246" s="19">
        <f>IF(L246&lt;=0,0,ROUNDDOWN((L246*LOOKUP(L246,{0,1950001,3300001,6950001,9000001,18000001,40000001},{0.05,0.1,0.2,0.23,0.33,0.4,0.45})-LOOKUP(L246,{0,1950001,3300001,6950001,9000001,18000001,40000001},{0,97500,427500,636000,1536000,2796000,4796000}))*1.021,-2))</f>
        <v/>
      </c>
      <c r="P246" s="19">
        <f>MAX(0,ROUNDDOWN(G246-E246-430000,-3))</f>
        <v/>
      </c>
      <c r="Q246" s="19">
        <f>MAX(0,ROUNDDOWN(G246-E246-430000-I246,-3))</f>
        <v/>
      </c>
      <c r="R246" s="19">
        <f>MAX(0,ROUNDDOWN(F246-E246-430000,-3))</f>
        <v/>
      </c>
      <c r="S246" s="19">
        <f>IF(G246&lt;=450000,0,MAX(0,ROUNDDOWN(P246*0.06-MIN(50000,P246)*0.03,-2))+MAX(0,ROUNDDOWN(P246*0.04-MIN(50000,P246)*0.02,-2)))</f>
        <v/>
      </c>
      <c r="T246" s="19">
        <f>IF(G246&lt;=450000,0,MAX(0,ROUNDDOWN(Q246*0.06-MIN(50000,Q246)*0.03,-2))+MAX(0,ROUNDDOWN(Q246*0.04-MIN(50000,Q246)*0.02,-2)))</f>
        <v/>
      </c>
      <c r="U246" s="19">
        <f>IF(F246&lt;=450000,0,MAX(0,ROUNDDOWN(R246*0.06-MIN(50000,R246)*0.03,-2))+MAX(0,ROUNDDOWN(R246*0.04-MIN(50000,R246)*0.02,-2)))</f>
        <v/>
      </c>
      <c r="V246" s="19">
        <f>S246-U246</f>
        <v/>
      </c>
      <c r="W246" s="19">
        <f>O246-M246</f>
        <v/>
      </c>
      <c r="X246" s="19">
        <f>N246+T246-M246-S246</f>
        <v/>
      </c>
      <c r="Y246" s="19">
        <f>T246-S246</f>
        <v/>
      </c>
    </row>
    <row r="247">
      <c r="A247" t="inlineStr">
        <is>
          <t>医療費の境目</t>
        </is>
      </c>
      <c r="B247" s="19">
        <f>'3_医療費の境目'!$B$3</f>
        <v/>
      </c>
      <c r="C247" s="19">
        <f>'3_医療費の境目'!$B$4</f>
        <v/>
      </c>
      <c r="D247" s="19">
        <f>'3_医療費の境目'!D175</f>
        <v/>
      </c>
      <c r="E247" s="19">
        <f>ROUND(MIN(B247/12,650000)*12*0.0915+MIN(B247/12,1390000)*12*(0.0504+0)+B247*0.005,0)</f>
        <v/>
      </c>
      <c r="F247" s="19">
        <f>IF(B247&lt;741000,0,IF(B247&lt;2191000,B247-740000,IF(B247&lt;2193000,1451000,IF(B247&lt;2196000,1453000,IF(B247&lt;2200000,1456000,IF(B247&lt;3600000,ROUND(ROUNDDOWN(B247/4,-3)*2.8,0)-80000,IF(B247&lt;6600000,ROUND(ROUNDDOWN(B247/4,-3)*3.2,0)-440000,IF(B247&lt;8500000,ROUNDDOWN(B247*0.9,0)-1100000,B247-1950000))))))))</f>
        <v/>
      </c>
      <c r="G247" s="19">
        <f>F247+C247</f>
        <v/>
      </c>
      <c r="H247" s="19">
        <f>IF(G247&gt;23500000,NA(),IF(G247&lt;=4890000,1040000,IF(G247&lt;=6550000,670000,620000)))</f>
        <v/>
      </c>
      <c r="I247" s="19">
        <f>IF(D247&lt;=0,0,MAX(0,MIN(2000000,D247-MIN(100000,ROUNDDOWN(G247*0.05,0)))))</f>
        <v/>
      </c>
      <c r="J247" s="19">
        <f>MAX(0,ROUNDDOWN(F247-E247-H247,-3))</f>
        <v/>
      </c>
      <c r="K247" s="19">
        <f>MAX(0,ROUNDDOWN(G247-E247-H247-I247,-3))</f>
        <v/>
      </c>
      <c r="L247" s="19">
        <f>MAX(0,ROUNDDOWN(G247-E247-H247,-3))</f>
        <v/>
      </c>
      <c r="M247" s="19">
        <f>IF(J247&lt;=0,0,ROUNDDOWN((J247*LOOKUP(J247,{0,1950001,3300001,6950001,9000001,18000001,40000001},{0.05,0.1,0.2,0.23,0.33,0.4,0.45})-LOOKUP(J247,{0,1950001,3300001,6950001,9000001,18000001,40000001},{0,97500,427500,636000,1536000,2796000,4796000}))*1.021,-2))</f>
        <v/>
      </c>
      <c r="N247" s="19">
        <f>IF(K247&lt;=0,0,ROUNDDOWN((K247*LOOKUP(K247,{0,1950001,3300001,6950001,9000001,18000001,40000001},{0.05,0.1,0.2,0.23,0.33,0.4,0.45})-LOOKUP(K247,{0,1950001,3300001,6950001,9000001,18000001,40000001},{0,97500,427500,636000,1536000,2796000,4796000}))*1.021,-2))</f>
        <v/>
      </c>
      <c r="O247" s="19">
        <f>IF(L247&lt;=0,0,ROUNDDOWN((L247*LOOKUP(L247,{0,1950001,3300001,6950001,9000001,18000001,40000001},{0.05,0.1,0.2,0.23,0.33,0.4,0.45})-LOOKUP(L247,{0,1950001,3300001,6950001,9000001,18000001,40000001},{0,97500,427500,636000,1536000,2796000,4796000}))*1.021,-2))</f>
        <v/>
      </c>
      <c r="P247" s="19">
        <f>MAX(0,ROUNDDOWN(G247-E247-430000,-3))</f>
        <v/>
      </c>
      <c r="Q247" s="19">
        <f>MAX(0,ROUNDDOWN(G247-E247-430000-I247,-3))</f>
        <v/>
      </c>
      <c r="R247" s="19">
        <f>MAX(0,ROUNDDOWN(F247-E247-430000,-3))</f>
        <v/>
      </c>
      <c r="S247" s="19">
        <f>IF(G247&lt;=450000,0,MAX(0,ROUNDDOWN(P247*0.06-MIN(50000,P247)*0.03,-2))+MAX(0,ROUNDDOWN(P247*0.04-MIN(50000,P247)*0.02,-2)))</f>
        <v/>
      </c>
      <c r="T247" s="19">
        <f>IF(G247&lt;=450000,0,MAX(0,ROUNDDOWN(Q247*0.06-MIN(50000,Q247)*0.03,-2))+MAX(0,ROUNDDOWN(Q247*0.04-MIN(50000,Q247)*0.02,-2)))</f>
        <v/>
      </c>
      <c r="U247" s="19">
        <f>IF(F247&lt;=450000,0,MAX(0,ROUNDDOWN(R247*0.06-MIN(50000,R247)*0.03,-2))+MAX(0,ROUNDDOWN(R247*0.04-MIN(50000,R247)*0.02,-2)))</f>
        <v/>
      </c>
      <c r="V247" s="19">
        <f>S247-U247</f>
        <v/>
      </c>
      <c r="W247" s="19">
        <f>O247-M247</f>
        <v/>
      </c>
      <c r="X247" s="19">
        <f>N247+T247-M247-S247</f>
        <v/>
      </c>
      <c r="Y247" s="19">
        <f>T247-S247</f>
        <v/>
      </c>
    </row>
    <row r="248">
      <c r="A248" t="inlineStr">
        <is>
          <t>医療費の境目</t>
        </is>
      </c>
      <c r="B248" s="19">
        <f>'3_医療費の境目'!$B$3</f>
        <v/>
      </c>
      <c r="C248" s="19">
        <f>'3_医療費の境目'!$B$4</f>
        <v/>
      </c>
      <c r="D248" s="19">
        <f>'3_医療費の境目'!D176</f>
        <v/>
      </c>
      <c r="E248" s="19">
        <f>ROUND(MIN(B248/12,650000)*12*0.0915+MIN(B248/12,1390000)*12*(0.0504+0)+B248*0.005,0)</f>
        <v/>
      </c>
      <c r="F248" s="19">
        <f>IF(B248&lt;741000,0,IF(B248&lt;2191000,B248-740000,IF(B248&lt;2193000,1451000,IF(B248&lt;2196000,1453000,IF(B248&lt;2200000,1456000,IF(B248&lt;3600000,ROUND(ROUNDDOWN(B248/4,-3)*2.8,0)-80000,IF(B248&lt;6600000,ROUND(ROUNDDOWN(B248/4,-3)*3.2,0)-440000,IF(B248&lt;8500000,ROUNDDOWN(B248*0.9,0)-1100000,B248-1950000))))))))</f>
        <v/>
      </c>
      <c r="G248" s="19">
        <f>F248+C248</f>
        <v/>
      </c>
      <c r="H248" s="19">
        <f>IF(G248&gt;23500000,NA(),IF(G248&lt;=4890000,1040000,IF(G248&lt;=6550000,670000,620000)))</f>
        <v/>
      </c>
      <c r="I248" s="19">
        <f>IF(D248&lt;=0,0,MAX(0,MIN(2000000,D248-MIN(100000,ROUNDDOWN(G248*0.05,0)))))</f>
        <v/>
      </c>
      <c r="J248" s="19">
        <f>MAX(0,ROUNDDOWN(F248-E248-H248,-3))</f>
        <v/>
      </c>
      <c r="K248" s="19">
        <f>MAX(0,ROUNDDOWN(G248-E248-H248-I248,-3))</f>
        <v/>
      </c>
      <c r="L248" s="19">
        <f>MAX(0,ROUNDDOWN(G248-E248-H248,-3))</f>
        <v/>
      </c>
      <c r="M248" s="19">
        <f>IF(J248&lt;=0,0,ROUNDDOWN((J248*LOOKUP(J248,{0,1950001,3300001,6950001,9000001,18000001,40000001},{0.05,0.1,0.2,0.23,0.33,0.4,0.45})-LOOKUP(J248,{0,1950001,3300001,6950001,9000001,18000001,40000001},{0,97500,427500,636000,1536000,2796000,4796000}))*1.021,-2))</f>
        <v/>
      </c>
      <c r="N248" s="19">
        <f>IF(K248&lt;=0,0,ROUNDDOWN((K248*LOOKUP(K248,{0,1950001,3300001,6950001,9000001,18000001,40000001},{0.05,0.1,0.2,0.23,0.33,0.4,0.45})-LOOKUP(K248,{0,1950001,3300001,6950001,9000001,18000001,40000001},{0,97500,427500,636000,1536000,2796000,4796000}))*1.021,-2))</f>
        <v/>
      </c>
      <c r="O248" s="19">
        <f>IF(L248&lt;=0,0,ROUNDDOWN((L248*LOOKUP(L248,{0,1950001,3300001,6950001,9000001,18000001,40000001},{0.05,0.1,0.2,0.23,0.33,0.4,0.45})-LOOKUP(L248,{0,1950001,3300001,6950001,9000001,18000001,40000001},{0,97500,427500,636000,1536000,2796000,4796000}))*1.021,-2))</f>
        <v/>
      </c>
      <c r="P248" s="19">
        <f>MAX(0,ROUNDDOWN(G248-E248-430000,-3))</f>
        <v/>
      </c>
      <c r="Q248" s="19">
        <f>MAX(0,ROUNDDOWN(G248-E248-430000-I248,-3))</f>
        <v/>
      </c>
      <c r="R248" s="19">
        <f>MAX(0,ROUNDDOWN(F248-E248-430000,-3))</f>
        <v/>
      </c>
      <c r="S248" s="19">
        <f>IF(G248&lt;=450000,0,MAX(0,ROUNDDOWN(P248*0.06-MIN(50000,P248)*0.03,-2))+MAX(0,ROUNDDOWN(P248*0.04-MIN(50000,P248)*0.02,-2)))</f>
        <v/>
      </c>
      <c r="T248" s="19">
        <f>IF(G248&lt;=450000,0,MAX(0,ROUNDDOWN(Q248*0.06-MIN(50000,Q248)*0.03,-2))+MAX(0,ROUNDDOWN(Q248*0.04-MIN(50000,Q248)*0.02,-2)))</f>
        <v/>
      </c>
      <c r="U248" s="19">
        <f>IF(F248&lt;=450000,0,MAX(0,ROUNDDOWN(R248*0.06-MIN(50000,R248)*0.03,-2))+MAX(0,ROUNDDOWN(R248*0.04-MIN(50000,R248)*0.02,-2)))</f>
        <v/>
      </c>
      <c r="V248" s="19">
        <f>S248-U248</f>
        <v/>
      </c>
      <c r="W248" s="19">
        <f>O248-M248</f>
        <v/>
      </c>
      <c r="X248" s="19">
        <f>N248+T248-M248-S248</f>
        <v/>
      </c>
      <c r="Y248" s="19">
        <f>T248-S248</f>
        <v/>
      </c>
    </row>
    <row r="249">
      <c r="A249" t="inlineStr">
        <is>
          <t>医療費の境目</t>
        </is>
      </c>
      <c r="B249" s="19">
        <f>'3_医療費の境目'!$B$3</f>
        <v/>
      </c>
      <c r="C249" s="19">
        <f>'3_医療費の境目'!$B$4</f>
        <v/>
      </c>
      <c r="D249" s="19">
        <f>'3_医療費の境目'!D177</f>
        <v/>
      </c>
      <c r="E249" s="19">
        <f>ROUND(MIN(B249/12,650000)*12*0.0915+MIN(B249/12,1390000)*12*(0.0504+0)+B249*0.005,0)</f>
        <v/>
      </c>
      <c r="F249" s="19">
        <f>IF(B249&lt;741000,0,IF(B249&lt;2191000,B249-740000,IF(B249&lt;2193000,1451000,IF(B249&lt;2196000,1453000,IF(B249&lt;2200000,1456000,IF(B249&lt;3600000,ROUND(ROUNDDOWN(B249/4,-3)*2.8,0)-80000,IF(B249&lt;6600000,ROUND(ROUNDDOWN(B249/4,-3)*3.2,0)-440000,IF(B249&lt;8500000,ROUNDDOWN(B249*0.9,0)-1100000,B249-1950000))))))))</f>
        <v/>
      </c>
      <c r="G249" s="19">
        <f>F249+C249</f>
        <v/>
      </c>
      <c r="H249" s="19">
        <f>IF(G249&gt;23500000,NA(),IF(G249&lt;=4890000,1040000,IF(G249&lt;=6550000,670000,620000)))</f>
        <v/>
      </c>
      <c r="I249" s="19">
        <f>IF(D249&lt;=0,0,MAX(0,MIN(2000000,D249-MIN(100000,ROUNDDOWN(G249*0.05,0)))))</f>
        <v/>
      </c>
      <c r="J249" s="19">
        <f>MAX(0,ROUNDDOWN(F249-E249-H249,-3))</f>
        <v/>
      </c>
      <c r="K249" s="19">
        <f>MAX(0,ROUNDDOWN(G249-E249-H249-I249,-3))</f>
        <v/>
      </c>
      <c r="L249" s="19">
        <f>MAX(0,ROUNDDOWN(G249-E249-H249,-3))</f>
        <v/>
      </c>
      <c r="M249" s="19">
        <f>IF(J249&lt;=0,0,ROUNDDOWN((J249*LOOKUP(J249,{0,1950001,3300001,6950001,9000001,18000001,40000001},{0.05,0.1,0.2,0.23,0.33,0.4,0.45})-LOOKUP(J249,{0,1950001,3300001,6950001,9000001,18000001,40000001},{0,97500,427500,636000,1536000,2796000,4796000}))*1.021,-2))</f>
        <v/>
      </c>
      <c r="N249" s="19">
        <f>IF(K249&lt;=0,0,ROUNDDOWN((K249*LOOKUP(K249,{0,1950001,3300001,6950001,9000001,18000001,40000001},{0.05,0.1,0.2,0.23,0.33,0.4,0.45})-LOOKUP(K249,{0,1950001,3300001,6950001,9000001,18000001,40000001},{0,97500,427500,636000,1536000,2796000,4796000}))*1.021,-2))</f>
        <v/>
      </c>
      <c r="O249" s="19">
        <f>IF(L249&lt;=0,0,ROUNDDOWN((L249*LOOKUP(L249,{0,1950001,3300001,6950001,9000001,18000001,40000001},{0.05,0.1,0.2,0.23,0.33,0.4,0.45})-LOOKUP(L249,{0,1950001,3300001,6950001,9000001,18000001,40000001},{0,97500,427500,636000,1536000,2796000,4796000}))*1.021,-2))</f>
        <v/>
      </c>
      <c r="P249" s="19">
        <f>MAX(0,ROUNDDOWN(G249-E249-430000,-3))</f>
        <v/>
      </c>
      <c r="Q249" s="19">
        <f>MAX(0,ROUNDDOWN(G249-E249-430000-I249,-3))</f>
        <v/>
      </c>
      <c r="R249" s="19">
        <f>MAX(0,ROUNDDOWN(F249-E249-430000,-3))</f>
        <v/>
      </c>
      <c r="S249" s="19">
        <f>IF(G249&lt;=450000,0,MAX(0,ROUNDDOWN(P249*0.06-MIN(50000,P249)*0.03,-2))+MAX(0,ROUNDDOWN(P249*0.04-MIN(50000,P249)*0.02,-2)))</f>
        <v/>
      </c>
      <c r="T249" s="19">
        <f>IF(G249&lt;=450000,0,MAX(0,ROUNDDOWN(Q249*0.06-MIN(50000,Q249)*0.03,-2))+MAX(0,ROUNDDOWN(Q249*0.04-MIN(50000,Q249)*0.02,-2)))</f>
        <v/>
      </c>
      <c r="U249" s="19">
        <f>IF(F249&lt;=450000,0,MAX(0,ROUNDDOWN(R249*0.06-MIN(50000,R249)*0.03,-2))+MAX(0,ROUNDDOWN(R249*0.04-MIN(50000,R249)*0.02,-2)))</f>
        <v/>
      </c>
      <c r="V249" s="19">
        <f>S249-U249</f>
        <v/>
      </c>
      <c r="W249" s="19">
        <f>O249-M249</f>
        <v/>
      </c>
      <c r="X249" s="19">
        <f>N249+T249-M249-S249</f>
        <v/>
      </c>
      <c r="Y249" s="19">
        <f>T249-S249</f>
        <v/>
      </c>
    </row>
    <row r="250">
      <c r="A250" t="inlineStr">
        <is>
          <t>医療費の境目</t>
        </is>
      </c>
      <c r="B250" s="19">
        <f>'3_医療費の境目'!$B$3</f>
        <v/>
      </c>
      <c r="C250" s="19">
        <f>'3_医療費の境目'!$B$4</f>
        <v/>
      </c>
      <c r="D250" s="19">
        <f>'3_医療費の境目'!D178</f>
        <v/>
      </c>
      <c r="E250" s="19">
        <f>ROUND(MIN(B250/12,650000)*12*0.0915+MIN(B250/12,1390000)*12*(0.0504+0)+B250*0.005,0)</f>
        <v/>
      </c>
      <c r="F250" s="19">
        <f>IF(B250&lt;741000,0,IF(B250&lt;2191000,B250-740000,IF(B250&lt;2193000,1451000,IF(B250&lt;2196000,1453000,IF(B250&lt;2200000,1456000,IF(B250&lt;3600000,ROUND(ROUNDDOWN(B250/4,-3)*2.8,0)-80000,IF(B250&lt;6600000,ROUND(ROUNDDOWN(B250/4,-3)*3.2,0)-440000,IF(B250&lt;8500000,ROUNDDOWN(B250*0.9,0)-1100000,B250-1950000))))))))</f>
        <v/>
      </c>
      <c r="G250" s="19">
        <f>F250+C250</f>
        <v/>
      </c>
      <c r="H250" s="19">
        <f>IF(G250&gt;23500000,NA(),IF(G250&lt;=4890000,1040000,IF(G250&lt;=6550000,670000,620000)))</f>
        <v/>
      </c>
      <c r="I250" s="19">
        <f>IF(D250&lt;=0,0,MAX(0,MIN(2000000,D250-MIN(100000,ROUNDDOWN(G250*0.05,0)))))</f>
        <v/>
      </c>
      <c r="J250" s="19">
        <f>MAX(0,ROUNDDOWN(F250-E250-H250,-3))</f>
        <v/>
      </c>
      <c r="K250" s="19">
        <f>MAX(0,ROUNDDOWN(G250-E250-H250-I250,-3))</f>
        <v/>
      </c>
      <c r="L250" s="19">
        <f>MAX(0,ROUNDDOWN(G250-E250-H250,-3))</f>
        <v/>
      </c>
      <c r="M250" s="19">
        <f>IF(J250&lt;=0,0,ROUNDDOWN((J250*LOOKUP(J250,{0,1950001,3300001,6950001,9000001,18000001,40000001},{0.05,0.1,0.2,0.23,0.33,0.4,0.45})-LOOKUP(J250,{0,1950001,3300001,6950001,9000001,18000001,40000001},{0,97500,427500,636000,1536000,2796000,4796000}))*1.021,-2))</f>
        <v/>
      </c>
      <c r="N250" s="19">
        <f>IF(K250&lt;=0,0,ROUNDDOWN((K250*LOOKUP(K250,{0,1950001,3300001,6950001,9000001,18000001,40000001},{0.05,0.1,0.2,0.23,0.33,0.4,0.45})-LOOKUP(K250,{0,1950001,3300001,6950001,9000001,18000001,40000001},{0,97500,427500,636000,1536000,2796000,4796000}))*1.021,-2))</f>
        <v/>
      </c>
      <c r="O250" s="19">
        <f>IF(L250&lt;=0,0,ROUNDDOWN((L250*LOOKUP(L250,{0,1950001,3300001,6950001,9000001,18000001,40000001},{0.05,0.1,0.2,0.23,0.33,0.4,0.45})-LOOKUP(L250,{0,1950001,3300001,6950001,9000001,18000001,40000001},{0,97500,427500,636000,1536000,2796000,4796000}))*1.021,-2))</f>
        <v/>
      </c>
      <c r="P250" s="19">
        <f>MAX(0,ROUNDDOWN(G250-E250-430000,-3))</f>
        <v/>
      </c>
      <c r="Q250" s="19">
        <f>MAX(0,ROUNDDOWN(G250-E250-430000-I250,-3))</f>
        <v/>
      </c>
      <c r="R250" s="19">
        <f>MAX(0,ROUNDDOWN(F250-E250-430000,-3))</f>
        <v/>
      </c>
      <c r="S250" s="19">
        <f>IF(G250&lt;=450000,0,MAX(0,ROUNDDOWN(P250*0.06-MIN(50000,P250)*0.03,-2))+MAX(0,ROUNDDOWN(P250*0.04-MIN(50000,P250)*0.02,-2)))</f>
        <v/>
      </c>
      <c r="T250" s="19">
        <f>IF(G250&lt;=450000,0,MAX(0,ROUNDDOWN(Q250*0.06-MIN(50000,Q250)*0.03,-2))+MAX(0,ROUNDDOWN(Q250*0.04-MIN(50000,Q250)*0.02,-2)))</f>
        <v/>
      </c>
      <c r="U250" s="19">
        <f>IF(F250&lt;=450000,0,MAX(0,ROUNDDOWN(R250*0.06-MIN(50000,R250)*0.03,-2))+MAX(0,ROUNDDOWN(R250*0.04-MIN(50000,R250)*0.02,-2)))</f>
        <v/>
      </c>
      <c r="V250" s="19">
        <f>S250-U250</f>
        <v/>
      </c>
      <c r="W250" s="19">
        <f>O250-M250</f>
        <v/>
      </c>
      <c r="X250" s="19">
        <f>N250+T250-M250-S250</f>
        <v/>
      </c>
      <c r="Y250" s="19">
        <f>T250-S250</f>
        <v/>
      </c>
    </row>
    <row r="251">
      <c r="A251" t="inlineStr">
        <is>
          <t>医療費の境目</t>
        </is>
      </c>
      <c r="B251" s="19">
        <f>'3_医療費の境目'!$B$3</f>
        <v/>
      </c>
      <c r="C251" s="19">
        <f>'3_医療費の境目'!$B$4</f>
        <v/>
      </c>
      <c r="D251" s="19">
        <f>'3_医療費の境目'!D179</f>
        <v/>
      </c>
      <c r="E251" s="19">
        <f>ROUND(MIN(B251/12,650000)*12*0.0915+MIN(B251/12,1390000)*12*(0.0504+0)+B251*0.005,0)</f>
        <v/>
      </c>
      <c r="F251" s="19">
        <f>IF(B251&lt;741000,0,IF(B251&lt;2191000,B251-740000,IF(B251&lt;2193000,1451000,IF(B251&lt;2196000,1453000,IF(B251&lt;2200000,1456000,IF(B251&lt;3600000,ROUND(ROUNDDOWN(B251/4,-3)*2.8,0)-80000,IF(B251&lt;6600000,ROUND(ROUNDDOWN(B251/4,-3)*3.2,0)-440000,IF(B251&lt;8500000,ROUNDDOWN(B251*0.9,0)-1100000,B251-1950000))))))))</f>
        <v/>
      </c>
      <c r="G251" s="19">
        <f>F251+C251</f>
        <v/>
      </c>
      <c r="H251" s="19">
        <f>IF(G251&gt;23500000,NA(),IF(G251&lt;=4890000,1040000,IF(G251&lt;=6550000,670000,620000)))</f>
        <v/>
      </c>
      <c r="I251" s="19">
        <f>IF(D251&lt;=0,0,MAX(0,MIN(2000000,D251-MIN(100000,ROUNDDOWN(G251*0.05,0)))))</f>
        <v/>
      </c>
      <c r="J251" s="19">
        <f>MAX(0,ROUNDDOWN(F251-E251-H251,-3))</f>
        <v/>
      </c>
      <c r="K251" s="19">
        <f>MAX(0,ROUNDDOWN(G251-E251-H251-I251,-3))</f>
        <v/>
      </c>
      <c r="L251" s="19">
        <f>MAX(0,ROUNDDOWN(G251-E251-H251,-3))</f>
        <v/>
      </c>
      <c r="M251" s="19">
        <f>IF(J251&lt;=0,0,ROUNDDOWN((J251*LOOKUP(J251,{0,1950001,3300001,6950001,9000001,18000001,40000001},{0.05,0.1,0.2,0.23,0.33,0.4,0.45})-LOOKUP(J251,{0,1950001,3300001,6950001,9000001,18000001,40000001},{0,97500,427500,636000,1536000,2796000,4796000}))*1.021,-2))</f>
        <v/>
      </c>
      <c r="N251" s="19">
        <f>IF(K251&lt;=0,0,ROUNDDOWN((K251*LOOKUP(K251,{0,1950001,3300001,6950001,9000001,18000001,40000001},{0.05,0.1,0.2,0.23,0.33,0.4,0.45})-LOOKUP(K251,{0,1950001,3300001,6950001,9000001,18000001,40000001},{0,97500,427500,636000,1536000,2796000,4796000}))*1.021,-2))</f>
        <v/>
      </c>
      <c r="O251" s="19">
        <f>IF(L251&lt;=0,0,ROUNDDOWN((L251*LOOKUP(L251,{0,1950001,3300001,6950001,9000001,18000001,40000001},{0.05,0.1,0.2,0.23,0.33,0.4,0.45})-LOOKUP(L251,{0,1950001,3300001,6950001,9000001,18000001,40000001},{0,97500,427500,636000,1536000,2796000,4796000}))*1.021,-2))</f>
        <v/>
      </c>
      <c r="P251" s="19">
        <f>MAX(0,ROUNDDOWN(G251-E251-430000,-3))</f>
        <v/>
      </c>
      <c r="Q251" s="19">
        <f>MAX(0,ROUNDDOWN(G251-E251-430000-I251,-3))</f>
        <v/>
      </c>
      <c r="R251" s="19">
        <f>MAX(0,ROUNDDOWN(F251-E251-430000,-3))</f>
        <v/>
      </c>
      <c r="S251" s="19">
        <f>IF(G251&lt;=450000,0,MAX(0,ROUNDDOWN(P251*0.06-MIN(50000,P251)*0.03,-2))+MAX(0,ROUNDDOWN(P251*0.04-MIN(50000,P251)*0.02,-2)))</f>
        <v/>
      </c>
      <c r="T251" s="19">
        <f>IF(G251&lt;=450000,0,MAX(0,ROUNDDOWN(Q251*0.06-MIN(50000,Q251)*0.03,-2))+MAX(0,ROUNDDOWN(Q251*0.04-MIN(50000,Q251)*0.02,-2)))</f>
        <v/>
      </c>
      <c r="U251" s="19">
        <f>IF(F251&lt;=450000,0,MAX(0,ROUNDDOWN(R251*0.06-MIN(50000,R251)*0.03,-2))+MAX(0,ROUNDDOWN(R251*0.04-MIN(50000,R251)*0.02,-2)))</f>
        <v/>
      </c>
      <c r="V251" s="19">
        <f>S251-U251</f>
        <v/>
      </c>
      <c r="W251" s="19">
        <f>O251-M251</f>
        <v/>
      </c>
      <c r="X251" s="19">
        <f>N251+T251-M251-S251</f>
        <v/>
      </c>
      <c r="Y251" s="19">
        <f>T251-S251</f>
        <v/>
      </c>
    </row>
    <row r="252">
      <c r="A252" t="inlineStr">
        <is>
          <t>医療費の境目</t>
        </is>
      </c>
      <c r="B252" s="19">
        <f>'3_医療費の境目'!$B$3</f>
        <v/>
      </c>
      <c r="C252" s="19">
        <f>'3_医療費の境目'!$B$4</f>
        <v/>
      </c>
      <c r="D252" s="19">
        <f>'3_医療費の境目'!D180</f>
        <v/>
      </c>
      <c r="E252" s="19">
        <f>ROUND(MIN(B252/12,650000)*12*0.0915+MIN(B252/12,1390000)*12*(0.0504+0)+B252*0.005,0)</f>
        <v/>
      </c>
      <c r="F252" s="19">
        <f>IF(B252&lt;741000,0,IF(B252&lt;2191000,B252-740000,IF(B252&lt;2193000,1451000,IF(B252&lt;2196000,1453000,IF(B252&lt;2200000,1456000,IF(B252&lt;3600000,ROUND(ROUNDDOWN(B252/4,-3)*2.8,0)-80000,IF(B252&lt;6600000,ROUND(ROUNDDOWN(B252/4,-3)*3.2,0)-440000,IF(B252&lt;8500000,ROUNDDOWN(B252*0.9,0)-1100000,B252-1950000))))))))</f>
        <v/>
      </c>
      <c r="G252" s="19">
        <f>F252+C252</f>
        <v/>
      </c>
      <c r="H252" s="19">
        <f>IF(G252&gt;23500000,NA(),IF(G252&lt;=4890000,1040000,IF(G252&lt;=6550000,670000,620000)))</f>
        <v/>
      </c>
      <c r="I252" s="19">
        <f>IF(D252&lt;=0,0,MAX(0,MIN(2000000,D252-MIN(100000,ROUNDDOWN(G252*0.05,0)))))</f>
        <v/>
      </c>
      <c r="J252" s="19">
        <f>MAX(0,ROUNDDOWN(F252-E252-H252,-3))</f>
        <v/>
      </c>
      <c r="K252" s="19">
        <f>MAX(0,ROUNDDOWN(G252-E252-H252-I252,-3))</f>
        <v/>
      </c>
      <c r="L252" s="19">
        <f>MAX(0,ROUNDDOWN(G252-E252-H252,-3))</f>
        <v/>
      </c>
      <c r="M252" s="19">
        <f>IF(J252&lt;=0,0,ROUNDDOWN((J252*LOOKUP(J252,{0,1950001,3300001,6950001,9000001,18000001,40000001},{0.05,0.1,0.2,0.23,0.33,0.4,0.45})-LOOKUP(J252,{0,1950001,3300001,6950001,9000001,18000001,40000001},{0,97500,427500,636000,1536000,2796000,4796000}))*1.021,-2))</f>
        <v/>
      </c>
      <c r="N252" s="19">
        <f>IF(K252&lt;=0,0,ROUNDDOWN((K252*LOOKUP(K252,{0,1950001,3300001,6950001,9000001,18000001,40000001},{0.05,0.1,0.2,0.23,0.33,0.4,0.45})-LOOKUP(K252,{0,1950001,3300001,6950001,9000001,18000001,40000001},{0,97500,427500,636000,1536000,2796000,4796000}))*1.021,-2))</f>
        <v/>
      </c>
      <c r="O252" s="19">
        <f>IF(L252&lt;=0,0,ROUNDDOWN((L252*LOOKUP(L252,{0,1950001,3300001,6950001,9000001,18000001,40000001},{0.05,0.1,0.2,0.23,0.33,0.4,0.45})-LOOKUP(L252,{0,1950001,3300001,6950001,9000001,18000001,40000001},{0,97500,427500,636000,1536000,2796000,4796000}))*1.021,-2))</f>
        <v/>
      </c>
      <c r="P252" s="19">
        <f>MAX(0,ROUNDDOWN(G252-E252-430000,-3))</f>
        <v/>
      </c>
      <c r="Q252" s="19">
        <f>MAX(0,ROUNDDOWN(G252-E252-430000-I252,-3))</f>
        <v/>
      </c>
      <c r="R252" s="19">
        <f>MAX(0,ROUNDDOWN(F252-E252-430000,-3))</f>
        <v/>
      </c>
      <c r="S252" s="19">
        <f>IF(G252&lt;=450000,0,MAX(0,ROUNDDOWN(P252*0.06-MIN(50000,P252)*0.03,-2))+MAX(0,ROUNDDOWN(P252*0.04-MIN(50000,P252)*0.02,-2)))</f>
        <v/>
      </c>
      <c r="T252" s="19">
        <f>IF(G252&lt;=450000,0,MAX(0,ROUNDDOWN(Q252*0.06-MIN(50000,Q252)*0.03,-2))+MAX(0,ROUNDDOWN(Q252*0.04-MIN(50000,Q252)*0.02,-2)))</f>
        <v/>
      </c>
      <c r="U252" s="19">
        <f>IF(F252&lt;=450000,0,MAX(0,ROUNDDOWN(R252*0.06-MIN(50000,R252)*0.03,-2))+MAX(0,ROUNDDOWN(R252*0.04-MIN(50000,R252)*0.02,-2)))</f>
        <v/>
      </c>
      <c r="V252" s="19">
        <f>S252-U252</f>
        <v/>
      </c>
      <c r="W252" s="19">
        <f>O252-M252</f>
        <v/>
      </c>
      <c r="X252" s="19">
        <f>N252+T252-M252-S252</f>
        <v/>
      </c>
      <c r="Y252" s="19">
        <f>T252-S252</f>
        <v/>
      </c>
    </row>
    <row r="253">
      <c r="A253" t="inlineStr">
        <is>
          <t>医療費の境目</t>
        </is>
      </c>
      <c r="B253" s="19">
        <f>'3_医療費の境目'!$B$3</f>
        <v/>
      </c>
      <c r="C253" s="19">
        <f>'3_医療費の境目'!$B$4</f>
        <v/>
      </c>
      <c r="D253" s="19">
        <f>'3_医療費の境目'!D181</f>
        <v/>
      </c>
      <c r="E253" s="19">
        <f>ROUND(MIN(B253/12,650000)*12*0.0915+MIN(B253/12,1390000)*12*(0.0504+0)+B253*0.005,0)</f>
        <v/>
      </c>
      <c r="F253" s="19">
        <f>IF(B253&lt;741000,0,IF(B253&lt;2191000,B253-740000,IF(B253&lt;2193000,1451000,IF(B253&lt;2196000,1453000,IF(B253&lt;2200000,1456000,IF(B253&lt;3600000,ROUND(ROUNDDOWN(B253/4,-3)*2.8,0)-80000,IF(B253&lt;6600000,ROUND(ROUNDDOWN(B253/4,-3)*3.2,0)-440000,IF(B253&lt;8500000,ROUNDDOWN(B253*0.9,0)-1100000,B253-1950000))))))))</f>
        <v/>
      </c>
      <c r="G253" s="19">
        <f>F253+C253</f>
        <v/>
      </c>
      <c r="H253" s="19">
        <f>IF(G253&gt;23500000,NA(),IF(G253&lt;=4890000,1040000,IF(G253&lt;=6550000,670000,620000)))</f>
        <v/>
      </c>
      <c r="I253" s="19">
        <f>IF(D253&lt;=0,0,MAX(0,MIN(2000000,D253-MIN(100000,ROUNDDOWN(G253*0.05,0)))))</f>
        <v/>
      </c>
      <c r="J253" s="19">
        <f>MAX(0,ROUNDDOWN(F253-E253-H253,-3))</f>
        <v/>
      </c>
      <c r="K253" s="19">
        <f>MAX(0,ROUNDDOWN(G253-E253-H253-I253,-3))</f>
        <v/>
      </c>
      <c r="L253" s="19">
        <f>MAX(0,ROUNDDOWN(G253-E253-H253,-3))</f>
        <v/>
      </c>
      <c r="M253" s="19">
        <f>IF(J253&lt;=0,0,ROUNDDOWN((J253*LOOKUP(J253,{0,1950001,3300001,6950001,9000001,18000001,40000001},{0.05,0.1,0.2,0.23,0.33,0.4,0.45})-LOOKUP(J253,{0,1950001,3300001,6950001,9000001,18000001,40000001},{0,97500,427500,636000,1536000,2796000,4796000}))*1.021,-2))</f>
        <v/>
      </c>
      <c r="N253" s="19">
        <f>IF(K253&lt;=0,0,ROUNDDOWN((K253*LOOKUP(K253,{0,1950001,3300001,6950001,9000001,18000001,40000001},{0.05,0.1,0.2,0.23,0.33,0.4,0.45})-LOOKUP(K253,{0,1950001,3300001,6950001,9000001,18000001,40000001},{0,97500,427500,636000,1536000,2796000,4796000}))*1.021,-2))</f>
        <v/>
      </c>
      <c r="O253" s="19">
        <f>IF(L253&lt;=0,0,ROUNDDOWN((L253*LOOKUP(L253,{0,1950001,3300001,6950001,9000001,18000001,40000001},{0.05,0.1,0.2,0.23,0.33,0.4,0.45})-LOOKUP(L253,{0,1950001,3300001,6950001,9000001,18000001,40000001},{0,97500,427500,636000,1536000,2796000,4796000}))*1.021,-2))</f>
        <v/>
      </c>
      <c r="P253" s="19">
        <f>MAX(0,ROUNDDOWN(G253-E253-430000,-3))</f>
        <v/>
      </c>
      <c r="Q253" s="19">
        <f>MAX(0,ROUNDDOWN(G253-E253-430000-I253,-3))</f>
        <v/>
      </c>
      <c r="R253" s="19">
        <f>MAX(0,ROUNDDOWN(F253-E253-430000,-3))</f>
        <v/>
      </c>
      <c r="S253" s="19">
        <f>IF(G253&lt;=450000,0,MAX(0,ROUNDDOWN(P253*0.06-MIN(50000,P253)*0.03,-2))+MAX(0,ROUNDDOWN(P253*0.04-MIN(50000,P253)*0.02,-2)))</f>
        <v/>
      </c>
      <c r="T253" s="19">
        <f>IF(G253&lt;=450000,0,MAX(0,ROUNDDOWN(Q253*0.06-MIN(50000,Q253)*0.03,-2))+MAX(0,ROUNDDOWN(Q253*0.04-MIN(50000,Q253)*0.02,-2)))</f>
        <v/>
      </c>
      <c r="U253" s="19">
        <f>IF(F253&lt;=450000,0,MAX(0,ROUNDDOWN(R253*0.06-MIN(50000,R253)*0.03,-2))+MAX(0,ROUNDDOWN(R253*0.04-MIN(50000,R253)*0.02,-2)))</f>
        <v/>
      </c>
      <c r="V253" s="19">
        <f>S253-U253</f>
        <v/>
      </c>
      <c r="W253" s="19">
        <f>O253-M253</f>
        <v/>
      </c>
      <c r="X253" s="19">
        <f>N253+T253-M253-S253</f>
        <v/>
      </c>
      <c r="Y253" s="19">
        <f>T253-S253</f>
        <v/>
      </c>
    </row>
    <row r="254">
      <c r="A254" t="inlineStr">
        <is>
          <t>医療費の境目</t>
        </is>
      </c>
      <c r="B254" s="19">
        <f>'3_医療費の境目'!$B$3</f>
        <v/>
      </c>
      <c r="C254" s="19">
        <f>'3_医療費の境目'!$B$4</f>
        <v/>
      </c>
      <c r="D254" s="19">
        <f>'3_医療費の境目'!D182</f>
        <v/>
      </c>
      <c r="E254" s="19">
        <f>ROUND(MIN(B254/12,650000)*12*0.0915+MIN(B254/12,1390000)*12*(0.0504+0)+B254*0.005,0)</f>
        <v/>
      </c>
      <c r="F254" s="19">
        <f>IF(B254&lt;741000,0,IF(B254&lt;2191000,B254-740000,IF(B254&lt;2193000,1451000,IF(B254&lt;2196000,1453000,IF(B254&lt;2200000,1456000,IF(B254&lt;3600000,ROUND(ROUNDDOWN(B254/4,-3)*2.8,0)-80000,IF(B254&lt;6600000,ROUND(ROUNDDOWN(B254/4,-3)*3.2,0)-440000,IF(B254&lt;8500000,ROUNDDOWN(B254*0.9,0)-1100000,B254-1950000))))))))</f>
        <v/>
      </c>
      <c r="G254" s="19">
        <f>F254+C254</f>
        <v/>
      </c>
      <c r="H254" s="19">
        <f>IF(G254&gt;23500000,NA(),IF(G254&lt;=4890000,1040000,IF(G254&lt;=6550000,670000,620000)))</f>
        <v/>
      </c>
      <c r="I254" s="19">
        <f>IF(D254&lt;=0,0,MAX(0,MIN(2000000,D254-MIN(100000,ROUNDDOWN(G254*0.05,0)))))</f>
        <v/>
      </c>
      <c r="J254" s="19">
        <f>MAX(0,ROUNDDOWN(F254-E254-H254,-3))</f>
        <v/>
      </c>
      <c r="K254" s="19">
        <f>MAX(0,ROUNDDOWN(G254-E254-H254-I254,-3))</f>
        <v/>
      </c>
      <c r="L254" s="19">
        <f>MAX(0,ROUNDDOWN(G254-E254-H254,-3))</f>
        <v/>
      </c>
      <c r="M254" s="19">
        <f>IF(J254&lt;=0,0,ROUNDDOWN((J254*LOOKUP(J254,{0,1950001,3300001,6950001,9000001,18000001,40000001},{0.05,0.1,0.2,0.23,0.33,0.4,0.45})-LOOKUP(J254,{0,1950001,3300001,6950001,9000001,18000001,40000001},{0,97500,427500,636000,1536000,2796000,4796000}))*1.021,-2))</f>
        <v/>
      </c>
      <c r="N254" s="19">
        <f>IF(K254&lt;=0,0,ROUNDDOWN((K254*LOOKUP(K254,{0,1950001,3300001,6950001,9000001,18000001,40000001},{0.05,0.1,0.2,0.23,0.33,0.4,0.45})-LOOKUP(K254,{0,1950001,3300001,6950001,9000001,18000001,40000001},{0,97500,427500,636000,1536000,2796000,4796000}))*1.021,-2))</f>
        <v/>
      </c>
      <c r="O254" s="19">
        <f>IF(L254&lt;=0,0,ROUNDDOWN((L254*LOOKUP(L254,{0,1950001,3300001,6950001,9000001,18000001,40000001},{0.05,0.1,0.2,0.23,0.33,0.4,0.45})-LOOKUP(L254,{0,1950001,3300001,6950001,9000001,18000001,40000001},{0,97500,427500,636000,1536000,2796000,4796000}))*1.021,-2))</f>
        <v/>
      </c>
      <c r="P254" s="19">
        <f>MAX(0,ROUNDDOWN(G254-E254-430000,-3))</f>
        <v/>
      </c>
      <c r="Q254" s="19">
        <f>MAX(0,ROUNDDOWN(G254-E254-430000-I254,-3))</f>
        <v/>
      </c>
      <c r="R254" s="19">
        <f>MAX(0,ROUNDDOWN(F254-E254-430000,-3))</f>
        <v/>
      </c>
      <c r="S254" s="19">
        <f>IF(G254&lt;=450000,0,MAX(0,ROUNDDOWN(P254*0.06-MIN(50000,P254)*0.03,-2))+MAX(0,ROUNDDOWN(P254*0.04-MIN(50000,P254)*0.02,-2)))</f>
        <v/>
      </c>
      <c r="T254" s="19">
        <f>IF(G254&lt;=450000,0,MAX(0,ROUNDDOWN(Q254*0.06-MIN(50000,Q254)*0.03,-2))+MAX(0,ROUNDDOWN(Q254*0.04-MIN(50000,Q254)*0.02,-2)))</f>
        <v/>
      </c>
      <c r="U254" s="19">
        <f>IF(F254&lt;=450000,0,MAX(0,ROUNDDOWN(R254*0.06-MIN(50000,R254)*0.03,-2))+MAX(0,ROUNDDOWN(R254*0.04-MIN(50000,R254)*0.02,-2)))</f>
        <v/>
      </c>
      <c r="V254" s="19">
        <f>S254-U254</f>
        <v/>
      </c>
      <c r="W254" s="19">
        <f>O254-M254</f>
        <v/>
      </c>
      <c r="X254" s="19">
        <f>N254+T254-M254-S254</f>
        <v/>
      </c>
      <c r="Y254" s="19">
        <f>T254-S254</f>
        <v/>
      </c>
    </row>
    <row r="255">
      <c r="A255" t="inlineStr">
        <is>
          <t>医療費の境目</t>
        </is>
      </c>
      <c r="B255" s="19">
        <f>'3_医療費の境目'!$B$3</f>
        <v/>
      </c>
      <c r="C255" s="19">
        <f>'3_医療費の境目'!$B$4</f>
        <v/>
      </c>
      <c r="D255" s="19">
        <f>'3_医療費の境目'!D183</f>
        <v/>
      </c>
      <c r="E255" s="19">
        <f>ROUND(MIN(B255/12,650000)*12*0.0915+MIN(B255/12,1390000)*12*(0.0504+0)+B255*0.005,0)</f>
        <v/>
      </c>
      <c r="F255" s="19">
        <f>IF(B255&lt;741000,0,IF(B255&lt;2191000,B255-740000,IF(B255&lt;2193000,1451000,IF(B255&lt;2196000,1453000,IF(B255&lt;2200000,1456000,IF(B255&lt;3600000,ROUND(ROUNDDOWN(B255/4,-3)*2.8,0)-80000,IF(B255&lt;6600000,ROUND(ROUNDDOWN(B255/4,-3)*3.2,0)-440000,IF(B255&lt;8500000,ROUNDDOWN(B255*0.9,0)-1100000,B255-1950000))))))))</f>
        <v/>
      </c>
      <c r="G255" s="19">
        <f>F255+C255</f>
        <v/>
      </c>
      <c r="H255" s="19">
        <f>IF(G255&gt;23500000,NA(),IF(G255&lt;=4890000,1040000,IF(G255&lt;=6550000,670000,620000)))</f>
        <v/>
      </c>
      <c r="I255" s="19">
        <f>IF(D255&lt;=0,0,MAX(0,MIN(2000000,D255-MIN(100000,ROUNDDOWN(G255*0.05,0)))))</f>
        <v/>
      </c>
      <c r="J255" s="19">
        <f>MAX(0,ROUNDDOWN(F255-E255-H255,-3))</f>
        <v/>
      </c>
      <c r="K255" s="19">
        <f>MAX(0,ROUNDDOWN(G255-E255-H255-I255,-3))</f>
        <v/>
      </c>
      <c r="L255" s="19">
        <f>MAX(0,ROUNDDOWN(G255-E255-H255,-3))</f>
        <v/>
      </c>
      <c r="M255" s="19">
        <f>IF(J255&lt;=0,0,ROUNDDOWN((J255*LOOKUP(J255,{0,1950001,3300001,6950001,9000001,18000001,40000001},{0.05,0.1,0.2,0.23,0.33,0.4,0.45})-LOOKUP(J255,{0,1950001,3300001,6950001,9000001,18000001,40000001},{0,97500,427500,636000,1536000,2796000,4796000}))*1.021,-2))</f>
        <v/>
      </c>
      <c r="N255" s="19">
        <f>IF(K255&lt;=0,0,ROUNDDOWN((K255*LOOKUP(K255,{0,1950001,3300001,6950001,9000001,18000001,40000001},{0.05,0.1,0.2,0.23,0.33,0.4,0.45})-LOOKUP(K255,{0,1950001,3300001,6950001,9000001,18000001,40000001},{0,97500,427500,636000,1536000,2796000,4796000}))*1.021,-2))</f>
        <v/>
      </c>
      <c r="O255" s="19">
        <f>IF(L255&lt;=0,0,ROUNDDOWN((L255*LOOKUP(L255,{0,1950001,3300001,6950001,9000001,18000001,40000001},{0.05,0.1,0.2,0.23,0.33,0.4,0.45})-LOOKUP(L255,{0,1950001,3300001,6950001,9000001,18000001,40000001},{0,97500,427500,636000,1536000,2796000,4796000}))*1.021,-2))</f>
        <v/>
      </c>
      <c r="P255" s="19">
        <f>MAX(0,ROUNDDOWN(G255-E255-430000,-3))</f>
        <v/>
      </c>
      <c r="Q255" s="19">
        <f>MAX(0,ROUNDDOWN(G255-E255-430000-I255,-3))</f>
        <v/>
      </c>
      <c r="R255" s="19">
        <f>MAX(0,ROUNDDOWN(F255-E255-430000,-3))</f>
        <v/>
      </c>
      <c r="S255" s="19">
        <f>IF(G255&lt;=450000,0,MAX(0,ROUNDDOWN(P255*0.06-MIN(50000,P255)*0.03,-2))+MAX(0,ROUNDDOWN(P255*0.04-MIN(50000,P255)*0.02,-2)))</f>
        <v/>
      </c>
      <c r="T255" s="19">
        <f>IF(G255&lt;=450000,0,MAX(0,ROUNDDOWN(Q255*0.06-MIN(50000,Q255)*0.03,-2))+MAX(0,ROUNDDOWN(Q255*0.04-MIN(50000,Q255)*0.02,-2)))</f>
        <v/>
      </c>
      <c r="U255" s="19">
        <f>IF(F255&lt;=450000,0,MAX(0,ROUNDDOWN(R255*0.06-MIN(50000,R255)*0.03,-2))+MAX(0,ROUNDDOWN(R255*0.04-MIN(50000,R255)*0.02,-2)))</f>
        <v/>
      </c>
      <c r="V255" s="19">
        <f>S255-U255</f>
        <v/>
      </c>
      <c r="W255" s="19">
        <f>O255-M255</f>
        <v/>
      </c>
      <c r="X255" s="19">
        <f>N255+T255-M255-S255</f>
        <v/>
      </c>
      <c r="Y255" s="19">
        <f>T255-S255</f>
        <v/>
      </c>
    </row>
    <row r="256">
      <c r="A256" t="inlineStr">
        <is>
          <t>医療費の境目</t>
        </is>
      </c>
      <c r="B256" s="19">
        <f>'3_医療費の境目'!$B$3</f>
        <v/>
      </c>
      <c r="C256" s="19">
        <f>'3_医療費の境目'!$B$4</f>
        <v/>
      </c>
      <c r="D256" s="19">
        <f>'3_医療費の境目'!D184</f>
        <v/>
      </c>
      <c r="E256" s="19">
        <f>ROUND(MIN(B256/12,650000)*12*0.0915+MIN(B256/12,1390000)*12*(0.0504+0)+B256*0.005,0)</f>
        <v/>
      </c>
      <c r="F256" s="19">
        <f>IF(B256&lt;741000,0,IF(B256&lt;2191000,B256-740000,IF(B256&lt;2193000,1451000,IF(B256&lt;2196000,1453000,IF(B256&lt;2200000,1456000,IF(B256&lt;3600000,ROUND(ROUNDDOWN(B256/4,-3)*2.8,0)-80000,IF(B256&lt;6600000,ROUND(ROUNDDOWN(B256/4,-3)*3.2,0)-440000,IF(B256&lt;8500000,ROUNDDOWN(B256*0.9,0)-1100000,B256-1950000))))))))</f>
        <v/>
      </c>
      <c r="G256" s="19">
        <f>F256+C256</f>
        <v/>
      </c>
      <c r="H256" s="19">
        <f>IF(G256&gt;23500000,NA(),IF(G256&lt;=4890000,1040000,IF(G256&lt;=6550000,670000,620000)))</f>
        <v/>
      </c>
      <c r="I256" s="19">
        <f>IF(D256&lt;=0,0,MAX(0,MIN(2000000,D256-MIN(100000,ROUNDDOWN(G256*0.05,0)))))</f>
        <v/>
      </c>
      <c r="J256" s="19">
        <f>MAX(0,ROUNDDOWN(F256-E256-H256,-3))</f>
        <v/>
      </c>
      <c r="K256" s="19">
        <f>MAX(0,ROUNDDOWN(G256-E256-H256-I256,-3))</f>
        <v/>
      </c>
      <c r="L256" s="19">
        <f>MAX(0,ROUNDDOWN(G256-E256-H256,-3))</f>
        <v/>
      </c>
      <c r="M256" s="19">
        <f>IF(J256&lt;=0,0,ROUNDDOWN((J256*LOOKUP(J256,{0,1950001,3300001,6950001,9000001,18000001,40000001},{0.05,0.1,0.2,0.23,0.33,0.4,0.45})-LOOKUP(J256,{0,1950001,3300001,6950001,9000001,18000001,40000001},{0,97500,427500,636000,1536000,2796000,4796000}))*1.021,-2))</f>
        <v/>
      </c>
      <c r="N256" s="19">
        <f>IF(K256&lt;=0,0,ROUNDDOWN((K256*LOOKUP(K256,{0,1950001,3300001,6950001,9000001,18000001,40000001},{0.05,0.1,0.2,0.23,0.33,0.4,0.45})-LOOKUP(K256,{0,1950001,3300001,6950001,9000001,18000001,40000001},{0,97500,427500,636000,1536000,2796000,4796000}))*1.021,-2))</f>
        <v/>
      </c>
      <c r="O256" s="19">
        <f>IF(L256&lt;=0,0,ROUNDDOWN((L256*LOOKUP(L256,{0,1950001,3300001,6950001,9000001,18000001,40000001},{0.05,0.1,0.2,0.23,0.33,0.4,0.45})-LOOKUP(L256,{0,1950001,3300001,6950001,9000001,18000001,40000001},{0,97500,427500,636000,1536000,2796000,4796000}))*1.021,-2))</f>
        <v/>
      </c>
      <c r="P256" s="19">
        <f>MAX(0,ROUNDDOWN(G256-E256-430000,-3))</f>
        <v/>
      </c>
      <c r="Q256" s="19">
        <f>MAX(0,ROUNDDOWN(G256-E256-430000-I256,-3))</f>
        <v/>
      </c>
      <c r="R256" s="19">
        <f>MAX(0,ROUNDDOWN(F256-E256-430000,-3))</f>
        <v/>
      </c>
      <c r="S256" s="19">
        <f>IF(G256&lt;=450000,0,MAX(0,ROUNDDOWN(P256*0.06-MIN(50000,P256)*0.03,-2))+MAX(0,ROUNDDOWN(P256*0.04-MIN(50000,P256)*0.02,-2)))</f>
        <v/>
      </c>
      <c r="T256" s="19">
        <f>IF(G256&lt;=450000,0,MAX(0,ROUNDDOWN(Q256*0.06-MIN(50000,Q256)*0.03,-2))+MAX(0,ROUNDDOWN(Q256*0.04-MIN(50000,Q256)*0.02,-2)))</f>
        <v/>
      </c>
      <c r="U256" s="19">
        <f>IF(F256&lt;=450000,0,MAX(0,ROUNDDOWN(R256*0.06-MIN(50000,R256)*0.03,-2))+MAX(0,ROUNDDOWN(R256*0.04-MIN(50000,R256)*0.02,-2)))</f>
        <v/>
      </c>
      <c r="V256" s="19">
        <f>S256-U256</f>
        <v/>
      </c>
      <c r="W256" s="19">
        <f>O256-M256</f>
        <v/>
      </c>
      <c r="X256" s="19">
        <f>N256+T256-M256-S256</f>
        <v/>
      </c>
      <c r="Y256" s="19">
        <f>T256-S256</f>
        <v/>
      </c>
    </row>
    <row r="257">
      <c r="A257" t="inlineStr">
        <is>
          <t>医療費の境目</t>
        </is>
      </c>
      <c r="B257" s="19">
        <f>'3_医療費の境目'!$B$3</f>
        <v/>
      </c>
      <c r="C257" s="19">
        <f>'3_医療費の境目'!$B$4</f>
        <v/>
      </c>
      <c r="D257" s="19">
        <f>'3_医療費の境目'!D185</f>
        <v/>
      </c>
      <c r="E257" s="19">
        <f>ROUND(MIN(B257/12,650000)*12*0.0915+MIN(B257/12,1390000)*12*(0.0504+0)+B257*0.005,0)</f>
        <v/>
      </c>
      <c r="F257" s="19">
        <f>IF(B257&lt;741000,0,IF(B257&lt;2191000,B257-740000,IF(B257&lt;2193000,1451000,IF(B257&lt;2196000,1453000,IF(B257&lt;2200000,1456000,IF(B257&lt;3600000,ROUND(ROUNDDOWN(B257/4,-3)*2.8,0)-80000,IF(B257&lt;6600000,ROUND(ROUNDDOWN(B257/4,-3)*3.2,0)-440000,IF(B257&lt;8500000,ROUNDDOWN(B257*0.9,0)-1100000,B257-1950000))))))))</f>
        <v/>
      </c>
      <c r="G257" s="19">
        <f>F257+C257</f>
        <v/>
      </c>
      <c r="H257" s="19">
        <f>IF(G257&gt;23500000,NA(),IF(G257&lt;=4890000,1040000,IF(G257&lt;=6550000,670000,620000)))</f>
        <v/>
      </c>
      <c r="I257" s="19">
        <f>IF(D257&lt;=0,0,MAX(0,MIN(2000000,D257-MIN(100000,ROUNDDOWN(G257*0.05,0)))))</f>
        <v/>
      </c>
      <c r="J257" s="19">
        <f>MAX(0,ROUNDDOWN(F257-E257-H257,-3))</f>
        <v/>
      </c>
      <c r="K257" s="19">
        <f>MAX(0,ROUNDDOWN(G257-E257-H257-I257,-3))</f>
        <v/>
      </c>
      <c r="L257" s="19">
        <f>MAX(0,ROUNDDOWN(G257-E257-H257,-3))</f>
        <v/>
      </c>
      <c r="M257" s="19">
        <f>IF(J257&lt;=0,0,ROUNDDOWN((J257*LOOKUP(J257,{0,1950001,3300001,6950001,9000001,18000001,40000001},{0.05,0.1,0.2,0.23,0.33,0.4,0.45})-LOOKUP(J257,{0,1950001,3300001,6950001,9000001,18000001,40000001},{0,97500,427500,636000,1536000,2796000,4796000}))*1.021,-2))</f>
        <v/>
      </c>
      <c r="N257" s="19">
        <f>IF(K257&lt;=0,0,ROUNDDOWN((K257*LOOKUP(K257,{0,1950001,3300001,6950001,9000001,18000001,40000001},{0.05,0.1,0.2,0.23,0.33,0.4,0.45})-LOOKUP(K257,{0,1950001,3300001,6950001,9000001,18000001,40000001},{0,97500,427500,636000,1536000,2796000,4796000}))*1.021,-2))</f>
        <v/>
      </c>
      <c r="O257" s="19">
        <f>IF(L257&lt;=0,0,ROUNDDOWN((L257*LOOKUP(L257,{0,1950001,3300001,6950001,9000001,18000001,40000001},{0.05,0.1,0.2,0.23,0.33,0.4,0.45})-LOOKUP(L257,{0,1950001,3300001,6950001,9000001,18000001,40000001},{0,97500,427500,636000,1536000,2796000,4796000}))*1.021,-2))</f>
        <v/>
      </c>
      <c r="P257" s="19">
        <f>MAX(0,ROUNDDOWN(G257-E257-430000,-3))</f>
        <v/>
      </c>
      <c r="Q257" s="19">
        <f>MAX(0,ROUNDDOWN(G257-E257-430000-I257,-3))</f>
        <v/>
      </c>
      <c r="R257" s="19">
        <f>MAX(0,ROUNDDOWN(F257-E257-430000,-3))</f>
        <v/>
      </c>
      <c r="S257" s="19">
        <f>IF(G257&lt;=450000,0,MAX(0,ROUNDDOWN(P257*0.06-MIN(50000,P257)*0.03,-2))+MAX(0,ROUNDDOWN(P257*0.04-MIN(50000,P257)*0.02,-2)))</f>
        <v/>
      </c>
      <c r="T257" s="19">
        <f>IF(G257&lt;=450000,0,MAX(0,ROUNDDOWN(Q257*0.06-MIN(50000,Q257)*0.03,-2))+MAX(0,ROUNDDOWN(Q257*0.04-MIN(50000,Q257)*0.02,-2)))</f>
        <v/>
      </c>
      <c r="U257" s="19">
        <f>IF(F257&lt;=450000,0,MAX(0,ROUNDDOWN(R257*0.06-MIN(50000,R257)*0.03,-2))+MAX(0,ROUNDDOWN(R257*0.04-MIN(50000,R257)*0.02,-2)))</f>
        <v/>
      </c>
      <c r="V257" s="19">
        <f>S257-U257</f>
        <v/>
      </c>
      <c r="W257" s="19">
        <f>O257-M257</f>
        <v/>
      </c>
      <c r="X257" s="19">
        <f>N257+T257-M257-S257</f>
        <v/>
      </c>
      <c r="Y257" s="19">
        <f>T257-S257</f>
        <v/>
      </c>
    </row>
    <row r="258">
      <c r="A258" t="inlineStr">
        <is>
          <t>医療費の境目</t>
        </is>
      </c>
      <c r="B258" s="19">
        <f>'3_医療費の境目'!$B$3</f>
        <v/>
      </c>
      <c r="C258" s="19">
        <f>'3_医療費の境目'!$B$4</f>
        <v/>
      </c>
      <c r="D258" s="19">
        <f>'3_医療費の境目'!D186</f>
        <v/>
      </c>
      <c r="E258" s="19">
        <f>ROUND(MIN(B258/12,650000)*12*0.0915+MIN(B258/12,1390000)*12*(0.0504+0)+B258*0.005,0)</f>
        <v/>
      </c>
      <c r="F258" s="19">
        <f>IF(B258&lt;741000,0,IF(B258&lt;2191000,B258-740000,IF(B258&lt;2193000,1451000,IF(B258&lt;2196000,1453000,IF(B258&lt;2200000,1456000,IF(B258&lt;3600000,ROUND(ROUNDDOWN(B258/4,-3)*2.8,0)-80000,IF(B258&lt;6600000,ROUND(ROUNDDOWN(B258/4,-3)*3.2,0)-440000,IF(B258&lt;8500000,ROUNDDOWN(B258*0.9,0)-1100000,B258-1950000))))))))</f>
        <v/>
      </c>
      <c r="G258" s="19">
        <f>F258+C258</f>
        <v/>
      </c>
      <c r="H258" s="19">
        <f>IF(G258&gt;23500000,NA(),IF(G258&lt;=4890000,1040000,IF(G258&lt;=6550000,670000,620000)))</f>
        <v/>
      </c>
      <c r="I258" s="19">
        <f>IF(D258&lt;=0,0,MAX(0,MIN(2000000,D258-MIN(100000,ROUNDDOWN(G258*0.05,0)))))</f>
        <v/>
      </c>
      <c r="J258" s="19">
        <f>MAX(0,ROUNDDOWN(F258-E258-H258,-3))</f>
        <v/>
      </c>
      <c r="K258" s="19">
        <f>MAX(0,ROUNDDOWN(G258-E258-H258-I258,-3))</f>
        <v/>
      </c>
      <c r="L258" s="19">
        <f>MAX(0,ROUNDDOWN(G258-E258-H258,-3))</f>
        <v/>
      </c>
      <c r="M258" s="19">
        <f>IF(J258&lt;=0,0,ROUNDDOWN((J258*LOOKUP(J258,{0,1950001,3300001,6950001,9000001,18000001,40000001},{0.05,0.1,0.2,0.23,0.33,0.4,0.45})-LOOKUP(J258,{0,1950001,3300001,6950001,9000001,18000001,40000001},{0,97500,427500,636000,1536000,2796000,4796000}))*1.021,-2))</f>
        <v/>
      </c>
      <c r="N258" s="19">
        <f>IF(K258&lt;=0,0,ROUNDDOWN((K258*LOOKUP(K258,{0,1950001,3300001,6950001,9000001,18000001,40000001},{0.05,0.1,0.2,0.23,0.33,0.4,0.45})-LOOKUP(K258,{0,1950001,3300001,6950001,9000001,18000001,40000001},{0,97500,427500,636000,1536000,2796000,4796000}))*1.021,-2))</f>
        <v/>
      </c>
      <c r="O258" s="19">
        <f>IF(L258&lt;=0,0,ROUNDDOWN((L258*LOOKUP(L258,{0,1950001,3300001,6950001,9000001,18000001,40000001},{0.05,0.1,0.2,0.23,0.33,0.4,0.45})-LOOKUP(L258,{0,1950001,3300001,6950001,9000001,18000001,40000001},{0,97500,427500,636000,1536000,2796000,4796000}))*1.021,-2))</f>
        <v/>
      </c>
      <c r="P258" s="19">
        <f>MAX(0,ROUNDDOWN(G258-E258-430000,-3))</f>
        <v/>
      </c>
      <c r="Q258" s="19">
        <f>MAX(0,ROUNDDOWN(G258-E258-430000-I258,-3))</f>
        <v/>
      </c>
      <c r="R258" s="19">
        <f>MAX(0,ROUNDDOWN(F258-E258-430000,-3))</f>
        <v/>
      </c>
      <c r="S258" s="19">
        <f>IF(G258&lt;=450000,0,MAX(0,ROUNDDOWN(P258*0.06-MIN(50000,P258)*0.03,-2))+MAX(0,ROUNDDOWN(P258*0.04-MIN(50000,P258)*0.02,-2)))</f>
        <v/>
      </c>
      <c r="T258" s="19">
        <f>IF(G258&lt;=450000,0,MAX(0,ROUNDDOWN(Q258*0.06-MIN(50000,Q258)*0.03,-2))+MAX(0,ROUNDDOWN(Q258*0.04-MIN(50000,Q258)*0.02,-2)))</f>
        <v/>
      </c>
      <c r="U258" s="19">
        <f>IF(F258&lt;=450000,0,MAX(0,ROUNDDOWN(R258*0.06-MIN(50000,R258)*0.03,-2))+MAX(0,ROUNDDOWN(R258*0.04-MIN(50000,R258)*0.02,-2)))</f>
        <v/>
      </c>
      <c r="V258" s="19">
        <f>S258-U258</f>
        <v/>
      </c>
      <c r="W258" s="19">
        <f>O258-M258</f>
        <v/>
      </c>
      <c r="X258" s="19">
        <f>N258+T258-M258-S258</f>
        <v/>
      </c>
      <c r="Y258" s="19">
        <f>T258-S258</f>
        <v/>
      </c>
    </row>
    <row r="259">
      <c r="A259" t="inlineStr">
        <is>
          <t>医療費の境目</t>
        </is>
      </c>
      <c r="B259" s="19">
        <f>'3_医療費の境目'!$B$3</f>
        <v/>
      </c>
      <c r="C259" s="19">
        <f>'3_医療費の境目'!$B$4</f>
        <v/>
      </c>
      <c r="D259" s="19">
        <f>'3_医療費の境目'!D187</f>
        <v/>
      </c>
      <c r="E259" s="19">
        <f>ROUND(MIN(B259/12,650000)*12*0.0915+MIN(B259/12,1390000)*12*(0.0504+0)+B259*0.005,0)</f>
        <v/>
      </c>
      <c r="F259" s="19">
        <f>IF(B259&lt;741000,0,IF(B259&lt;2191000,B259-740000,IF(B259&lt;2193000,1451000,IF(B259&lt;2196000,1453000,IF(B259&lt;2200000,1456000,IF(B259&lt;3600000,ROUND(ROUNDDOWN(B259/4,-3)*2.8,0)-80000,IF(B259&lt;6600000,ROUND(ROUNDDOWN(B259/4,-3)*3.2,0)-440000,IF(B259&lt;8500000,ROUNDDOWN(B259*0.9,0)-1100000,B259-1950000))))))))</f>
        <v/>
      </c>
      <c r="G259" s="19">
        <f>F259+C259</f>
        <v/>
      </c>
      <c r="H259" s="19">
        <f>IF(G259&gt;23500000,NA(),IF(G259&lt;=4890000,1040000,IF(G259&lt;=6550000,670000,620000)))</f>
        <v/>
      </c>
      <c r="I259" s="19">
        <f>IF(D259&lt;=0,0,MAX(0,MIN(2000000,D259-MIN(100000,ROUNDDOWN(G259*0.05,0)))))</f>
        <v/>
      </c>
      <c r="J259" s="19">
        <f>MAX(0,ROUNDDOWN(F259-E259-H259,-3))</f>
        <v/>
      </c>
      <c r="K259" s="19">
        <f>MAX(0,ROUNDDOWN(G259-E259-H259-I259,-3))</f>
        <v/>
      </c>
      <c r="L259" s="19">
        <f>MAX(0,ROUNDDOWN(G259-E259-H259,-3))</f>
        <v/>
      </c>
      <c r="M259" s="19">
        <f>IF(J259&lt;=0,0,ROUNDDOWN((J259*LOOKUP(J259,{0,1950001,3300001,6950001,9000001,18000001,40000001},{0.05,0.1,0.2,0.23,0.33,0.4,0.45})-LOOKUP(J259,{0,1950001,3300001,6950001,9000001,18000001,40000001},{0,97500,427500,636000,1536000,2796000,4796000}))*1.021,-2))</f>
        <v/>
      </c>
      <c r="N259" s="19">
        <f>IF(K259&lt;=0,0,ROUNDDOWN((K259*LOOKUP(K259,{0,1950001,3300001,6950001,9000001,18000001,40000001},{0.05,0.1,0.2,0.23,0.33,0.4,0.45})-LOOKUP(K259,{0,1950001,3300001,6950001,9000001,18000001,40000001},{0,97500,427500,636000,1536000,2796000,4796000}))*1.021,-2))</f>
        <v/>
      </c>
      <c r="O259" s="19">
        <f>IF(L259&lt;=0,0,ROUNDDOWN((L259*LOOKUP(L259,{0,1950001,3300001,6950001,9000001,18000001,40000001},{0.05,0.1,0.2,0.23,0.33,0.4,0.45})-LOOKUP(L259,{0,1950001,3300001,6950001,9000001,18000001,40000001},{0,97500,427500,636000,1536000,2796000,4796000}))*1.021,-2))</f>
        <v/>
      </c>
      <c r="P259" s="19">
        <f>MAX(0,ROUNDDOWN(G259-E259-430000,-3))</f>
        <v/>
      </c>
      <c r="Q259" s="19">
        <f>MAX(0,ROUNDDOWN(G259-E259-430000-I259,-3))</f>
        <v/>
      </c>
      <c r="R259" s="19">
        <f>MAX(0,ROUNDDOWN(F259-E259-430000,-3))</f>
        <v/>
      </c>
      <c r="S259" s="19">
        <f>IF(G259&lt;=450000,0,MAX(0,ROUNDDOWN(P259*0.06-MIN(50000,P259)*0.03,-2))+MAX(0,ROUNDDOWN(P259*0.04-MIN(50000,P259)*0.02,-2)))</f>
        <v/>
      </c>
      <c r="T259" s="19">
        <f>IF(G259&lt;=450000,0,MAX(0,ROUNDDOWN(Q259*0.06-MIN(50000,Q259)*0.03,-2))+MAX(0,ROUNDDOWN(Q259*0.04-MIN(50000,Q259)*0.02,-2)))</f>
        <v/>
      </c>
      <c r="U259" s="19">
        <f>IF(F259&lt;=450000,0,MAX(0,ROUNDDOWN(R259*0.06-MIN(50000,R259)*0.03,-2))+MAX(0,ROUNDDOWN(R259*0.04-MIN(50000,R259)*0.02,-2)))</f>
        <v/>
      </c>
      <c r="V259" s="19">
        <f>S259-U259</f>
        <v/>
      </c>
      <c r="W259" s="19">
        <f>O259-M259</f>
        <v/>
      </c>
      <c r="X259" s="19">
        <f>N259+T259-M259-S259</f>
        <v/>
      </c>
      <c r="Y259" s="19">
        <f>T259-S259</f>
        <v/>
      </c>
    </row>
    <row r="260">
      <c r="A260" t="inlineStr">
        <is>
          <t>医療費の境目</t>
        </is>
      </c>
      <c r="B260" s="19">
        <f>'3_医療費の境目'!$B$3</f>
        <v/>
      </c>
      <c r="C260" s="19">
        <f>'3_医療費の境目'!$B$4</f>
        <v/>
      </c>
      <c r="D260" s="19">
        <f>'3_医療費の境目'!D188</f>
        <v/>
      </c>
      <c r="E260" s="19">
        <f>ROUND(MIN(B260/12,650000)*12*0.0915+MIN(B260/12,1390000)*12*(0.0504+0)+B260*0.005,0)</f>
        <v/>
      </c>
      <c r="F260" s="19">
        <f>IF(B260&lt;741000,0,IF(B260&lt;2191000,B260-740000,IF(B260&lt;2193000,1451000,IF(B260&lt;2196000,1453000,IF(B260&lt;2200000,1456000,IF(B260&lt;3600000,ROUND(ROUNDDOWN(B260/4,-3)*2.8,0)-80000,IF(B260&lt;6600000,ROUND(ROUNDDOWN(B260/4,-3)*3.2,0)-440000,IF(B260&lt;8500000,ROUNDDOWN(B260*0.9,0)-1100000,B260-1950000))))))))</f>
        <v/>
      </c>
      <c r="G260" s="19">
        <f>F260+C260</f>
        <v/>
      </c>
      <c r="H260" s="19">
        <f>IF(G260&gt;23500000,NA(),IF(G260&lt;=4890000,1040000,IF(G260&lt;=6550000,670000,620000)))</f>
        <v/>
      </c>
      <c r="I260" s="19">
        <f>IF(D260&lt;=0,0,MAX(0,MIN(2000000,D260-MIN(100000,ROUNDDOWN(G260*0.05,0)))))</f>
        <v/>
      </c>
      <c r="J260" s="19">
        <f>MAX(0,ROUNDDOWN(F260-E260-H260,-3))</f>
        <v/>
      </c>
      <c r="K260" s="19">
        <f>MAX(0,ROUNDDOWN(G260-E260-H260-I260,-3))</f>
        <v/>
      </c>
      <c r="L260" s="19">
        <f>MAX(0,ROUNDDOWN(G260-E260-H260,-3))</f>
        <v/>
      </c>
      <c r="M260" s="19">
        <f>IF(J260&lt;=0,0,ROUNDDOWN((J260*LOOKUP(J260,{0,1950001,3300001,6950001,9000001,18000001,40000001},{0.05,0.1,0.2,0.23,0.33,0.4,0.45})-LOOKUP(J260,{0,1950001,3300001,6950001,9000001,18000001,40000001},{0,97500,427500,636000,1536000,2796000,4796000}))*1.021,-2))</f>
        <v/>
      </c>
      <c r="N260" s="19">
        <f>IF(K260&lt;=0,0,ROUNDDOWN((K260*LOOKUP(K260,{0,1950001,3300001,6950001,9000001,18000001,40000001},{0.05,0.1,0.2,0.23,0.33,0.4,0.45})-LOOKUP(K260,{0,1950001,3300001,6950001,9000001,18000001,40000001},{0,97500,427500,636000,1536000,2796000,4796000}))*1.021,-2))</f>
        <v/>
      </c>
      <c r="O260" s="19">
        <f>IF(L260&lt;=0,0,ROUNDDOWN((L260*LOOKUP(L260,{0,1950001,3300001,6950001,9000001,18000001,40000001},{0.05,0.1,0.2,0.23,0.33,0.4,0.45})-LOOKUP(L260,{0,1950001,3300001,6950001,9000001,18000001,40000001},{0,97500,427500,636000,1536000,2796000,4796000}))*1.021,-2))</f>
        <v/>
      </c>
      <c r="P260" s="19">
        <f>MAX(0,ROUNDDOWN(G260-E260-430000,-3))</f>
        <v/>
      </c>
      <c r="Q260" s="19">
        <f>MAX(0,ROUNDDOWN(G260-E260-430000-I260,-3))</f>
        <v/>
      </c>
      <c r="R260" s="19">
        <f>MAX(0,ROUNDDOWN(F260-E260-430000,-3))</f>
        <v/>
      </c>
      <c r="S260" s="19">
        <f>IF(G260&lt;=450000,0,MAX(0,ROUNDDOWN(P260*0.06-MIN(50000,P260)*0.03,-2))+MAX(0,ROUNDDOWN(P260*0.04-MIN(50000,P260)*0.02,-2)))</f>
        <v/>
      </c>
      <c r="T260" s="19">
        <f>IF(G260&lt;=450000,0,MAX(0,ROUNDDOWN(Q260*0.06-MIN(50000,Q260)*0.03,-2))+MAX(0,ROUNDDOWN(Q260*0.04-MIN(50000,Q260)*0.02,-2)))</f>
        <v/>
      </c>
      <c r="U260" s="19">
        <f>IF(F260&lt;=450000,0,MAX(0,ROUNDDOWN(R260*0.06-MIN(50000,R260)*0.03,-2))+MAX(0,ROUNDDOWN(R260*0.04-MIN(50000,R260)*0.02,-2)))</f>
        <v/>
      </c>
      <c r="V260" s="19">
        <f>S260-U260</f>
        <v/>
      </c>
      <c r="W260" s="19">
        <f>O260-M260</f>
        <v/>
      </c>
      <c r="X260" s="19">
        <f>N260+T260-M260-S260</f>
        <v/>
      </c>
      <c r="Y260" s="19">
        <f>T260-S260</f>
        <v/>
      </c>
    </row>
    <row r="261">
      <c r="A261" t="inlineStr">
        <is>
          <t>医療費の境目</t>
        </is>
      </c>
      <c r="B261" s="19">
        <f>'3_医療費の境目'!$B$3</f>
        <v/>
      </c>
      <c r="C261" s="19">
        <f>'3_医療費の境目'!$B$4</f>
        <v/>
      </c>
      <c r="D261" s="19">
        <f>'3_医療費の境目'!D189</f>
        <v/>
      </c>
      <c r="E261" s="19">
        <f>ROUND(MIN(B261/12,650000)*12*0.0915+MIN(B261/12,1390000)*12*(0.0504+0)+B261*0.005,0)</f>
        <v/>
      </c>
      <c r="F261" s="19">
        <f>IF(B261&lt;741000,0,IF(B261&lt;2191000,B261-740000,IF(B261&lt;2193000,1451000,IF(B261&lt;2196000,1453000,IF(B261&lt;2200000,1456000,IF(B261&lt;3600000,ROUND(ROUNDDOWN(B261/4,-3)*2.8,0)-80000,IF(B261&lt;6600000,ROUND(ROUNDDOWN(B261/4,-3)*3.2,0)-440000,IF(B261&lt;8500000,ROUNDDOWN(B261*0.9,0)-1100000,B261-1950000))))))))</f>
        <v/>
      </c>
      <c r="G261" s="19">
        <f>F261+C261</f>
        <v/>
      </c>
      <c r="H261" s="19">
        <f>IF(G261&gt;23500000,NA(),IF(G261&lt;=4890000,1040000,IF(G261&lt;=6550000,670000,620000)))</f>
        <v/>
      </c>
      <c r="I261" s="19">
        <f>IF(D261&lt;=0,0,MAX(0,MIN(2000000,D261-MIN(100000,ROUNDDOWN(G261*0.05,0)))))</f>
        <v/>
      </c>
      <c r="J261" s="19">
        <f>MAX(0,ROUNDDOWN(F261-E261-H261,-3))</f>
        <v/>
      </c>
      <c r="K261" s="19">
        <f>MAX(0,ROUNDDOWN(G261-E261-H261-I261,-3))</f>
        <v/>
      </c>
      <c r="L261" s="19">
        <f>MAX(0,ROUNDDOWN(G261-E261-H261,-3))</f>
        <v/>
      </c>
      <c r="M261" s="19">
        <f>IF(J261&lt;=0,0,ROUNDDOWN((J261*LOOKUP(J261,{0,1950001,3300001,6950001,9000001,18000001,40000001},{0.05,0.1,0.2,0.23,0.33,0.4,0.45})-LOOKUP(J261,{0,1950001,3300001,6950001,9000001,18000001,40000001},{0,97500,427500,636000,1536000,2796000,4796000}))*1.021,-2))</f>
        <v/>
      </c>
      <c r="N261" s="19">
        <f>IF(K261&lt;=0,0,ROUNDDOWN((K261*LOOKUP(K261,{0,1950001,3300001,6950001,9000001,18000001,40000001},{0.05,0.1,0.2,0.23,0.33,0.4,0.45})-LOOKUP(K261,{0,1950001,3300001,6950001,9000001,18000001,40000001},{0,97500,427500,636000,1536000,2796000,4796000}))*1.021,-2))</f>
        <v/>
      </c>
      <c r="O261" s="19">
        <f>IF(L261&lt;=0,0,ROUNDDOWN((L261*LOOKUP(L261,{0,1950001,3300001,6950001,9000001,18000001,40000001},{0.05,0.1,0.2,0.23,0.33,0.4,0.45})-LOOKUP(L261,{0,1950001,3300001,6950001,9000001,18000001,40000001},{0,97500,427500,636000,1536000,2796000,4796000}))*1.021,-2))</f>
        <v/>
      </c>
      <c r="P261" s="19">
        <f>MAX(0,ROUNDDOWN(G261-E261-430000,-3))</f>
        <v/>
      </c>
      <c r="Q261" s="19">
        <f>MAX(0,ROUNDDOWN(G261-E261-430000-I261,-3))</f>
        <v/>
      </c>
      <c r="R261" s="19">
        <f>MAX(0,ROUNDDOWN(F261-E261-430000,-3))</f>
        <v/>
      </c>
      <c r="S261" s="19">
        <f>IF(G261&lt;=450000,0,MAX(0,ROUNDDOWN(P261*0.06-MIN(50000,P261)*0.03,-2))+MAX(0,ROUNDDOWN(P261*0.04-MIN(50000,P261)*0.02,-2)))</f>
        <v/>
      </c>
      <c r="T261" s="19">
        <f>IF(G261&lt;=450000,0,MAX(0,ROUNDDOWN(Q261*0.06-MIN(50000,Q261)*0.03,-2))+MAX(0,ROUNDDOWN(Q261*0.04-MIN(50000,Q261)*0.02,-2)))</f>
        <v/>
      </c>
      <c r="U261" s="19">
        <f>IF(F261&lt;=450000,0,MAX(0,ROUNDDOWN(R261*0.06-MIN(50000,R261)*0.03,-2))+MAX(0,ROUNDDOWN(R261*0.04-MIN(50000,R261)*0.02,-2)))</f>
        <v/>
      </c>
      <c r="V261" s="19">
        <f>S261-U261</f>
        <v/>
      </c>
      <c r="W261" s="19">
        <f>O261-M261</f>
        <v/>
      </c>
      <c r="X261" s="19">
        <f>N261+T261-M261-S261</f>
        <v/>
      </c>
      <c r="Y261" s="19">
        <f>T261-S261</f>
        <v/>
      </c>
    </row>
    <row r="262">
      <c r="A262" t="inlineStr">
        <is>
          <t>医療費の境目</t>
        </is>
      </c>
      <c r="B262" s="19">
        <f>'3_医療費の境目'!$B$3</f>
        <v/>
      </c>
      <c r="C262" s="19">
        <f>'3_医療費の境目'!$B$4</f>
        <v/>
      </c>
      <c r="D262" s="19">
        <f>'3_医療費の境目'!D190</f>
        <v/>
      </c>
      <c r="E262" s="19">
        <f>ROUND(MIN(B262/12,650000)*12*0.0915+MIN(B262/12,1390000)*12*(0.0504+0)+B262*0.005,0)</f>
        <v/>
      </c>
      <c r="F262" s="19">
        <f>IF(B262&lt;741000,0,IF(B262&lt;2191000,B262-740000,IF(B262&lt;2193000,1451000,IF(B262&lt;2196000,1453000,IF(B262&lt;2200000,1456000,IF(B262&lt;3600000,ROUND(ROUNDDOWN(B262/4,-3)*2.8,0)-80000,IF(B262&lt;6600000,ROUND(ROUNDDOWN(B262/4,-3)*3.2,0)-440000,IF(B262&lt;8500000,ROUNDDOWN(B262*0.9,0)-1100000,B262-1950000))))))))</f>
        <v/>
      </c>
      <c r="G262" s="19">
        <f>F262+C262</f>
        <v/>
      </c>
      <c r="H262" s="19">
        <f>IF(G262&gt;23500000,NA(),IF(G262&lt;=4890000,1040000,IF(G262&lt;=6550000,670000,620000)))</f>
        <v/>
      </c>
      <c r="I262" s="19">
        <f>IF(D262&lt;=0,0,MAX(0,MIN(2000000,D262-MIN(100000,ROUNDDOWN(G262*0.05,0)))))</f>
        <v/>
      </c>
      <c r="J262" s="19">
        <f>MAX(0,ROUNDDOWN(F262-E262-H262,-3))</f>
        <v/>
      </c>
      <c r="K262" s="19">
        <f>MAX(0,ROUNDDOWN(G262-E262-H262-I262,-3))</f>
        <v/>
      </c>
      <c r="L262" s="19">
        <f>MAX(0,ROUNDDOWN(G262-E262-H262,-3))</f>
        <v/>
      </c>
      <c r="M262" s="19">
        <f>IF(J262&lt;=0,0,ROUNDDOWN((J262*LOOKUP(J262,{0,1950001,3300001,6950001,9000001,18000001,40000001},{0.05,0.1,0.2,0.23,0.33,0.4,0.45})-LOOKUP(J262,{0,1950001,3300001,6950001,9000001,18000001,40000001},{0,97500,427500,636000,1536000,2796000,4796000}))*1.021,-2))</f>
        <v/>
      </c>
      <c r="N262" s="19">
        <f>IF(K262&lt;=0,0,ROUNDDOWN((K262*LOOKUP(K262,{0,1950001,3300001,6950001,9000001,18000001,40000001},{0.05,0.1,0.2,0.23,0.33,0.4,0.45})-LOOKUP(K262,{0,1950001,3300001,6950001,9000001,18000001,40000001},{0,97500,427500,636000,1536000,2796000,4796000}))*1.021,-2))</f>
        <v/>
      </c>
      <c r="O262" s="19">
        <f>IF(L262&lt;=0,0,ROUNDDOWN((L262*LOOKUP(L262,{0,1950001,3300001,6950001,9000001,18000001,40000001},{0.05,0.1,0.2,0.23,0.33,0.4,0.45})-LOOKUP(L262,{0,1950001,3300001,6950001,9000001,18000001,40000001},{0,97500,427500,636000,1536000,2796000,4796000}))*1.021,-2))</f>
        <v/>
      </c>
      <c r="P262" s="19">
        <f>MAX(0,ROUNDDOWN(G262-E262-430000,-3))</f>
        <v/>
      </c>
      <c r="Q262" s="19">
        <f>MAX(0,ROUNDDOWN(G262-E262-430000-I262,-3))</f>
        <v/>
      </c>
      <c r="R262" s="19">
        <f>MAX(0,ROUNDDOWN(F262-E262-430000,-3))</f>
        <v/>
      </c>
      <c r="S262" s="19">
        <f>IF(G262&lt;=450000,0,MAX(0,ROUNDDOWN(P262*0.06-MIN(50000,P262)*0.03,-2))+MAX(0,ROUNDDOWN(P262*0.04-MIN(50000,P262)*0.02,-2)))</f>
        <v/>
      </c>
      <c r="T262" s="19">
        <f>IF(G262&lt;=450000,0,MAX(0,ROUNDDOWN(Q262*0.06-MIN(50000,Q262)*0.03,-2))+MAX(0,ROUNDDOWN(Q262*0.04-MIN(50000,Q262)*0.02,-2)))</f>
        <v/>
      </c>
      <c r="U262" s="19">
        <f>IF(F262&lt;=450000,0,MAX(0,ROUNDDOWN(R262*0.06-MIN(50000,R262)*0.03,-2))+MAX(0,ROUNDDOWN(R262*0.04-MIN(50000,R262)*0.02,-2)))</f>
        <v/>
      </c>
      <c r="V262" s="19">
        <f>S262-U262</f>
        <v/>
      </c>
      <c r="W262" s="19">
        <f>O262-M262</f>
        <v/>
      </c>
      <c r="X262" s="19">
        <f>N262+T262-M262-S262</f>
        <v/>
      </c>
      <c r="Y262" s="19">
        <f>T262-S262</f>
        <v/>
      </c>
    </row>
    <row r="263">
      <c r="A263" t="inlineStr">
        <is>
          <t>医療費の境目</t>
        </is>
      </c>
      <c r="B263" s="19">
        <f>'3_医療費の境目'!$B$3</f>
        <v/>
      </c>
      <c r="C263" s="19">
        <f>'3_医療費の境目'!$B$4</f>
        <v/>
      </c>
      <c r="D263" s="19">
        <f>'3_医療費の境目'!D191</f>
        <v/>
      </c>
      <c r="E263" s="19">
        <f>ROUND(MIN(B263/12,650000)*12*0.0915+MIN(B263/12,1390000)*12*(0.0504+0)+B263*0.005,0)</f>
        <v/>
      </c>
      <c r="F263" s="19">
        <f>IF(B263&lt;741000,0,IF(B263&lt;2191000,B263-740000,IF(B263&lt;2193000,1451000,IF(B263&lt;2196000,1453000,IF(B263&lt;2200000,1456000,IF(B263&lt;3600000,ROUND(ROUNDDOWN(B263/4,-3)*2.8,0)-80000,IF(B263&lt;6600000,ROUND(ROUNDDOWN(B263/4,-3)*3.2,0)-440000,IF(B263&lt;8500000,ROUNDDOWN(B263*0.9,0)-1100000,B263-1950000))))))))</f>
        <v/>
      </c>
      <c r="G263" s="19">
        <f>F263+C263</f>
        <v/>
      </c>
      <c r="H263" s="19">
        <f>IF(G263&gt;23500000,NA(),IF(G263&lt;=4890000,1040000,IF(G263&lt;=6550000,670000,620000)))</f>
        <v/>
      </c>
      <c r="I263" s="19">
        <f>IF(D263&lt;=0,0,MAX(0,MIN(2000000,D263-MIN(100000,ROUNDDOWN(G263*0.05,0)))))</f>
        <v/>
      </c>
      <c r="J263" s="19">
        <f>MAX(0,ROUNDDOWN(F263-E263-H263,-3))</f>
        <v/>
      </c>
      <c r="K263" s="19">
        <f>MAX(0,ROUNDDOWN(G263-E263-H263-I263,-3))</f>
        <v/>
      </c>
      <c r="L263" s="19">
        <f>MAX(0,ROUNDDOWN(G263-E263-H263,-3))</f>
        <v/>
      </c>
      <c r="M263" s="19">
        <f>IF(J263&lt;=0,0,ROUNDDOWN((J263*LOOKUP(J263,{0,1950001,3300001,6950001,9000001,18000001,40000001},{0.05,0.1,0.2,0.23,0.33,0.4,0.45})-LOOKUP(J263,{0,1950001,3300001,6950001,9000001,18000001,40000001},{0,97500,427500,636000,1536000,2796000,4796000}))*1.021,-2))</f>
        <v/>
      </c>
      <c r="N263" s="19">
        <f>IF(K263&lt;=0,0,ROUNDDOWN((K263*LOOKUP(K263,{0,1950001,3300001,6950001,9000001,18000001,40000001},{0.05,0.1,0.2,0.23,0.33,0.4,0.45})-LOOKUP(K263,{0,1950001,3300001,6950001,9000001,18000001,40000001},{0,97500,427500,636000,1536000,2796000,4796000}))*1.021,-2))</f>
        <v/>
      </c>
      <c r="O263" s="19">
        <f>IF(L263&lt;=0,0,ROUNDDOWN((L263*LOOKUP(L263,{0,1950001,3300001,6950001,9000001,18000001,40000001},{0.05,0.1,0.2,0.23,0.33,0.4,0.45})-LOOKUP(L263,{0,1950001,3300001,6950001,9000001,18000001,40000001},{0,97500,427500,636000,1536000,2796000,4796000}))*1.021,-2))</f>
        <v/>
      </c>
      <c r="P263" s="19">
        <f>MAX(0,ROUNDDOWN(G263-E263-430000,-3))</f>
        <v/>
      </c>
      <c r="Q263" s="19">
        <f>MAX(0,ROUNDDOWN(G263-E263-430000-I263,-3))</f>
        <v/>
      </c>
      <c r="R263" s="19">
        <f>MAX(0,ROUNDDOWN(F263-E263-430000,-3))</f>
        <v/>
      </c>
      <c r="S263" s="19">
        <f>IF(G263&lt;=450000,0,MAX(0,ROUNDDOWN(P263*0.06-MIN(50000,P263)*0.03,-2))+MAX(0,ROUNDDOWN(P263*0.04-MIN(50000,P263)*0.02,-2)))</f>
        <v/>
      </c>
      <c r="T263" s="19">
        <f>IF(G263&lt;=450000,0,MAX(0,ROUNDDOWN(Q263*0.06-MIN(50000,Q263)*0.03,-2))+MAX(0,ROUNDDOWN(Q263*0.04-MIN(50000,Q263)*0.02,-2)))</f>
        <v/>
      </c>
      <c r="U263" s="19">
        <f>IF(F263&lt;=450000,0,MAX(0,ROUNDDOWN(R263*0.06-MIN(50000,R263)*0.03,-2))+MAX(0,ROUNDDOWN(R263*0.04-MIN(50000,R263)*0.02,-2)))</f>
        <v/>
      </c>
      <c r="V263" s="19">
        <f>S263-U263</f>
        <v/>
      </c>
      <c r="W263" s="19">
        <f>O263-M263</f>
        <v/>
      </c>
      <c r="X263" s="19">
        <f>N263+T263-M263-S263</f>
        <v/>
      </c>
      <c r="Y263" s="19">
        <f>T263-S263</f>
        <v/>
      </c>
    </row>
    <row r="264">
      <c r="A264" t="inlineStr">
        <is>
          <t>医療費の境目</t>
        </is>
      </c>
      <c r="B264" s="19">
        <f>'3_医療費の境目'!$B$3</f>
        <v/>
      </c>
      <c r="C264" s="19">
        <f>'3_医療費の境目'!$B$4</f>
        <v/>
      </c>
      <c r="D264" s="19">
        <f>'3_医療費の境目'!D192</f>
        <v/>
      </c>
      <c r="E264" s="19">
        <f>ROUND(MIN(B264/12,650000)*12*0.0915+MIN(B264/12,1390000)*12*(0.0504+0)+B264*0.005,0)</f>
        <v/>
      </c>
      <c r="F264" s="19">
        <f>IF(B264&lt;741000,0,IF(B264&lt;2191000,B264-740000,IF(B264&lt;2193000,1451000,IF(B264&lt;2196000,1453000,IF(B264&lt;2200000,1456000,IF(B264&lt;3600000,ROUND(ROUNDDOWN(B264/4,-3)*2.8,0)-80000,IF(B264&lt;6600000,ROUND(ROUNDDOWN(B264/4,-3)*3.2,0)-440000,IF(B264&lt;8500000,ROUNDDOWN(B264*0.9,0)-1100000,B264-1950000))))))))</f>
        <v/>
      </c>
      <c r="G264" s="19">
        <f>F264+C264</f>
        <v/>
      </c>
      <c r="H264" s="19">
        <f>IF(G264&gt;23500000,NA(),IF(G264&lt;=4890000,1040000,IF(G264&lt;=6550000,670000,620000)))</f>
        <v/>
      </c>
      <c r="I264" s="19">
        <f>IF(D264&lt;=0,0,MAX(0,MIN(2000000,D264-MIN(100000,ROUNDDOWN(G264*0.05,0)))))</f>
        <v/>
      </c>
      <c r="J264" s="19">
        <f>MAX(0,ROUNDDOWN(F264-E264-H264,-3))</f>
        <v/>
      </c>
      <c r="K264" s="19">
        <f>MAX(0,ROUNDDOWN(G264-E264-H264-I264,-3))</f>
        <v/>
      </c>
      <c r="L264" s="19">
        <f>MAX(0,ROUNDDOWN(G264-E264-H264,-3))</f>
        <v/>
      </c>
      <c r="M264" s="19">
        <f>IF(J264&lt;=0,0,ROUNDDOWN((J264*LOOKUP(J264,{0,1950001,3300001,6950001,9000001,18000001,40000001},{0.05,0.1,0.2,0.23,0.33,0.4,0.45})-LOOKUP(J264,{0,1950001,3300001,6950001,9000001,18000001,40000001},{0,97500,427500,636000,1536000,2796000,4796000}))*1.021,-2))</f>
        <v/>
      </c>
      <c r="N264" s="19">
        <f>IF(K264&lt;=0,0,ROUNDDOWN((K264*LOOKUP(K264,{0,1950001,3300001,6950001,9000001,18000001,40000001},{0.05,0.1,0.2,0.23,0.33,0.4,0.45})-LOOKUP(K264,{0,1950001,3300001,6950001,9000001,18000001,40000001},{0,97500,427500,636000,1536000,2796000,4796000}))*1.021,-2))</f>
        <v/>
      </c>
      <c r="O264" s="19">
        <f>IF(L264&lt;=0,0,ROUNDDOWN((L264*LOOKUP(L264,{0,1950001,3300001,6950001,9000001,18000001,40000001},{0.05,0.1,0.2,0.23,0.33,0.4,0.45})-LOOKUP(L264,{0,1950001,3300001,6950001,9000001,18000001,40000001},{0,97500,427500,636000,1536000,2796000,4796000}))*1.021,-2))</f>
        <v/>
      </c>
      <c r="P264" s="19">
        <f>MAX(0,ROUNDDOWN(G264-E264-430000,-3))</f>
        <v/>
      </c>
      <c r="Q264" s="19">
        <f>MAX(0,ROUNDDOWN(G264-E264-430000-I264,-3))</f>
        <v/>
      </c>
      <c r="R264" s="19">
        <f>MAX(0,ROUNDDOWN(F264-E264-430000,-3))</f>
        <v/>
      </c>
      <c r="S264" s="19">
        <f>IF(G264&lt;=450000,0,MAX(0,ROUNDDOWN(P264*0.06-MIN(50000,P264)*0.03,-2))+MAX(0,ROUNDDOWN(P264*0.04-MIN(50000,P264)*0.02,-2)))</f>
        <v/>
      </c>
      <c r="T264" s="19">
        <f>IF(G264&lt;=450000,0,MAX(0,ROUNDDOWN(Q264*0.06-MIN(50000,Q264)*0.03,-2))+MAX(0,ROUNDDOWN(Q264*0.04-MIN(50000,Q264)*0.02,-2)))</f>
        <v/>
      </c>
      <c r="U264" s="19">
        <f>IF(F264&lt;=450000,0,MAX(0,ROUNDDOWN(R264*0.06-MIN(50000,R264)*0.03,-2))+MAX(0,ROUNDDOWN(R264*0.04-MIN(50000,R264)*0.02,-2)))</f>
        <v/>
      </c>
      <c r="V264" s="19">
        <f>S264-U264</f>
        <v/>
      </c>
      <c r="W264" s="19">
        <f>O264-M264</f>
        <v/>
      </c>
      <c r="X264" s="19">
        <f>N264+T264-M264-S264</f>
        <v/>
      </c>
      <c r="Y264" s="19">
        <f>T264-S264</f>
        <v/>
      </c>
    </row>
    <row r="265">
      <c r="A265" t="inlineStr">
        <is>
          <t>医療費の境目</t>
        </is>
      </c>
      <c r="B265" s="19">
        <f>'3_医療費の境目'!$B$3</f>
        <v/>
      </c>
      <c r="C265" s="19">
        <f>'3_医療費の境目'!$B$4</f>
        <v/>
      </c>
      <c r="D265" s="19">
        <f>'3_医療費の境目'!D193</f>
        <v/>
      </c>
      <c r="E265" s="19">
        <f>ROUND(MIN(B265/12,650000)*12*0.0915+MIN(B265/12,1390000)*12*(0.0504+0)+B265*0.005,0)</f>
        <v/>
      </c>
      <c r="F265" s="19">
        <f>IF(B265&lt;741000,0,IF(B265&lt;2191000,B265-740000,IF(B265&lt;2193000,1451000,IF(B265&lt;2196000,1453000,IF(B265&lt;2200000,1456000,IF(B265&lt;3600000,ROUND(ROUNDDOWN(B265/4,-3)*2.8,0)-80000,IF(B265&lt;6600000,ROUND(ROUNDDOWN(B265/4,-3)*3.2,0)-440000,IF(B265&lt;8500000,ROUNDDOWN(B265*0.9,0)-1100000,B265-1950000))))))))</f>
        <v/>
      </c>
      <c r="G265" s="19">
        <f>F265+C265</f>
        <v/>
      </c>
      <c r="H265" s="19">
        <f>IF(G265&gt;23500000,NA(),IF(G265&lt;=4890000,1040000,IF(G265&lt;=6550000,670000,620000)))</f>
        <v/>
      </c>
      <c r="I265" s="19">
        <f>IF(D265&lt;=0,0,MAX(0,MIN(2000000,D265-MIN(100000,ROUNDDOWN(G265*0.05,0)))))</f>
        <v/>
      </c>
      <c r="J265" s="19">
        <f>MAX(0,ROUNDDOWN(F265-E265-H265,-3))</f>
        <v/>
      </c>
      <c r="K265" s="19">
        <f>MAX(0,ROUNDDOWN(G265-E265-H265-I265,-3))</f>
        <v/>
      </c>
      <c r="L265" s="19">
        <f>MAX(0,ROUNDDOWN(G265-E265-H265,-3))</f>
        <v/>
      </c>
      <c r="M265" s="19">
        <f>IF(J265&lt;=0,0,ROUNDDOWN((J265*LOOKUP(J265,{0,1950001,3300001,6950001,9000001,18000001,40000001},{0.05,0.1,0.2,0.23,0.33,0.4,0.45})-LOOKUP(J265,{0,1950001,3300001,6950001,9000001,18000001,40000001},{0,97500,427500,636000,1536000,2796000,4796000}))*1.021,-2))</f>
        <v/>
      </c>
      <c r="N265" s="19">
        <f>IF(K265&lt;=0,0,ROUNDDOWN((K265*LOOKUP(K265,{0,1950001,3300001,6950001,9000001,18000001,40000001},{0.05,0.1,0.2,0.23,0.33,0.4,0.45})-LOOKUP(K265,{0,1950001,3300001,6950001,9000001,18000001,40000001},{0,97500,427500,636000,1536000,2796000,4796000}))*1.021,-2))</f>
        <v/>
      </c>
      <c r="O265" s="19">
        <f>IF(L265&lt;=0,0,ROUNDDOWN((L265*LOOKUP(L265,{0,1950001,3300001,6950001,9000001,18000001,40000001},{0.05,0.1,0.2,0.23,0.33,0.4,0.45})-LOOKUP(L265,{0,1950001,3300001,6950001,9000001,18000001,40000001},{0,97500,427500,636000,1536000,2796000,4796000}))*1.021,-2))</f>
        <v/>
      </c>
      <c r="P265" s="19">
        <f>MAX(0,ROUNDDOWN(G265-E265-430000,-3))</f>
        <v/>
      </c>
      <c r="Q265" s="19">
        <f>MAX(0,ROUNDDOWN(G265-E265-430000-I265,-3))</f>
        <v/>
      </c>
      <c r="R265" s="19">
        <f>MAX(0,ROUNDDOWN(F265-E265-430000,-3))</f>
        <v/>
      </c>
      <c r="S265" s="19">
        <f>IF(G265&lt;=450000,0,MAX(0,ROUNDDOWN(P265*0.06-MIN(50000,P265)*0.03,-2))+MAX(0,ROUNDDOWN(P265*0.04-MIN(50000,P265)*0.02,-2)))</f>
        <v/>
      </c>
      <c r="T265" s="19">
        <f>IF(G265&lt;=450000,0,MAX(0,ROUNDDOWN(Q265*0.06-MIN(50000,Q265)*0.03,-2))+MAX(0,ROUNDDOWN(Q265*0.04-MIN(50000,Q265)*0.02,-2)))</f>
        <v/>
      </c>
      <c r="U265" s="19">
        <f>IF(F265&lt;=450000,0,MAX(0,ROUNDDOWN(R265*0.06-MIN(50000,R265)*0.03,-2))+MAX(0,ROUNDDOWN(R265*0.04-MIN(50000,R265)*0.02,-2)))</f>
        <v/>
      </c>
      <c r="V265" s="19">
        <f>S265-U265</f>
        <v/>
      </c>
      <c r="W265" s="19">
        <f>O265-M265</f>
        <v/>
      </c>
      <c r="X265" s="19">
        <f>N265+T265-M265-S265</f>
        <v/>
      </c>
      <c r="Y265" s="19">
        <f>T265-S265</f>
        <v/>
      </c>
    </row>
    <row r="266">
      <c r="A266" t="inlineStr">
        <is>
          <t>医療費の境目</t>
        </is>
      </c>
      <c r="B266" s="19">
        <f>'3_医療費の境目'!$B$3</f>
        <v/>
      </c>
      <c r="C266" s="19">
        <f>'3_医療費の境目'!$B$4</f>
        <v/>
      </c>
      <c r="D266" s="19">
        <f>'3_医療費の境目'!D194</f>
        <v/>
      </c>
      <c r="E266" s="19">
        <f>ROUND(MIN(B266/12,650000)*12*0.0915+MIN(B266/12,1390000)*12*(0.0504+0)+B266*0.005,0)</f>
        <v/>
      </c>
      <c r="F266" s="19">
        <f>IF(B266&lt;741000,0,IF(B266&lt;2191000,B266-740000,IF(B266&lt;2193000,1451000,IF(B266&lt;2196000,1453000,IF(B266&lt;2200000,1456000,IF(B266&lt;3600000,ROUND(ROUNDDOWN(B266/4,-3)*2.8,0)-80000,IF(B266&lt;6600000,ROUND(ROUNDDOWN(B266/4,-3)*3.2,0)-440000,IF(B266&lt;8500000,ROUNDDOWN(B266*0.9,0)-1100000,B266-1950000))))))))</f>
        <v/>
      </c>
      <c r="G266" s="19">
        <f>F266+C266</f>
        <v/>
      </c>
      <c r="H266" s="19">
        <f>IF(G266&gt;23500000,NA(),IF(G266&lt;=4890000,1040000,IF(G266&lt;=6550000,670000,620000)))</f>
        <v/>
      </c>
      <c r="I266" s="19">
        <f>IF(D266&lt;=0,0,MAX(0,MIN(2000000,D266-MIN(100000,ROUNDDOWN(G266*0.05,0)))))</f>
        <v/>
      </c>
      <c r="J266" s="19">
        <f>MAX(0,ROUNDDOWN(F266-E266-H266,-3))</f>
        <v/>
      </c>
      <c r="K266" s="19">
        <f>MAX(0,ROUNDDOWN(G266-E266-H266-I266,-3))</f>
        <v/>
      </c>
      <c r="L266" s="19">
        <f>MAX(0,ROUNDDOWN(G266-E266-H266,-3))</f>
        <v/>
      </c>
      <c r="M266" s="19">
        <f>IF(J266&lt;=0,0,ROUNDDOWN((J266*LOOKUP(J266,{0,1950001,3300001,6950001,9000001,18000001,40000001},{0.05,0.1,0.2,0.23,0.33,0.4,0.45})-LOOKUP(J266,{0,1950001,3300001,6950001,9000001,18000001,40000001},{0,97500,427500,636000,1536000,2796000,4796000}))*1.021,-2))</f>
        <v/>
      </c>
      <c r="N266" s="19">
        <f>IF(K266&lt;=0,0,ROUNDDOWN((K266*LOOKUP(K266,{0,1950001,3300001,6950001,9000001,18000001,40000001},{0.05,0.1,0.2,0.23,0.33,0.4,0.45})-LOOKUP(K266,{0,1950001,3300001,6950001,9000001,18000001,40000001},{0,97500,427500,636000,1536000,2796000,4796000}))*1.021,-2))</f>
        <v/>
      </c>
      <c r="O266" s="19">
        <f>IF(L266&lt;=0,0,ROUNDDOWN((L266*LOOKUP(L266,{0,1950001,3300001,6950001,9000001,18000001,40000001},{0.05,0.1,0.2,0.23,0.33,0.4,0.45})-LOOKUP(L266,{0,1950001,3300001,6950001,9000001,18000001,40000001},{0,97500,427500,636000,1536000,2796000,4796000}))*1.021,-2))</f>
        <v/>
      </c>
      <c r="P266" s="19">
        <f>MAX(0,ROUNDDOWN(G266-E266-430000,-3))</f>
        <v/>
      </c>
      <c r="Q266" s="19">
        <f>MAX(0,ROUNDDOWN(G266-E266-430000-I266,-3))</f>
        <v/>
      </c>
      <c r="R266" s="19">
        <f>MAX(0,ROUNDDOWN(F266-E266-430000,-3))</f>
        <v/>
      </c>
      <c r="S266" s="19">
        <f>IF(G266&lt;=450000,0,MAX(0,ROUNDDOWN(P266*0.06-MIN(50000,P266)*0.03,-2))+MAX(0,ROUNDDOWN(P266*0.04-MIN(50000,P266)*0.02,-2)))</f>
        <v/>
      </c>
      <c r="T266" s="19">
        <f>IF(G266&lt;=450000,0,MAX(0,ROUNDDOWN(Q266*0.06-MIN(50000,Q266)*0.03,-2))+MAX(0,ROUNDDOWN(Q266*0.04-MIN(50000,Q266)*0.02,-2)))</f>
        <v/>
      </c>
      <c r="U266" s="19">
        <f>IF(F266&lt;=450000,0,MAX(0,ROUNDDOWN(R266*0.06-MIN(50000,R266)*0.03,-2))+MAX(0,ROUNDDOWN(R266*0.04-MIN(50000,R266)*0.02,-2)))</f>
        <v/>
      </c>
      <c r="V266" s="19">
        <f>S266-U266</f>
        <v/>
      </c>
      <c r="W266" s="19">
        <f>O266-M266</f>
        <v/>
      </c>
      <c r="X266" s="19">
        <f>N266+T266-M266-S266</f>
        <v/>
      </c>
      <c r="Y266" s="19">
        <f>T266-S266</f>
        <v/>
      </c>
    </row>
    <row r="267">
      <c r="A267" t="inlineStr">
        <is>
          <t>医療費の境目</t>
        </is>
      </c>
      <c r="B267" s="19">
        <f>'3_医療費の境目'!$B$3</f>
        <v/>
      </c>
      <c r="C267" s="19">
        <f>'3_医療費の境目'!$B$4</f>
        <v/>
      </c>
      <c r="D267" s="19">
        <f>'3_医療費の境目'!D195</f>
        <v/>
      </c>
      <c r="E267" s="19">
        <f>ROUND(MIN(B267/12,650000)*12*0.0915+MIN(B267/12,1390000)*12*(0.0504+0)+B267*0.005,0)</f>
        <v/>
      </c>
      <c r="F267" s="19">
        <f>IF(B267&lt;741000,0,IF(B267&lt;2191000,B267-740000,IF(B267&lt;2193000,1451000,IF(B267&lt;2196000,1453000,IF(B267&lt;2200000,1456000,IF(B267&lt;3600000,ROUND(ROUNDDOWN(B267/4,-3)*2.8,0)-80000,IF(B267&lt;6600000,ROUND(ROUNDDOWN(B267/4,-3)*3.2,0)-440000,IF(B267&lt;8500000,ROUNDDOWN(B267*0.9,0)-1100000,B267-1950000))))))))</f>
        <v/>
      </c>
      <c r="G267" s="19">
        <f>F267+C267</f>
        <v/>
      </c>
      <c r="H267" s="19">
        <f>IF(G267&gt;23500000,NA(),IF(G267&lt;=4890000,1040000,IF(G267&lt;=6550000,670000,620000)))</f>
        <v/>
      </c>
      <c r="I267" s="19">
        <f>IF(D267&lt;=0,0,MAX(0,MIN(2000000,D267-MIN(100000,ROUNDDOWN(G267*0.05,0)))))</f>
        <v/>
      </c>
      <c r="J267" s="19">
        <f>MAX(0,ROUNDDOWN(F267-E267-H267,-3))</f>
        <v/>
      </c>
      <c r="K267" s="19">
        <f>MAX(0,ROUNDDOWN(G267-E267-H267-I267,-3))</f>
        <v/>
      </c>
      <c r="L267" s="19">
        <f>MAX(0,ROUNDDOWN(G267-E267-H267,-3))</f>
        <v/>
      </c>
      <c r="M267" s="19">
        <f>IF(J267&lt;=0,0,ROUNDDOWN((J267*LOOKUP(J267,{0,1950001,3300001,6950001,9000001,18000001,40000001},{0.05,0.1,0.2,0.23,0.33,0.4,0.45})-LOOKUP(J267,{0,1950001,3300001,6950001,9000001,18000001,40000001},{0,97500,427500,636000,1536000,2796000,4796000}))*1.021,-2))</f>
        <v/>
      </c>
      <c r="N267" s="19">
        <f>IF(K267&lt;=0,0,ROUNDDOWN((K267*LOOKUP(K267,{0,1950001,3300001,6950001,9000001,18000001,40000001},{0.05,0.1,0.2,0.23,0.33,0.4,0.45})-LOOKUP(K267,{0,1950001,3300001,6950001,9000001,18000001,40000001},{0,97500,427500,636000,1536000,2796000,4796000}))*1.021,-2))</f>
        <v/>
      </c>
      <c r="O267" s="19">
        <f>IF(L267&lt;=0,0,ROUNDDOWN((L267*LOOKUP(L267,{0,1950001,3300001,6950001,9000001,18000001,40000001},{0.05,0.1,0.2,0.23,0.33,0.4,0.45})-LOOKUP(L267,{0,1950001,3300001,6950001,9000001,18000001,40000001},{0,97500,427500,636000,1536000,2796000,4796000}))*1.021,-2))</f>
        <v/>
      </c>
      <c r="P267" s="19">
        <f>MAX(0,ROUNDDOWN(G267-E267-430000,-3))</f>
        <v/>
      </c>
      <c r="Q267" s="19">
        <f>MAX(0,ROUNDDOWN(G267-E267-430000-I267,-3))</f>
        <v/>
      </c>
      <c r="R267" s="19">
        <f>MAX(0,ROUNDDOWN(F267-E267-430000,-3))</f>
        <v/>
      </c>
      <c r="S267" s="19">
        <f>IF(G267&lt;=450000,0,MAX(0,ROUNDDOWN(P267*0.06-MIN(50000,P267)*0.03,-2))+MAX(0,ROUNDDOWN(P267*0.04-MIN(50000,P267)*0.02,-2)))</f>
        <v/>
      </c>
      <c r="T267" s="19">
        <f>IF(G267&lt;=450000,0,MAX(0,ROUNDDOWN(Q267*0.06-MIN(50000,Q267)*0.03,-2))+MAX(0,ROUNDDOWN(Q267*0.04-MIN(50000,Q267)*0.02,-2)))</f>
        <v/>
      </c>
      <c r="U267" s="19">
        <f>IF(F267&lt;=450000,0,MAX(0,ROUNDDOWN(R267*0.06-MIN(50000,R267)*0.03,-2))+MAX(0,ROUNDDOWN(R267*0.04-MIN(50000,R267)*0.02,-2)))</f>
        <v/>
      </c>
      <c r="V267" s="19">
        <f>S267-U267</f>
        <v/>
      </c>
      <c r="W267" s="19">
        <f>O267-M267</f>
        <v/>
      </c>
      <c r="X267" s="19">
        <f>N267+T267-M267-S267</f>
        <v/>
      </c>
      <c r="Y267" s="19">
        <f>T267-S267</f>
        <v/>
      </c>
    </row>
    <row r="268">
      <c r="A268" t="inlineStr">
        <is>
          <t>医療費の境目</t>
        </is>
      </c>
      <c r="B268" s="19">
        <f>'3_医療費の境目'!$B$3</f>
        <v/>
      </c>
      <c r="C268" s="19">
        <f>'3_医療費の境目'!$B$4</f>
        <v/>
      </c>
      <c r="D268" s="19">
        <f>'3_医療費の境目'!D196</f>
        <v/>
      </c>
      <c r="E268" s="19">
        <f>ROUND(MIN(B268/12,650000)*12*0.0915+MIN(B268/12,1390000)*12*(0.0504+0)+B268*0.005,0)</f>
        <v/>
      </c>
      <c r="F268" s="19">
        <f>IF(B268&lt;741000,0,IF(B268&lt;2191000,B268-740000,IF(B268&lt;2193000,1451000,IF(B268&lt;2196000,1453000,IF(B268&lt;2200000,1456000,IF(B268&lt;3600000,ROUND(ROUNDDOWN(B268/4,-3)*2.8,0)-80000,IF(B268&lt;6600000,ROUND(ROUNDDOWN(B268/4,-3)*3.2,0)-440000,IF(B268&lt;8500000,ROUNDDOWN(B268*0.9,0)-1100000,B268-1950000))))))))</f>
        <v/>
      </c>
      <c r="G268" s="19">
        <f>F268+C268</f>
        <v/>
      </c>
      <c r="H268" s="19">
        <f>IF(G268&gt;23500000,NA(),IF(G268&lt;=4890000,1040000,IF(G268&lt;=6550000,670000,620000)))</f>
        <v/>
      </c>
      <c r="I268" s="19">
        <f>IF(D268&lt;=0,0,MAX(0,MIN(2000000,D268-MIN(100000,ROUNDDOWN(G268*0.05,0)))))</f>
        <v/>
      </c>
      <c r="J268" s="19">
        <f>MAX(0,ROUNDDOWN(F268-E268-H268,-3))</f>
        <v/>
      </c>
      <c r="K268" s="19">
        <f>MAX(0,ROUNDDOWN(G268-E268-H268-I268,-3))</f>
        <v/>
      </c>
      <c r="L268" s="19">
        <f>MAX(0,ROUNDDOWN(G268-E268-H268,-3))</f>
        <v/>
      </c>
      <c r="M268" s="19">
        <f>IF(J268&lt;=0,0,ROUNDDOWN((J268*LOOKUP(J268,{0,1950001,3300001,6950001,9000001,18000001,40000001},{0.05,0.1,0.2,0.23,0.33,0.4,0.45})-LOOKUP(J268,{0,1950001,3300001,6950001,9000001,18000001,40000001},{0,97500,427500,636000,1536000,2796000,4796000}))*1.021,-2))</f>
        <v/>
      </c>
      <c r="N268" s="19">
        <f>IF(K268&lt;=0,0,ROUNDDOWN((K268*LOOKUP(K268,{0,1950001,3300001,6950001,9000001,18000001,40000001},{0.05,0.1,0.2,0.23,0.33,0.4,0.45})-LOOKUP(K268,{0,1950001,3300001,6950001,9000001,18000001,40000001},{0,97500,427500,636000,1536000,2796000,4796000}))*1.021,-2))</f>
        <v/>
      </c>
      <c r="O268" s="19">
        <f>IF(L268&lt;=0,0,ROUNDDOWN((L268*LOOKUP(L268,{0,1950001,3300001,6950001,9000001,18000001,40000001},{0.05,0.1,0.2,0.23,0.33,0.4,0.45})-LOOKUP(L268,{0,1950001,3300001,6950001,9000001,18000001,40000001},{0,97500,427500,636000,1536000,2796000,4796000}))*1.021,-2))</f>
        <v/>
      </c>
      <c r="P268" s="19">
        <f>MAX(0,ROUNDDOWN(G268-E268-430000,-3))</f>
        <v/>
      </c>
      <c r="Q268" s="19">
        <f>MAX(0,ROUNDDOWN(G268-E268-430000-I268,-3))</f>
        <v/>
      </c>
      <c r="R268" s="19">
        <f>MAX(0,ROUNDDOWN(F268-E268-430000,-3))</f>
        <v/>
      </c>
      <c r="S268" s="19">
        <f>IF(G268&lt;=450000,0,MAX(0,ROUNDDOWN(P268*0.06-MIN(50000,P268)*0.03,-2))+MAX(0,ROUNDDOWN(P268*0.04-MIN(50000,P268)*0.02,-2)))</f>
        <v/>
      </c>
      <c r="T268" s="19">
        <f>IF(G268&lt;=450000,0,MAX(0,ROUNDDOWN(Q268*0.06-MIN(50000,Q268)*0.03,-2))+MAX(0,ROUNDDOWN(Q268*0.04-MIN(50000,Q268)*0.02,-2)))</f>
        <v/>
      </c>
      <c r="U268" s="19">
        <f>IF(F268&lt;=450000,0,MAX(0,ROUNDDOWN(R268*0.06-MIN(50000,R268)*0.03,-2))+MAX(0,ROUNDDOWN(R268*0.04-MIN(50000,R268)*0.02,-2)))</f>
        <v/>
      </c>
      <c r="V268" s="19">
        <f>S268-U268</f>
        <v/>
      </c>
      <c r="W268" s="19">
        <f>O268-M268</f>
        <v/>
      </c>
      <c r="X268" s="19">
        <f>N268+T268-M268-S268</f>
        <v/>
      </c>
      <c r="Y268" s="19">
        <f>T268-S268</f>
        <v/>
      </c>
    </row>
    <row r="269">
      <c r="A269" t="inlineStr">
        <is>
          <t>医療費の境目</t>
        </is>
      </c>
      <c r="B269" s="19">
        <f>'3_医療費の境目'!$B$3</f>
        <v/>
      </c>
      <c r="C269" s="19">
        <f>'3_医療費の境目'!$B$4</f>
        <v/>
      </c>
      <c r="D269" s="19">
        <f>'3_医療費の境目'!D197</f>
        <v/>
      </c>
      <c r="E269" s="19">
        <f>ROUND(MIN(B269/12,650000)*12*0.0915+MIN(B269/12,1390000)*12*(0.0504+0)+B269*0.005,0)</f>
        <v/>
      </c>
      <c r="F269" s="19">
        <f>IF(B269&lt;741000,0,IF(B269&lt;2191000,B269-740000,IF(B269&lt;2193000,1451000,IF(B269&lt;2196000,1453000,IF(B269&lt;2200000,1456000,IF(B269&lt;3600000,ROUND(ROUNDDOWN(B269/4,-3)*2.8,0)-80000,IF(B269&lt;6600000,ROUND(ROUNDDOWN(B269/4,-3)*3.2,0)-440000,IF(B269&lt;8500000,ROUNDDOWN(B269*0.9,0)-1100000,B269-1950000))))))))</f>
        <v/>
      </c>
      <c r="G269" s="19">
        <f>F269+C269</f>
        <v/>
      </c>
      <c r="H269" s="19">
        <f>IF(G269&gt;23500000,NA(),IF(G269&lt;=4890000,1040000,IF(G269&lt;=6550000,670000,620000)))</f>
        <v/>
      </c>
      <c r="I269" s="19">
        <f>IF(D269&lt;=0,0,MAX(0,MIN(2000000,D269-MIN(100000,ROUNDDOWN(G269*0.05,0)))))</f>
        <v/>
      </c>
      <c r="J269" s="19">
        <f>MAX(0,ROUNDDOWN(F269-E269-H269,-3))</f>
        <v/>
      </c>
      <c r="K269" s="19">
        <f>MAX(0,ROUNDDOWN(G269-E269-H269-I269,-3))</f>
        <v/>
      </c>
      <c r="L269" s="19">
        <f>MAX(0,ROUNDDOWN(G269-E269-H269,-3))</f>
        <v/>
      </c>
      <c r="M269" s="19">
        <f>IF(J269&lt;=0,0,ROUNDDOWN((J269*LOOKUP(J269,{0,1950001,3300001,6950001,9000001,18000001,40000001},{0.05,0.1,0.2,0.23,0.33,0.4,0.45})-LOOKUP(J269,{0,1950001,3300001,6950001,9000001,18000001,40000001},{0,97500,427500,636000,1536000,2796000,4796000}))*1.021,-2))</f>
        <v/>
      </c>
      <c r="N269" s="19">
        <f>IF(K269&lt;=0,0,ROUNDDOWN((K269*LOOKUP(K269,{0,1950001,3300001,6950001,9000001,18000001,40000001},{0.05,0.1,0.2,0.23,0.33,0.4,0.45})-LOOKUP(K269,{0,1950001,3300001,6950001,9000001,18000001,40000001},{0,97500,427500,636000,1536000,2796000,4796000}))*1.021,-2))</f>
        <v/>
      </c>
      <c r="O269" s="19">
        <f>IF(L269&lt;=0,0,ROUNDDOWN((L269*LOOKUP(L269,{0,1950001,3300001,6950001,9000001,18000001,40000001},{0.05,0.1,0.2,0.23,0.33,0.4,0.45})-LOOKUP(L269,{0,1950001,3300001,6950001,9000001,18000001,40000001},{0,97500,427500,636000,1536000,2796000,4796000}))*1.021,-2))</f>
        <v/>
      </c>
      <c r="P269" s="19">
        <f>MAX(0,ROUNDDOWN(G269-E269-430000,-3))</f>
        <v/>
      </c>
      <c r="Q269" s="19">
        <f>MAX(0,ROUNDDOWN(G269-E269-430000-I269,-3))</f>
        <v/>
      </c>
      <c r="R269" s="19">
        <f>MAX(0,ROUNDDOWN(F269-E269-430000,-3))</f>
        <v/>
      </c>
      <c r="S269" s="19">
        <f>IF(G269&lt;=450000,0,MAX(0,ROUNDDOWN(P269*0.06-MIN(50000,P269)*0.03,-2))+MAX(0,ROUNDDOWN(P269*0.04-MIN(50000,P269)*0.02,-2)))</f>
        <v/>
      </c>
      <c r="T269" s="19">
        <f>IF(G269&lt;=450000,0,MAX(0,ROUNDDOWN(Q269*0.06-MIN(50000,Q269)*0.03,-2))+MAX(0,ROUNDDOWN(Q269*0.04-MIN(50000,Q269)*0.02,-2)))</f>
        <v/>
      </c>
      <c r="U269" s="19">
        <f>IF(F269&lt;=450000,0,MAX(0,ROUNDDOWN(R269*0.06-MIN(50000,R269)*0.03,-2))+MAX(0,ROUNDDOWN(R269*0.04-MIN(50000,R269)*0.02,-2)))</f>
        <v/>
      </c>
      <c r="V269" s="19">
        <f>S269-U269</f>
        <v/>
      </c>
      <c r="W269" s="19">
        <f>O269-M269</f>
        <v/>
      </c>
      <c r="X269" s="19">
        <f>N269+T269-M269-S269</f>
        <v/>
      </c>
      <c r="Y269" s="19">
        <f>T269-S269</f>
        <v/>
      </c>
    </row>
    <row r="270">
      <c r="A270" t="inlineStr">
        <is>
          <t>医療費の境目</t>
        </is>
      </c>
      <c r="B270" s="19">
        <f>'3_医療費の境目'!$B$3</f>
        <v/>
      </c>
      <c r="C270" s="19">
        <f>'3_医療費の境目'!$B$4</f>
        <v/>
      </c>
      <c r="D270" s="19">
        <f>'3_医療費の境目'!D198</f>
        <v/>
      </c>
      <c r="E270" s="19">
        <f>ROUND(MIN(B270/12,650000)*12*0.0915+MIN(B270/12,1390000)*12*(0.0504+0)+B270*0.005,0)</f>
        <v/>
      </c>
      <c r="F270" s="19">
        <f>IF(B270&lt;741000,0,IF(B270&lt;2191000,B270-740000,IF(B270&lt;2193000,1451000,IF(B270&lt;2196000,1453000,IF(B270&lt;2200000,1456000,IF(B270&lt;3600000,ROUND(ROUNDDOWN(B270/4,-3)*2.8,0)-80000,IF(B270&lt;6600000,ROUND(ROUNDDOWN(B270/4,-3)*3.2,0)-440000,IF(B270&lt;8500000,ROUNDDOWN(B270*0.9,0)-1100000,B270-1950000))))))))</f>
        <v/>
      </c>
      <c r="G270" s="19">
        <f>F270+C270</f>
        <v/>
      </c>
      <c r="H270" s="19">
        <f>IF(G270&gt;23500000,NA(),IF(G270&lt;=4890000,1040000,IF(G270&lt;=6550000,670000,620000)))</f>
        <v/>
      </c>
      <c r="I270" s="19">
        <f>IF(D270&lt;=0,0,MAX(0,MIN(2000000,D270-MIN(100000,ROUNDDOWN(G270*0.05,0)))))</f>
        <v/>
      </c>
      <c r="J270" s="19">
        <f>MAX(0,ROUNDDOWN(F270-E270-H270,-3))</f>
        <v/>
      </c>
      <c r="K270" s="19">
        <f>MAX(0,ROUNDDOWN(G270-E270-H270-I270,-3))</f>
        <v/>
      </c>
      <c r="L270" s="19">
        <f>MAX(0,ROUNDDOWN(G270-E270-H270,-3))</f>
        <v/>
      </c>
      <c r="M270" s="19">
        <f>IF(J270&lt;=0,0,ROUNDDOWN((J270*LOOKUP(J270,{0,1950001,3300001,6950001,9000001,18000001,40000001},{0.05,0.1,0.2,0.23,0.33,0.4,0.45})-LOOKUP(J270,{0,1950001,3300001,6950001,9000001,18000001,40000001},{0,97500,427500,636000,1536000,2796000,4796000}))*1.021,-2))</f>
        <v/>
      </c>
      <c r="N270" s="19">
        <f>IF(K270&lt;=0,0,ROUNDDOWN((K270*LOOKUP(K270,{0,1950001,3300001,6950001,9000001,18000001,40000001},{0.05,0.1,0.2,0.23,0.33,0.4,0.45})-LOOKUP(K270,{0,1950001,3300001,6950001,9000001,18000001,40000001},{0,97500,427500,636000,1536000,2796000,4796000}))*1.021,-2))</f>
        <v/>
      </c>
      <c r="O270" s="19">
        <f>IF(L270&lt;=0,0,ROUNDDOWN((L270*LOOKUP(L270,{0,1950001,3300001,6950001,9000001,18000001,40000001},{0.05,0.1,0.2,0.23,0.33,0.4,0.45})-LOOKUP(L270,{0,1950001,3300001,6950001,9000001,18000001,40000001},{0,97500,427500,636000,1536000,2796000,4796000}))*1.021,-2))</f>
        <v/>
      </c>
      <c r="P270" s="19">
        <f>MAX(0,ROUNDDOWN(G270-E270-430000,-3))</f>
        <v/>
      </c>
      <c r="Q270" s="19">
        <f>MAX(0,ROUNDDOWN(G270-E270-430000-I270,-3))</f>
        <v/>
      </c>
      <c r="R270" s="19">
        <f>MAX(0,ROUNDDOWN(F270-E270-430000,-3))</f>
        <v/>
      </c>
      <c r="S270" s="19">
        <f>IF(G270&lt;=450000,0,MAX(0,ROUNDDOWN(P270*0.06-MIN(50000,P270)*0.03,-2))+MAX(0,ROUNDDOWN(P270*0.04-MIN(50000,P270)*0.02,-2)))</f>
        <v/>
      </c>
      <c r="T270" s="19">
        <f>IF(G270&lt;=450000,0,MAX(0,ROUNDDOWN(Q270*0.06-MIN(50000,Q270)*0.03,-2))+MAX(0,ROUNDDOWN(Q270*0.04-MIN(50000,Q270)*0.02,-2)))</f>
        <v/>
      </c>
      <c r="U270" s="19">
        <f>IF(F270&lt;=450000,0,MAX(0,ROUNDDOWN(R270*0.06-MIN(50000,R270)*0.03,-2))+MAX(0,ROUNDDOWN(R270*0.04-MIN(50000,R270)*0.02,-2)))</f>
        <v/>
      </c>
      <c r="V270" s="19">
        <f>S270-U270</f>
        <v/>
      </c>
      <c r="W270" s="19">
        <f>O270-M270</f>
        <v/>
      </c>
      <c r="X270" s="19">
        <f>N270+T270-M270-S270</f>
        <v/>
      </c>
      <c r="Y270" s="19">
        <f>T270-S270</f>
        <v/>
      </c>
    </row>
    <row r="271">
      <c r="A271" t="inlineStr">
        <is>
          <t>医療費の境目</t>
        </is>
      </c>
      <c r="B271" s="19">
        <f>'3_医療費の境目'!$B$3</f>
        <v/>
      </c>
      <c r="C271" s="19">
        <f>'3_医療費の境目'!$B$4</f>
        <v/>
      </c>
      <c r="D271" s="19">
        <f>'3_医療費の境目'!D199</f>
        <v/>
      </c>
      <c r="E271" s="19">
        <f>ROUND(MIN(B271/12,650000)*12*0.0915+MIN(B271/12,1390000)*12*(0.0504+0)+B271*0.005,0)</f>
        <v/>
      </c>
      <c r="F271" s="19">
        <f>IF(B271&lt;741000,0,IF(B271&lt;2191000,B271-740000,IF(B271&lt;2193000,1451000,IF(B271&lt;2196000,1453000,IF(B271&lt;2200000,1456000,IF(B271&lt;3600000,ROUND(ROUNDDOWN(B271/4,-3)*2.8,0)-80000,IF(B271&lt;6600000,ROUND(ROUNDDOWN(B271/4,-3)*3.2,0)-440000,IF(B271&lt;8500000,ROUNDDOWN(B271*0.9,0)-1100000,B271-1950000))))))))</f>
        <v/>
      </c>
      <c r="G271" s="19">
        <f>F271+C271</f>
        <v/>
      </c>
      <c r="H271" s="19">
        <f>IF(G271&gt;23500000,NA(),IF(G271&lt;=4890000,1040000,IF(G271&lt;=6550000,670000,620000)))</f>
        <v/>
      </c>
      <c r="I271" s="19">
        <f>IF(D271&lt;=0,0,MAX(0,MIN(2000000,D271-MIN(100000,ROUNDDOWN(G271*0.05,0)))))</f>
        <v/>
      </c>
      <c r="J271" s="19">
        <f>MAX(0,ROUNDDOWN(F271-E271-H271,-3))</f>
        <v/>
      </c>
      <c r="K271" s="19">
        <f>MAX(0,ROUNDDOWN(G271-E271-H271-I271,-3))</f>
        <v/>
      </c>
      <c r="L271" s="19">
        <f>MAX(0,ROUNDDOWN(G271-E271-H271,-3))</f>
        <v/>
      </c>
      <c r="M271" s="19">
        <f>IF(J271&lt;=0,0,ROUNDDOWN((J271*LOOKUP(J271,{0,1950001,3300001,6950001,9000001,18000001,40000001},{0.05,0.1,0.2,0.23,0.33,0.4,0.45})-LOOKUP(J271,{0,1950001,3300001,6950001,9000001,18000001,40000001},{0,97500,427500,636000,1536000,2796000,4796000}))*1.021,-2))</f>
        <v/>
      </c>
      <c r="N271" s="19">
        <f>IF(K271&lt;=0,0,ROUNDDOWN((K271*LOOKUP(K271,{0,1950001,3300001,6950001,9000001,18000001,40000001},{0.05,0.1,0.2,0.23,0.33,0.4,0.45})-LOOKUP(K271,{0,1950001,3300001,6950001,9000001,18000001,40000001},{0,97500,427500,636000,1536000,2796000,4796000}))*1.021,-2))</f>
        <v/>
      </c>
      <c r="O271" s="19">
        <f>IF(L271&lt;=0,0,ROUNDDOWN((L271*LOOKUP(L271,{0,1950001,3300001,6950001,9000001,18000001,40000001},{0.05,0.1,0.2,0.23,0.33,0.4,0.45})-LOOKUP(L271,{0,1950001,3300001,6950001,9000001,18000001,40000001},{0,97500,427500,636000,1536000,2796000,4796000}))*1.021,-2))</f>
        <v/>
      </c>
      <c r="P271" s="19">
        <f>MAX(0,ROUNDDOWN(G271-E271-430000,-3))</f>
        <v/>
      </c>
      <c r="Q271" s="19">
        <f>MAX(0,ROUNDDOWN(G271-E271-430000-I271,-3))</f>
        <v/>
      </c>
      <c r="R271" s="19">
        <f>MAX(0,ROUNDDOWN(F271-E271-430000,-3))</f>
        <v/>
      </c>
      <c r="S271" s="19">
        <f>IF(G271&lt;=450000,0,MAX(0,ROUNDDOWN(P271*0.06-MIN(50000,P271)*0.03,-2))+MAX(0,ROUNDDOWN(P271*0.04-MIN(50000,P271)*0.02,-2)))</f>
        <v/>
      </c>
      <c r="T271" s="19">
        <f>IF(G271&lt;=450000,0,MAX(0,ROUNDDOWN(Q271*0.06-MIN(50000,Q271)*0.03,-2))+MAX(0,ROUNDDOWN(Q271*0.04-MIN(50000,Q271)*0.02,-2)))</f>
        <v/>
      </c>
      <c r="U271" s="19">
        <f>IF(F271&lt;=450000,0,MAX(0,ROUNDDOWN(R271*0.06-MIN(50000,R271)*0.03,-2))+MAX(0,ROUNDDOWN(R271*0.04-MIN(50000,R271)*0.02,-2)))</f>
        <v/>
      </c>
      <c r="V271" s="19">
        <f>S271-U271</f>
        <v/>
      </c>
      <c r="W271" s="19">
        <f>O271-M271</f>
        <v/>
      </c>
      <c r="X271" s="19">
        <f>N271+T271-M271-S271</f>
        <v/>
      </c>
      <c r="Y271" s="19">
        <f>T271-S271</f>
        <v/>
      </c>
    </row>
    <row r="272">
      <c r="A272" t="inlineStr">
        <is>
          <t>医療費の境目</t>
        </is>
      </c>
      <c r="B272" s="19">
        <f>'3_医療費の境目'!$B$3</f>
        <v/>
      </c>
      <c r="C272" s="19">
        <f>'3_医療費の境目'!$B$4</f>
        <v/>
      </c>
      <c r="D272" s="19">
        <f>'3_医療費の境目'!D200</f>
        <v/>
      </c>
      <c r="E272" s="19">
        <f>ROUND(MIN(B272/12,650000)*12*0.0915+MIN(B272/12,1390000)*12*(0.0504+0)+B272*0.005,0)</f>
        <v/>
      </c>
      <c r="F272" s="19">
        <f>IF(B272&lt;741000,0,IF(B272&lt;2191000,B272-740000,IF(B272&lt;2193000,1451000,IF(B272&lt;2196000,1453000,IF(B272&lt;2200000,1456000,IF(B272&lt;3600000,ROUND(ROUNDDOWN(B272/4,-3)*2.8,0)-80000,IF(B272&lt;6600000,ROUND(ROUNDDOWN(B272/4,-3)*3.2,0)-440000,IF(B272&lt;8500000,ROUNDDOWN(B272*0.9,0)-1100000,B272-1950000))))))))</f>
        <v/>
      </c>
      <c r="G272" s="19">
        <f>F272+C272</f>
        <v/>
      </c>
      <c r="H272" s="19">
        <f>IF(G272&gt;23500000,NA(),IF(G272&lt;=4890000,1040000,IF(G272&lt;=6550000,670000,620000)))</f>
        <v/>
      </c>
      <c r="I272" s="19">
        <f>IF(D272&lt;=0,0,MAX(0,MIN(2000000,D272-MIN(100000,ROUNDDOWN(G272*0.05,0)))))</f>
        <v/>
      </c>
      <c r="J272" s="19">
        <f>MAX(0,ROUNDDOWN(F272-E272-H272,-3))</f>
        <v/>
      </c>
      <c r="K272" s="19">
        <f>MAX(0,ROUNDDOWN(G272-E272-H272-I272,-3))</f>
        <v/>
      </c>
      <c r="L272" s="19">
        <f>MAX(0,ROUNDDOWN(G272-E272-H272,-3))</f>
        <v/>
      </c>
      <c r="M272" s="19">
        <f>IF(J272&lt;=0,0,ROUNDDOWN((J272*LOOKUP(J272,{0,1950001,3300001,6950001,9000001,18000001,40000001},{0.05,0.1,0.2,0.23,0.33,0.4,0.45})-LOOKUP(J272,{0,1950001,3300001,6950001,9000001,18000001,40000001},{0,97500,427500,636000,1536000,2796000,4796000}))*1.021,-2))</f>
        <v/>
      </c>
      <c r="N272" s="19">
        <f>IF(K272&lt;=0,0,ROUNDDOWN((K272*LOOKUP(K272,{0,1950001,3300001,6950001,9000001,18000001,40000001},{0.05,0.1,0.2,0.23,0.33,0.4,0.45})-LOOKUP(K272,{0,1950001,3300001,6950001,9000001,18000001,40000001},{0,97500,427500,636000,1536000,2796000,4796000}))*1.021,-2))</f>
        <v/>
      </c>
      <c r="O272" s="19">
        <f>IF(L272&lt;=0,0,ROUNDDOWN((L272*LOOKUP(L272,{0,1950001,3300001,6950001,9000001,18000001,40000001},{0.05,0.1,0.2,0.23,0.33,0.4,0.45})-LOOKUP(L272,{0,1950001,3300001,6950001,9000001,18000001,40000001},{0,97500,427500,636000,1536000,2796000,4796000}))*1.021,-2))</f>
        <v/>
      </c>
      <c r="P272" s="19">
        <f>MAX(0,ROUNDDOWN(G272-E272-430000,-3))</f>
        <v/>
      </c>
      <c r="Q272" s="19">
        <f>MAX(0,ROUNDDOWN(G272-E272-430000-I272,-3))</f>
        <v/>
      </c>
      <c r="R272" s="19">
        <f>MAX(0,ROUNDDOWN(F272-E272-430000,-3))</f>
        <v/>
      </c>
      <c r="S272" s="19">
        <f>IF(G272&lt;=450000,0,MAX(0,ROUNDDOWN(P272*0.06-MIN(50000,P272)*0.03,-2))+MAX(0,ROUNDDOWN(P272*0.04-MIN(50000,P272)*0.02,-2)))</f>
        <v/>
      </c>
      <c r="T272" s="19">
        <f>IF(G272&lt;=450000,0,MAX(0,ROUNDDOWN(Q272*0.06-MIN(50000,Q272)*0.03,-2))+MAX(0,ROUNDDOWN(Q272*0.04-MIN(50000,Q272)*0.02,-2)))</f>
        <v/>
      </c>
      <c r="U272" s="19">
        <f>IF(F272&lt;=450000,0,MAX(0,ROUNDDOWN(R272*0.06-MIN(50000,R272)*0.03,-2))+MAX(0,ROUNDDOWN(R272*0.04-MIN(50000,R272)*0.02,-2)))</f>
        <v/>
      </c>
      <c r="V272" s="19">
        <f>S272-U272</f>
        <v/>
      </c>
      <c r="W272" s="19">
        <f>O272-M272</f>
        <v/>
      </c>
      <c r="X272" s="19">
        <f>N272+T272-M272-S272</f>
        <v/>
      </c>
      <c r="Y272" s="19">
        <f>T272-S272</f>
        <v/>
      </c>
    </row>
    <row r="273">
      <c r="A273" t="inlineStr">
        <is>
          <t>医療費の境目</t>
        </is>
      </c>
      <c r="B273" s="19">
        <f>'3_医療費の境目'!$B$3</f>
        <v/>
      </c>
      <c r="C273" s="19">
        <f>'3_医療費の境目'!$B$4</f>
        <v/>
      </c>
      <c r="D273" s="19">
        <f>'3_医療費の境目'!D201</f>
        <v/>
      </c>
      <c r="E273" s="19">
        <f>ROUND(MIN(B273/12,650000)*12*0.0915+MIN(B273/12,1390000)*12*(0.0504+0)+B273*0.005,0)</f>
        <v/>
      </c>
      <c r="F273" s="19">
        <f>IF(B273&lt;741000,0,IF(B273&lt;2191000,B273-740000,IF(B273&lt;2193000,1451000,IF(B273&lt;2196000,1453000,IF(B273&lt;2200000,1456000,IF(B273&lt;3600000,ROUND(ROUNDDOWN(B273/4,-3)*2.8,0)-80000,IF(B273&lt;6600000,ROUND(ROUNDDOWN(B273/4,-3)*3.2,0)-440000,IF(B273&lt;8500000,ROUNDDOWN(B273*0.9,0)-1100000,B273-1950000))))))))</f>
        <v/>
      </c>
      <c r="G273" s="19">
        <f>F273+C273</f>
        <v/>
      </c>
      <c r="H273" s="19">
        <f>IF(G273&gt;23500000,NA(),IF(G273&lt;=4890000,1040000,IF(G273&lt;=6550000,670000,620000)))</f>
        <v/>
      </c>
      <c r="I273" s="19">
        <f>IF(D273&lt;=0,0,MAX(0,MIN(2000000,D273-MIN(100000,ROUNDDOWN(G273*0.05,0)))))</f>
        <v/>
      </c>
      <c r="J273" s="19">
        <f>MAX(0,ROUNDDOWN(F273-E273-H273,-3))</f>
        <v/>
      </c>
      <c r="K273" s="19">
        <f>MAX(0,ROUNDDOWN(G273-E273-H273-I273,-3))</f>
        <v/>
      </c>
      <c r="L273" s="19">
        <f>MAX(0,ROUNDDOWN(G273-E273-H273,-3))</f>
        <v/>
      </c>
      <c r="M273" s="19">
        <f>IF(J273&lt;=0,0,ROUNDDOWN((J273*LOOKUP(J273,{0,1950001,3300001,6950001,9000001,18000001,40000001},{0.05,0.1,0.2,0.23,0.33,0.4,0.45})-LOOKUP(J273,{0,1950001,3300001,6950001,9000001,18000001,40000001},{0,97500,427500,636000,1536000,2796000,4796000}))*1.021,-2))</f>
        <v/>
      </c>
      <c r="N273" s="19">
        <f>IF(K273&lt;=0,0,ROUNDDOWN((K273*LOOKUP(K273,{0,1950001,3300001,6950001,9000001,18000001,40000001},{0.05,0.1,0.2,0.23,0.33,0.4,0.45})-LOOKUP(K273,{0,1950001,3300001,6950001,9000001,18000001,40000001},{0,97500,427500,636000,1536000,2796000,4796000}))*1.021,-2))</f>
        <v/>
      </c>
      <c r="O273" s="19">
        <f>IF(L273&lt;=0,0,ROUNDDOWN((L273*LOOKUP(L273,{0,1950001,3300001,6950001,9000001,18000001,40000001},{0.05,0.1,0.2,0.23,0.33,0.4,0.45})-LOOKUP(L273,{0,1950001,3300001,6950001,9000001,18000001,40000001},{0,97500,427500,636000,1536000,2796000,4796000}))*1.021,-2))</f>
        <v/>
      </c>
      <c r="P273" s="19">
        <f>MAX(0,ROUNDDOWN(G273-E273-430000,-3))</f>
        <v/>
      </c>
      <c r="Q273" s="19">
        <f>MAX(0,ROUNDDOWN(G273-E273-430000-I273,-3))</f>
        <v/>
      </c>
      <c r="R273" s="19">
        <f>MAX(0,ROUNDDOWN(F273-E273-430000,-3))</f>
        <v/>
      </c>
      <c r="S273" s="19">
        <f>IF(G273&lt;=450000,0,MAX(0,ROUNDDOWN(P273*0.06-MIN(50000,P273)*0.03,-2))+MAX(0,ROUNDDOWN(P273*0.04-MIN(50000,P273)*0.02,-2)))</f>
        <v/>
      </c>
      <c r="T273" s="19">
        <f>IF(G273&lt;=450000,0,MAX(0,ROUNDDOWN(Q273*0.06-MIN(50000,Q273)*0.03,-2))+MAX(0,ROUNDDOWN(Q273*0.04-MIN(50000,Q273)*0.02,-2)))</f>
        <v/>
      </c>
      <c r="U273" s="19">
        <f>IF(F273&lt;=450000,0,MAX(0,ROUNDDOWN(R273*0.06-MIN(50000,R273)*0.03,-2))+MAX(0,ROUNDDOWN(R273*0.04-MIN(50000,R273)*0.02,-2)))</f>
        <v/>
      </c>
      <c r="V273" s="19">
        <f>S273-U273</f>
        <v/>
      </c>
      <c r="W273" s="19">
        <f>O273-M273</f>
        <v/>
      </c>
      <c r="X273" s="19">
        <f>N273+T273-M273-S273</f>
        <v/>
      </c>
      <c r="Y273" s="19">
        <f>T273-S273</f>
        <v/>
      </c>
    </row>
    <row r="274">
      <c r="A274" t="inlineStr">
        <is>
          <t>医療費の境目</t>
        </is>
      </c>
      <c r="B274" s="19">
        <f>'3_医療費の境目'!$B$3</f>
        <v/>
      </c>
      <c r="C274" s="19">
        <f>'3_医療費の境目'!$B$4</f>
        <v/>
      </c>
      <c r="D274" s="19">
        <f>'3_医療費の境目'!D202</f>
        <v/>
      </c>
      <c r="E274" s="19">
        <f>ROUND(MIN(B274/12,650000)*12*0.0915+MIN(B274/12,1390000)*12*(0.0504+0)+B274*0.005,0)</f>
        <v/>
      </c>
      <c r="F274" s="19">
        <f>IF(B274&lt;741000,0,IF(B274&lt;2191000,B274-740000,IF(B274&lt;2193000,1451000,IF(B274&lt;2196000,1453000,IF(B274&lt;2200000,1456000,IF(B274&lt;3600000,ROUND(ROUNDDOWN(B274/4,-3)*2.8,0)-80000,IF(B274&lt;6600000,ROUND(ROUNDDOWN(B274/4,-3)*3.2,0)-440000,IF(B274&lt;8500000,ROUNDDOWN(B274*0.9,0)-1100000,B274-1950000))))))))</f>
        <v/>
      </c>
      <c r="G274" s="19">
        <f>F274+C274</f>
        <v/>
      </c>
      <c r="H274" s="19">
        <f>IF(G274&gt;23500000,NA(),IF(G274&lt;=4890000,1040000,IF(G274&lt;=6550000,670000,620000)))</f>
        <v/>
      </c>
      <c r="I274" s="19">
        <f>IF(D274&lt;=0,0,MAX(0,MIN(2000000,D274-MIN(100000,ROUNDDOWN(G274*0.05,0)))))</f>
        <v/>
      </c>
      <c r="J274" s="19">
        <f>MAX(0,ROUNDDOWN(F274-E274-H274,-3))</f>
        <v/>
      </c>
      <c r="K274" s="19">
        <f>MAX(0,ROUNDDOWN(G274-E274-H274-I274,-3))</f>
        <v/>
      </c>
      <c r="L274" s="19">
        <f>MAX(0,ROUNDDOWN(G274-E274-H274,-3))</f>
        <v/>
      </c>
      <c r="M274" s="19">
        <f>IF(J274&lt;=0,0,ROUNDDOWN((J274*LOOKUP(J274,{0,1950001,3300001,6950001,9000001,18000001,40000001},{0.05,0.1,0.2,0.23,0.33,0.4,0.45})-LOOKUP(J274,{0,1950001,3300001,6950001,9000001,18000001,40000001},{0,97500,427500,636000,1536000,2796000,4796000}))*1.021,-2))</f>
        <v/>
      </c>
      <c r="N274" s="19">
        <f>IF(K274&lt;=0,0,ROUNDDOWN((K274*LOOKUP(K274,{0,1950001,3300001,6950001,9000001,18000001,40000001},{0.05,0.1,0.2,0.23,0.33,0.4,0.45})-LOOKUP(K274,{0,1950001,3300001,6950001,9000001,18000001,40000001},{0,97500,427500,636000,1536000,2796000,4796000}))*1.021,-2))</f>
        <v/>
      </c>
      <c r="O274" s="19">
        <f>IF(L274&lt;=0,0,ROUNDDOWN((L274*LOOKUP(L274,{0,1950001,3300001,6950001,9000001,18000001,40000001},{0.05,0.1,0.2,0.23,0.33,0.4,0.45})-LOOKUP(L274,{0,1950001,3300001,6950001,9000001,18000001,40000001},{0,97500,427500,636000,1536000,2796000,4796000}))*1.021,-2))</f>
        <v/>
      </c>
      <c r="P274" s="19">
        <f>MAX(0,ROUNDDOWN(G274-E274-430000,-3))</f>
        <v/>
      </c>
      <c r="Q274" s="19">
        <f>MAX(0,ROUNDDOWN(G274-E274-430000-I274,-3))</f>
        <v/>
      </c>
      <c r="R274" s="19">
        <f>MAX(0,ROUNDDOWN(F274-E274-430000,-3))</f>
        <v/>
      </c>
      <c r="S274" s="19">
        <f>IF(G274&lt;=450000,0,MAX(0,ROUNDDOWN(P274*0.06-MIN(50000,P274)*0.03,-2))+MAX(0,ROUNDDOWN(P274*0.04-MIN(50000,P274)*0.02,-2)))</f>
        <v/>
      </c>
      <c r="T274" s="19">
        <f>IF(G274&lt;=450000,0,MAX(0,ROUNDDOWN(Q274*0.06-MIN(50000,Q274)*0.03,-2))+MAX(0,ROUNDDOWN(Q274*0.04-MIN(50000,Q274)*0.02,-2)))</f>
        <v/>
      </c>
      <c r="U274" s="19">
        <f>IF(F274&lt;=450000,0,MAX(0,ROUNDDOWN(R274*0.06-MIN(50000,R274)*0.03,-2))+MAX(0,ROUNDDOWN(R274*0.04-MIN(50000,R274)*0.02,-2)))</f>
        <v/>
      </c>
      <c r="V274" s="19">
        <f>S274-U274</f>
        <v/>
      </c>
      <c r="W274" s="19">
        <f>O274-M274</f>
        <v/>
      </c>
      <c r="X274" s="19">
        <f>N274+T274-M274-S274</f>
        <v/>
      </c>
      <c r="Y274" s="19">
        <f>T274-S274</f>
        <v/>
      </c>
    </row>
    <row r="275">
      <c r="A275" t="inlineStr">
        <is>
          <t>医療費の境目</t>
        </is>
      </c>
      <c r="B275" s="19">
        <f>'3_医療費の境目'!$B$3</f>
        <v/>
      </c>
      <c r="C275" s="19">
        <f>'3_医療費の境目'!$B$4</f>
        <v/>
      </c>
      <c r="D275" s="19">
        <f>'3_医療費の境目'!D203</f>
        <v/>
      </c>
      <c r="E275" s="19">
        <f>ROUND(MIN(B275/12,650000)*12*0.0915+MIN(B275/12,1390000)*12*(0.0504+0)+B275*0.005,0)</f>
        <v/>
      </c>
      <c r="F275" s="19">
        <f>IF(B275&lt;741000,0,IF(B275&lt;2191000,B275-740000,IF(B275&lt;2193000,1451000,IF(B275&lt;2196000,1453000,IF(B275&lt;2200000,1456000,IF(B275&lt;3600000,ROUND(ROUNDDOWN(B275/4,-3)*2.8,0)-80000,IF(B275&lt;6600000,ROUND(ROUNDDOWN(B275/4,-3)*3.2,0)-440000,IF(B275&lt;8500000,ROUNDDOWN(B275*0.9,0)-1100000,B275-1950000))))))))</f>
        <v/>
      </c>
      <c r="G275" s="19">
        <f>F275+C275</f>
        <v/>
      </c>
      <c r="H275" s="19">
        <f>IF(G275&gt;23500000,NA(),IF(G275&lt;=4890000,1040000,IF(G275&lt;=6550000,670000,620000)))</f>
        <v/>
      </c>
      <c r="I275" s="19">
        <f>IF(D275&lt;=0,0,MAX(0,MIN(2000000,D275-MIN(100000,ROUNDDOWN(G275*0.05,0)))))</f>
        <v/>
      </c>
      <c r="J275" s="19">
        <f>MAX(0,ROUNDDOWN(F275-E275-H275,-3))</f>
        <v/>
      </c>
      <c r="K275" s="19">
        <f>MAX(0,ROUNDDOWN(G275-E275-H275-I275,-3))</f>
        <v/>
      </c>
      <c r="L275" s="19">
        <f>MAX(0,ROUNDDOWN(G275-E275-H275,-3))</f>
        <v/>
      </c>
      <c r="M275" s="19">
        <f>IF(J275&lt;=0,0,ROUNDDOWN((J275*LOOKUP(J275,{0,1950001,3300001,6950001,9000001,18000001,40000001},{0.05,0.1,0.2,0.23,0.33,0.4,0.45})-LOOKUP(J275,{0,1950001,3300001,6950001,9000001,18000001,40000001},{0,97500,427500,636000,1536000,2796000,4796000}))*1.021,-2))</f>
        <v/>
      </c>
      <c r="N275" s="19">
        <f>IF(K275&lt;=0,0,ROUNDDOWN((K275*LOOKUP(K275,{0,1950001,3300001,6950001,9000001,18000001,40000001},{0.05,0.1,0.2,0.23,0.33,0.4,0.45})-LOOKUP(K275,{0,1950001,3300001,6950001,9000001,18000001,40000001},{0,97500,427500,636000,1536000,2796000,4796000}))*1.021,-2))</f>
        <v/>
      </c>
      <c r="O275" s="19">
        <f>IF(L275&lt;=0,0,ROUNDDOWN((L275*LOOKUP(L275,{0,1950001,3300001,6950001,9000001,18000001,40000001},{0.05,0.1,0.2,0.23,0.33,0.4,0.45})-LOOKUP(L275,{0,1950001,3300001,6950001,9000001,18000001,40000001},{0,97500,427500,636000,1536000,2796000,4796000}))*1.021,-2))</f>
        <v/>
      </c>
      <c r="P275" s="19">
        <f>MAX(0,ROUNDDOWN(G275-E275-430000,-3))</f>
        <v/>
      </c>
      <c r="Q275" s="19">
        <f>MAX(0,ROUNDDOWN(G275-E275-430000-I275,-3))</f>
        <v/>
      </c>
      <c r="R275" s="19">
        <f>MAX(0,ROUNDDOWN(F275-E275-430000,-3))</f>
        <v/>
      </c>
      <c r="S275" s="19">
        <f>IF(G275&lt;=450000,0,MAX(0,ROUNDDOWN(P275*0.06-MIN(50000,P275)*0.03,-2))+MAX(0,ROUNDDOWN(P275*0.04-MIN(50000,P275)*0.02,-2)))</f>
        <v/>
      </c>
      <c r="T275" s="19">
        <f>IF(G275&lt;=450000,0,MAX(0,ROUNDDOWN(Q275*0.06-MIN(50000,Q275)*0.03,-2))+MAX(0,ROUNDDOWN(Q275*0.04-MIN(50000,Q275)*0.02,-2)))</f>
        <v/>
      </c>
      <c r="U275" s="19">
        <f>IF(F275&lt;=450000,0,MAX(0,ROUNDDOWN(R275*0.06-MIN(50000,R275)*0.03,-2))+MAX(0,ROUNDDOWN(R275*0.04-MIN(50000,R275)*0.02,-2)))</f>
        <v/>
      </c>
      <c r="V275" s="19">
        <f>S275-U275</f>
        <v/>
      </c>
      <c r="W275" s="19">
        <f>O275-M275</f>
        <v/>
      </c>
      <c r="X275" s="19">
        <f>N275+T275-M275-S275</f>
        <v/>
      </c>
      <c r="Y275" s="19">
        <f>T275-S275</f>
        <v/>
      </c>
    </row>
    <row r="276">
      <c r="A276" t="inlineStr">
        <is>
          <t>医療費の境目</t>
        </is>
      </c>
      <c r="B276" s="19">
        <f>'3_医療費の境目'!$B$3</f>
        <v/>
      </c>
      <c r="C276" s="19">
        <f>'3_医療費の境目'!$B$4</f>
        <v/>
      </c>
      <c r="D276" s="19">
        <f>'3_医療費の境目'!D204</f>
        <v/>
      </c>
      <c r="E276" s="19">
        <f>ROUND(MIN(B276/12,650000)*12*0.0915+MIN(B276/12,1390000)*12*(0.0504+0)+B276*0.005,0)</f>
        <v/>
      </c>
      <c r="F276" s="19">
        <f>IF(B276&lt;741000,0,IF(B276&lt;2191000,B276-740000,IF(B276&lt;2193000,1451000,IF(B276&lt;2196000,1453000,IF(B276&lt;2200000,1456000,IF(B276&lt;3600000,ROUND(ROUNDDOWN(B276/4,-3)*2.8,0)-80000,IF(B276&lt;6600000,ROUND(ROUNDDOWN(B276/4,-3)*3.2,0)-440000,IF(B276&lt;8500000,ROUNDDOWN(B276*0.9,0)-1100000,B276-1950000))))))))</f>
        <v/>
      </c>
      <c r="G276" s="19">
        <f>F276+C276</f>
        <v/>
      </c>
      <c r="H276" s="19">
        <f>IF(G276&gt;23500000,NA(),IF(G276&lt;=4890000,1040000,IF(G276&lt;=6550000,670000,620000)))</f>
        <v/>
      </c>
      <c r="I276" s="19">
        <f>IF(D276&lt;=0,0,MAX(0,MIN(2000000,D276-MIN(100000,ROUNDDOWN(G276*0.05,0)))))</f>
        <v/>
      </c>
      <c r="J276" s="19">
        <f>MAX(0,ROUNDDOWN(F276-E276-H276,-3))</f>
        <v/>
      </c>
      <c r="K276" s="19">
        <f>MAX(0,ROUNDDOWN(G276-E276-H276-I276,-3))</f>
        <v/>
      </c>
      <c r="L276" s="19">
        <f>MAX(0,ROUNDDOWN(G276-E276-H276,-3))</f>
        <v/>
      </c>
      <c r="M276" s="19">
        <f>IF(J276&lt;=0,0,ROUNDDOWN((J276*LOOKUP(J276,{0,1950001,3300001,6950001,9000001,18000001,40000001},{0.05,0.1,0.2,0.23,0.33,0.4,0.45})-LOOKUP(J276,{0,1950001,3300001,6950001,9000001,18000001,40000001},{0,97500,427500,636000,1536000,2796000,4796000}))*1.021,-2))</f>
        <v/>
      </c>
      <c r="N276" s="19">
        <f>IF(K276&lt;=0,0,ROUNDDOWN((K276*LOOKUP(K276,{0,1950001,3300001,6950001,9000001,18000001,40000001},{0.05,0.1,0.2,0.23,0.33,0.4,0.45})-LOOKUP(K276,{0,1950001,3300001,6950001,9000001,18000001,40000001},{0,97500,427500,636000,1536000,2796000,4796000}))*1.021,-2))</f>
        <v/>
      </c>
      <c r="O276" s="19">
        <f>IF(L276&lt;=0,0,ROUNDDOWN((L276*LOOKUP(L276,{0,1950001,3300001,6950001,9000001,18000001,40000001},{0.05,0.1,0.2,0.23,0.33,0.4,0.45})-LOOKUP(L276,{0,1950001,3300001,6950001,9000001,18000001,40000001},{0,97500,427500,636000,1536000,2796000,4796000}))*1.021,-2))</f>
        <v/>
      </c>
      <c r="P276" s="19">
        <f>MAX(0,ROUNDDOWN(G276-E276-430000,-3))</f>
        <v/>
      </c>
      <c r="Q276" s="19">
        <f>MAX(0,ROUNDDOWN(G276-E276-430000-I276,-3))</f>
        <v/>
      </c>
      <c r="R276" s="19">
        <f>MAX(0,ROUNDDOWN(F276-E276-430000,-3))</f>
        <v/>
      </c>
      <c r="S276" s="19">
        <f>IF(G276&lt;=450000,0,MAX(0,ROUNDDOWN(P276*0.06-MIN(50000,P276)*0.03,-2))+MAX(0,ROUNDDOWN(P276*0.04-MIN(50000,P276)*0.02,-2)))</f>
        <v/>
      </c>
      <c r="T276" s="19">
        <f>IF(G276&lt;=450000,0,MAX(0,ROUNDDOWN(Q276*0.06-MIN(50000,Q276)*0.03,-2))+MAX(0,ROUNDDOWN(Q276*0.04-MIN(50000,Q276)*0.02,-2)))</f>
        <v/>
      </c>
      <c r="U276" s="19">
        <f>IF(F276&lt;=450000,0,MAX(0,ROUNDDOWN(R276*0.06-MIN(50000,R276)*0.03,-2))+MAX(0,ROUNDDOWN(R276*0.04-MIN(50000,R276)*0.02,-2)))</f>
        <v/>
      </c>
      <c r="V276" s="19">
        <f>S276-U276</f>
        <v/>
      </c>
      <c r="W276" s="19">
        <f>O276-M276</f>
        <v/>
      </c>
      <c r="X276" s="19">
        <f>N276+T276-M276-S276</f>
        <v/>
      </c>
      <c r="Y276" s="19">
        <f>T276-S276</f>
        <v/>
      </c>
    </row>
    <row r="277">
      <c r="A277" t="inlineStr">
        <is>
          <t>医療費の境目</t>
        </is>
      </c>
      <c r="B277" s="19">
        <f>'3_医療費の境目'!$B$3</f>
        <v/>
      </c>
      <c r="C277" s="19">
        <f>'3_医療費の境目'!$B$4</f>
        <v/>
      </c>
      <c r="D277" s="19">
        <f>'3_医療費の境目'!D205</f>
        <v/>
      </c>
      <c r="E277" s="19">
        <f>ROUND(MIN(B277/12,650000)*12*0.0915+MIN(B277/12,1390000)*12*(0.0504+0)+B277*0.005,0)</f>
        <v/>
      </c>
      <c r="F277" s="19">
        <f>IF(B277&lt;741000,0,IF(B277&lt;2191000,B277-740000,IF(B277&lt;2193000,1451000,IF(B277&lt;2196000,1453000,IF(B277&lt;2200000,1456000,IF(B277&lt;3600000,ROUND(ROUNDDOWN(B277/4,-3)*2.8,0)-80000,IF(B277&lt;6600000,ROUND(ROUNDDOWN(B277/4,-3)*3.2,0)-440000,IF(B277&lt;8500000,ROUNDDOWN(B277*0.9,0)-1100000,B277-1950000))))))))</f>
        <v/>
      </c>
      <c r="G277" s="19">
        <f>F277+C277</f>
        <v/>
      </c>
      <c r="H277" s="19">
        <f>IF(G277&gt;23500000,NA(),IF(G277&lt;=4890000,1040000,IF(G277&lt;=6550000,670000,620000)))</f>
        <v/>
      </c>
      <c r="I277" s="19">
        <f>IF(D277&lt;=0,0,MAX(0,MIN(2000000,D277-MIN(100000,ROUNDDOWN(G277*0.05,0)))))</f>
        <v/>
      </c>
      <c r="J277" s="19">
        <f>MAX(0,ROUNDDOWN(F277-E277-H277,-3))</f>
        <v/>
      </c>
      <c r="K277" s="19">
        <f>MAX(0,ROUNDDOWN(G277-E277-H277-I277,-3))</f>
        <v/>
      </c>
      <c r="L277" s="19">
        <f>MAX(0,ROUNDDOWN(G277-E277-H277,-3))</f>
        <v/>
      </c>
      <c r="M277" s="19">
        <f>IF(J277&lt;=0,0,ROUNDDOWN((J277*LOOKUP(J277,{0,1950001,3300001,6950001,9000001,18000001,40000001},{0.05,0.1,0.2,0.23,0.33,0.4,0.45})-LOOKUP(J277,{0,1950001,3300001,6950001,9000001,18000001,40000001},{0,97500,427500,636000,1536000,2796000,4796000}))*1.021,-2))</f>
        <v/>
      </c>
      <c r="N277" s="19">
        <f>IF(K277&lt;=0,0,ROUNDDOWN((K277*LOOKUP(K277,{0,1950001,3300001,6950001,9000001,18000001,40000001},{0.05,0.1,0.2,0.23,0.33,0.4,0.45})-LOOKUP(K277,{0,1950001,3300001,6950001,9000001,18000001,40000001},{0,97500,427500,636000,1536000,2796000,4796000}))*1.021,-2))</f>
        <v/>
      </c>
      <c r="O277" s="19">
        <f>IF(L277&lt;=0,0,ROUNDDOWN((L277*LOOKUP(L277,{0,1950001,3300001,6950001,9000001,18000001,40000001},{0.05,0.1,0.2,0.23,0.33,0.4,0.45})-LOOKUP(L277,{0,1950001,3300001,6950001,9000001,18000001,40000001},{0,97500,427500,636000,1536000,2796000,4796000}))*1.021,-2))</f>
        <v/>
      </c>
      <c r="P277" s="19">
        <f>MAX(0,ROUNDDOWN(G277-E277-430000,-3))</f>
        <v/>
      </c>
      <c r="Q277" s="19">
        <f>MAX(0,ROUNDDOWN(G277-E277-430000-I277,-3))</f>
        <v/>
      </c>
      <c r="R277" s="19">
        <f>MAX(0,ROUNDDOWN(F277-E277-430000,-3))</f>
        <v/>
      </c>
      <c r="S277" s="19">
        <f>IF(G277&lt;=450000,0,MAX(0,ROUNDDOWN(P277*0.06-MIN(50000,P277)*0.03,-2))+MAX(0,ROUNDDOWN(P277*0.04-MIN(50000,P277)*0.02,-2)))</f>
        <v/>
      </c>
      <c r="T277" s="19">
        <f>IF(G277&lt;=450000,0,MAX(0,ROUNDDOWN(Q277*0.06-MIN(50000,Q277)*0.03,-2))+MAX(0,ROUNDDOWN(Q277*0.04-MIN(50000,Q277)*0.02,-2)))</f>
        <v/>
      </c>
      <c r="U277" s="19">
        <f>IF(F277&lt;=450000,0,MAX(0,ROUNDDOWN(R277*0.06-MIN(50000,R277)*0.03,-2))+MAX(0,ROUNDDOWN(R277*0.04-MIN(50000,R277)*0.02,-2)))</f>
        <v/>
      </c>
      <c r="V277" s="19">
        <f>S277-U277</f>
        <v/>
      </c>
      <c r="W277" s="19">
        <f>O277-M277</f>
        <v/>
      </c>
      <c r="X277" s="19">
        <f>N277+T277-M277-S277</f>
        <v/>
      </c>
      <c r="Y277" s="19">
        <f>T277-S277</f>
        <v/>
      </c>
    </row>
    <row r="278">
      <c r="A278" t="inlineStr">
        <is>
          <t>医療費の境目</t>
        </is>
      </c>
      <c r="B278" s="19">
        <f>'3_医療費の境目'!$B$3</f>
        <v/>
      </c>
      <c r="C278" s="19">
        <f>'3_医療費の境目'!$B$4</f>
        <v/>
      </c>
      <c r="D278" s="19">
        <f>'3_医療費の境目'!D206</f>
        <v/>
      </c>
      <c r="E278" s="19">
        <f>ROUND(MIN(B278/12,650000)*12*0.0915+MIN(B278/12,1390000)*12*(0.0504+0)+B278*0.005,0)</f>
        <v/>
      </c>
      <c r="F278" s="19">
        <f>IF(B278&lt;741000,0,IF(B278&lt;2191000,B278-740000,IF(B278&lt;2193000,1451000,IF(B278&lt;2196000,1453000,IF(B278&lt;2200000,1456000,IF(B278&lt;3600000,ROUND(ROUNDDOWN(B278/4,-3)*2.8,0)-80000,IF(B278&lt;6600000,ROUND(ROUNDDOWN(B278/4,-3)*3.2,0)-440000,IF(B278&lt;8500000,ROUNDDOWN(B278*0.9,0)-1100000,B278-1950000))))))))</f>
        <v/>
      </c>
      <c r="G278" s="19">
        <f>F278+C278</f>
        <v/>
      </c>
      <c r="H278" s="19">
        <f>IF(G278&gt;23500000,NA(),IF(G278&lt;=4890000,1040000,IF(G278&lt;=6550000,670000,620000)))</f>
        <v/>
      </c>
      <c r="I278" s="19">
        <f>IF(D278&lt;=0,0,MAX(0,MIN(2000000,D278-MIN(100000,ROUNDDOWN(G278*0.05,0)))))</f>
        <v/>
      </c>
      <c r="J278" s="19">
        <f>MAX(0,ROUNDDOWN(F278-E278-H278,-3))</f>
        <v/>
      </c>
      <c r="K278" s="19">
        <f>MAX(0,ROUNDDOWN(G278-E278-H278-I278,-3))</f>
        <v/>
      </c>
      <c r="L278" s="19">
        <f>MAX(0,ROUNDDOWN(G278-E278-H278,-3))</f>
        <v/>
      </c>
      <c r="M278" s="19">
        <f>IF(J278&lt;=0,0,ROUNDDOWN((J278*LOOKUP(J278,{0,1950001,3300001,6950001,9000001,18000001,40000001},{0.05,0.1,0.2,0.23,0.33,0.4,0.45})-LOOKUP(J278,{0,1950001,3300001,6950001,9000001,18000001,40000001},{0,97500,427500,636000,1536000,2796000,4796000}))*1.021,-2))</f>
        <v/>
      </c>
      <c r="N278" s="19">
        <f>IF(K278&lt;=0,0,ROUNDDOWN((K278*LOOKUP(K278,{0,1950001,3300001,6950001,9000001,18000001,40000001},{0.05,0.1,0.2,0.23,0.33,0.4,0.45})-LOOKUP(K278,{0,1950001,3300001,6950001,9000001,18000001,40000001},{0,97500,427500,636000,1536000,2796000,4796000}))*1.021,-2))</f>
        <v/>
      </c>
      <c r="O278" s="19">
        <f>IF(L278&lt;=0,0,ROUNDDOWN((L278*LOOKUP(L278,{0,1950001,3300001,6950001,9000001,18000001,40000001},{0.05,0.1,0.2,0.23,0.33,0.4,0.45})-LOOKUP(L278,{0,1950001,3300001,6950001,9000001,18000001,40000001},{0,97500,427500,636000,1536000,2796000,4796000}))*1.021,-2))</f>
        <v/>
      </c>
      <c r="P278" s="19">
        <f>MAX(0,ROUNDDOWN(G278-E278-430000,-3))</f>
        <v/>
      </c>
      <c r="Q278" s="19">
        <f>MAX(0,ROUNDDOWN(G278-E278-430000-I278,-3))</f>
        <v/>
      </c>
      <c r="R278" s="19">
        <f>MAX(0,ROUNDDOWN(F278-E278-430000,-3))</f>
        <v/>
      </c>
      <c r="S278" s="19">
        <f>IF(G278&lt;=450000,0,MAX(0,ROUNDDOWN(P278*0.06-MIN(50000,P278)*0.03,-2))+MAX(0,ROUNDDOWN(P278*0.04-MIN(50000,P278)*0.02,-2)))</f>
        <v/>
      </c>
      <c r="T278" s="19">
        <f>IF(G278&lt;=450000,0,MAX(0,ROUNDDOWN(Q278*0.06-MIN(50000,Q278)*0.03,-2))+MAX(0,ROUNDDOWN(Q278*0.04-MIN(50000,Q278)*0.02,-2)))</f>
        <v/>
      </c>
      <c r="U278" s="19">
        <f>IF(F278&lt;=450000,0,MAX(0,ROUNDDOWN(R278*0.06-MIN(50000,R278)*0.03,-2))+MAX(0,ROUNDDOWN(R278*0.04-MIN(50000,R278)*0.02,-2)))</f>
        <v/>
      </c>
      <c r="V278" s="19">
        <f>S278-U278</f>
        <v/>
      </c>
      <c r="W278" s="19">
        <f>O278-M278</f>
        <v/>
      </c>
      <c r="X278" s="19">
        <f>N278+T278-M278-S278</f>
        <v/>
      </c>
      <c r="Y278" s="19">
        <f>T278-S278</f>
        <v/>
      </c>
    </row>
    <row r="279">
      <c r="A279" t="inlineStr">
        <is>
          <t>医療費の境目</t>
        </is>
      </c>
      <c r="B279" s="19">
        <f>'3_医療費の境目'!$B$3</f>
        <v/>
      </c>
      <c r="C279" s="19">
        <f>'3_医療費の境目'!$B$4</f>
        <v/>
      </c>
      <c r="D279" s="19">
        <f>'3_医療費の境目'!D207</f>
        <v/>
      </c>
      <c r="E279" s="19">
        <f>ROUND(MIN(B279/12,650000)*12*0.0915+MIN(B279/12,1390000)*12*(0.0504+0)+B279*0.005,0)</f>
        <v/>
      </c>
      <c r="F279" s="19">
        <f>IF(B279&lt;741000,0,IF(B279&lt;2191000,B279-740000,IF(B279&lt;2193000,1451000,IF(B279&lt;2196000,1453000,IF(B279&lt;2200000,1456000,IF(B279&lt;3600000,ROUND(ROUNDDOWN(B279/4,-3)*2.8,0)-80000,IF(B279&lt;6600000,ROUND(ROUNDDOWN(B279/4,-3)*3.2,0)-440000,IF(B279&lt;8500000,ROUNDDOWN(B279*0.9,0)-1100000,B279-1950000))))))))</f>
        <v/>
      </c>
      <c r="G279" s="19">
        <f>F279+C279</f>
        <v/>
      </c>
      <c r="H279" s="19">
        <f>IF(G279&gt;23500000,NA(),IF(G279&lt;=4890000,1040000,IF(G279&lt;=6550000,670000,620000)))</f>
        <v/>
      </c>
      <c r="I279" s="19">
        <f>IF(D279&lt;=0,0,MAX(0,MIN(2000000,D279-MIN(100000,ROUNDDOWN(G279*0.05,0)))))</f>
        <v/>
      </c>
      <c r="J279" s="19">
        <f>MAX(0,ROUNDDOWN(F279-E279-H279,-3))</f>
        <v/>
      </c>
      <c r="K279" s="19">
        <f>MAX(0,ROUNDDOWN(G279-E279-H279-I279,-3))</f>
        <v/>
      </c>
      <c r="L279" s="19">
        <f>MAX(0,ROUNDDOWN(G279-E279-H279,-3))</f>
        <v/>
      </c>
      <c r="M279" s="19">
        <f>IF(J279&lt;=0,0,ROUNDDOWN((J279*LOOKUP(J279,{0,1950001,3300001,6950001,9000001,18000001,40000001},{0.05,0.1,0.2,0.23,0.33,0.4,0.45})-LOOKUP(J279,{0,1950001,3300001,6950001,9000001,18000001,40000001},{0,97500,427500,636000,1536000,2796000,4796000}))*1.021,-2))</f>
        <v/>
      </c>
      <c r="N279" s="19">
        <f>IF(K279&lt;=0,0,ROUNDDOWN((K279*LOOKUP(K279,{0,1950001,3300001,6950001,9000001,18000001,40000001},{0.05,0.1,0.2,0.23,0.33,0.4,0.45})-LOOKUP(K279,{0,1950001,3300001,6950001,9000001,18000001,40000001},{0,97500,427500,636000,1536000,2796000,4796000}))*1.021,-2))</f>
        <v/>
      </c>
      <c r="O279" s="19">
        <f>IF(L279&lt;=0,0,ROUNDDOWN((L279*LOOKUP(L279,{0,1950001,3300001,6950001,9000001,18000001,40000001},{0.05,0.1,0.2,0.23,0.33,0.4,0.45})-LOOKUP(L279,{0,1950001,3300001,6950001,9000001,18000001,40000001},{0,97500,427500,636000,1536000,2796000,4796000}))*1.021,-2))</f>
        <v/>
      </c>
      <c r="P279" s="19">
        <f>MAX(0,ROUNDDOWN(G279-E279-430000,-3))</f>
        <v/>
      </c>
      <c r="Q279" s="19">
        <f>MAX(0,ROUNDDOWN(G279-E279-430000-I279,-3))</f>
        <v/>
      </c>
      <c r="R279" s="19">
        <f>MAX(0,ROUNDDOWN(F279-E279-430000,-3))</f>
        <v/>
      </c>
      <c r="S279" s="19">
        <f>IF(G279&lt;=450000,0,MAX(0,ROUNDDOWN(P279*0.06-MIN(50000,P279)*0.03,-2))+MAX(0,ROUNDDOWN(P279*0.04-MIN(50000,P279)*0.02,-2)))</f>
        <v/>
      </c>
      <c r="T279" s="19">
        <f>IF(G279&lt;=450000,0,MAX(0,ROUNDDOWN(Q279*0.06-MIN(50000,Q279)*0.03,-2))+MAX(0,ROUNDDOWN(Q279*0.04-MIN(50000,Q279)*0.02,-2)))</f>
        <v/>
      </c>
      <c r="U279" s="19">
        <f>IF(F279&lt;=450000,0,MAX(0,ROUNDDOWN(R279*0.06-MIN(50000,R279)*0.03,-2))+MAX(0,ROUNDDOWN(R279*0.04-MIN(50000,R279)*0.02,-2)))</f>
        <v/>
      </c>
      <c r="V279" s="19">
        <f>S279-U279</f>
        <v/>
      </c>
      <c r="W279" s="19">
        <f>O279-M279</f>
        <v/>
      </c>
      <c r="X279" s="19">
        <f>N279+T279-M279-S279</f>
        <v/>
      </c>
      <c r="Y279" s="19">
        <f>T279-S279</f>
        <v/>
      </c>
    </row>
    <row r="280">
      <c r="A280" t="inlineStr">
        <is>
          <t>医療費の境目</t>
        </is>
      </c>
      <c r="B280" s="19">
        <f>'3_医療費の境目'!$B$3</f>
        <v/>
      </c>
      <c r="C280" s="19">
        <f>'3_医療費の境目'!$B$4</f>
        <v/>
      </c>
      <c r="D280" s="19">
        <f>'3_医療費の境目'!D208</f>
        <v/>
      </c>
      <c r="E280" s="19">
        <f>ROUND(MIN(B280/12,650000)*12*0.0915+MIN(B280/12,1390000)*12*(0.0504+0)+B280*0.005,0)</f>
        <v/>
      </c>
      <c r="F280" s="19">
        <f>IF(B280&lt;741000,0,IF(B280&lt;2191000,B280-740000,IF(B280&lt;2193000,1451000,IF(B280&lt;2196000,1453000,IF(B280&lt;2200000,1456000,IF(B280&lt;3600000,ROUND(ROUNDDOWN(B280/4,-3)*2.8,0)-80000,IF(B280&lt;6600000,ROUND(ROUNDDOWN(B280/4,-3)*3.2,0)-440000,IF(B280&lt;8500000,ROUNDDOWN(B280*0.9,0)-1100000,B280-1950000))))))))</f>
        <v/>
      </c>
      <c r="G280" s="19">
        <f>F280+C280</f>
        <v/>
      </c>
      <c r="H280" s="19">
        <f>IF(G280&gt;23500000,NA(),IF(G280&lt;=4890000,1040000,IF(G280&lt;=6550000,670000,620000)))</f>
        <v/>
      </c>
      <c r="I280" s="19">
        <f>IF(D280&lt;=0,0,MAX(0,MIN(2000000,D280-MIN(100000,ROUNDDOWN(G280*0.05,0)))))</f>
        <v/>
      </c>
      <c r="J280" s="19">
        <f>MAX(0,ROUNDDOWN(F280-E280-H280,-3))</f>
        <v/>
      </c>
      <c r="K280" s="19">
        <f>MAX(0,ROUNDDOWN(G280-E280-H280-I280,-3))</f>
        <v/>
      </c>
      <c r="L280" s="19">
        <f>MAX(0,ROUNDDOWN(G280-E280-H280,-3))</f>
        <v/>
      </c>
      <c r="M280" s="19">
        <f>IF(J280&lt;=0,0,ROUNDDOWN((J280*LOOKUP(J280,{0,1950001,3300001,6950001,9000001,18000001,40000001},{0.05,0.1,0.2,0.23,0.33,0.4,0.45})-LOOKUP(J280,{0,1950001,3300001,6950001,9000001,18000001,40000001},{0,97500,427500,636000,1536000,2796000,4796000}))*1.021,-2))</f>
        <v/>
      </c>
      <c r="N280" s="19">
        <f>IF(K280&lt;=0,0,ROUNDDOWN((K280*LOOKUP(K280,{0,1950001,3300001,6950001,9000001,18000001,40000001},{0.05,0.1,0.2,0.23,0.33,0.4,0.45})-LOOKUP(K280,{0,1950001,3300001,6950001,9000001,18000001,40000001},{0,97500,427500,636000,1536000,2796000,4796000}))*1.021,-2))</f>
        <v/>
      </c>
      <c r="O280" s="19">
        <f>IF(L280&lt;=0,0,ROUNDDOWN((L280*LOOKUP(L280,{0,1950001,3300001,6950001,9000001,18000001,40000001},{0.05,0.1,0.2,0.23,0.33,0.4,0.45})-LOOKUP(L280,{0,1950001,3300001,6950001,9000001,18000001,40000001},{0,97500,427500,636000,1536000,2796000,4796000}))*1.021,-2))</f>
        <v/>
      </c>
      <c r="P280" s="19">
        <f>MAX(0,ROUNDDOWN(G280-E280-430000,-3))</f>
        <v/>
      </c>
      <c r="Q280" s="19">
        <f>MAX(0,ROUNDDOWN(G280-E280-430000-I280,-3))</f>
        <v/>
      </c>
      <c r="R280" s="19">
        <f>MAX(0,ROUNDDOWN(F280-E280-430000,-3))</f>
        <v/>
      </c>
      <c r="S280" s="19">
        <f>IF(G280&lt;=450000,0,MAX(0,ROUNDDOWN(P280*0.06-MIN(50000,P280)*0.03,-2))+MAX(0,ROUNDDOWN(P280*0.04-MIN(50000,P280)*0.02,-2)))</f>
        <v/>
      </c>
      <c r="T280" s="19">
        <f>IF(G280&lt;=450000,0,MAX(0,ROUNDDOWN(Q280*0.06-MIN(50000,Q280)*0.03,-2))+MAX(0,ROUNDDOWN(Q280*0.04-MIN(50000,Q280)*0.02,-2)))</f>
        <v/>
      </c>
      <c r="U280" s="19">
        <f>IF(F280&lt;=450000,0,MAX(0,ROUNDDOWN(R280*0.06-MIN(50000,R280)*0.03,-2))+MAX(0,ROUNDDOWN(R280*0.04-MIN(50000,R280)*0.02,-2)))</f>
        <v/>
      </c>
      <c r="V280" s="19">
        <f>S280-U280</f>
        <v/>
      </c>
      <c r="W280" s="19">
        <f>O280-M280</f>
        <v/>
      </c>
      <c r="X280" s="19">
        <f>N280+T280-M280-S280</f>
        <v/>
      </c>
      <c r="Y280" s="19">
        <f>T280-S280</f>
        <v/>
      </c>
    </row>
    <row r="281">
      <c r="A281" t="inlineStr">
        <is>
          <t>医療費の境目</t>
        </is>
      </c>
      <c r="B281" s="19">
        <f>'3_医療費の境目'!$B$3</f>
        <v/>
      </c>
      <c r="C281" s="19">
        <f>'3_医療費の境目'!$B$4</f>
        <v/>
      </c>
      <c r="D281" s="19">
        <f>'3_医療費の境目'!D209</f>
        <v/>
      </c>
      <c r="E281" s="19">
        <f>ROUND(MIN(B281/12,650000)*12*0.0915+MIN(B281/12,1390000)*12*(0.0504+0)+B281*0.005,0)</f>
        <v/>
      </c>
      <c r="F281" s="19">
        <f>IF(B281&lt;741000,0,IF(B281&lt;2191000,B281-740000,IF(B281&lt;2193000,1451000,IF(B281&lt;2196000,1453000,IF(B281&lt;2200000,1456000,IF(B281&lt;3600000,ROUND(ROUNDDOWN(B281/4,-3)*2.8,0)-80000,IF(B281&lt;6600000,ROUND(ROUNDDOWN(B281/4,-3)*3.2,0)-440000,IF(B281&lt;8500000,ROUNDDOWN(B281*0.9,0)-1100000,B281-1950000))))))))</f>
        <v/>
      </c>
      <c r="G281" s="19">
        <f>F281+C281</f>
        <v/>
      </c>
      <c r="H281" s="19">
        <f>IF(G281&gt;23500000,NA(),IF(G281&lt;=4890000,1040000,IF(G281&lt;=6550000,670000,620000)))</f>
        <v/>
      </c>
      <c r="I281" s="19">
        <f>IF(D281&lt;=0,0,MAX(0,MIN(2000000,D281-MIN(100000,ROUNDDOWN(G281*0.05,0)))))</f>
        <v/>
      </c>
      <c r="J281" s="19">
        <f>MAX(0,ROUNDDOWN(F281-E281-H281,-3))</f>
        <v/>
      </c>
      <c r="K281" s="19">
        <f>MAX(0,ROUNDDOWN(G281-E281-H281-I281,-3))</f>
        <v/>
      </c>
      <c r="L281" s="19">
        <f>MAX(0,ROUNDDOWN(G281-E281-H281,-3))</f>
        <v/>
      </c>
      <c r="M281" s="19">
        <f>IF(J281&lt;=0,0,ROUNDDOWN((J281*LOOKUP(J281,{0,1950001,3300001,6950001,9000001,18000001,40000001},{0.05,0.1,0.2,0.23,0.33,0.4,0.45})-LOOKUP(J281,{0,1950001,3300001,6950001,9000001,18000001,40000001},{0,97500,427500,636000,1536000,2796000,4796000}))*1.021,-2))</f>
        <v/>
      </c>
      <c r="N281" s="19">
        <f>IF(K281&lt;=0,0,ROUNDDOWN((K281*LOOKUP(K281,{0,1950001,3300001,6950001,9000001,18000001,40000001},{0.05,0.1,0.2,0.23,0.33,0.4,0.45})-LOOKUP(K281,{0,1950001,3300001,6950001,9000001,18000001,40000001},{0,97500,427500,636000,1536000,2796000,4796000}))*1.021,-2))</f>
        <v/>
      </c>
      <c r="O281" s="19">
        <f>IF(L281&lt;=0,0,ROUNDDOWN((L281*LOOKUP(L281,{0,1950001,3300001,6950001,9000001,18000001,40000001},{0.05,0.1,0.2,0.23,0.33,0.4,0.45})-LOOKUP(L281,{0,1950001,3300001,6950001,9000001,18000001,40000001},{0,97500,427500,636000,1536000,2796000,4796000}))*1.021,-2))</f>
        <v/>
      </c>
      <c r="P281" s="19">
        <f>MAX(0,ROUNDDOWN(G281-E281-430000,-3))</f>
        <v/>
      </c>
      <c r="Q281" s="19">
        <f>MAX(0,ROUNDDOWN(G281-E281-430000-I281,-3))</f>
        <v/>
      </c>
      <c r="R281" s="19">
        <f>MAX(0,ROUNDDOWN(F281-E281-430000,-3))</f>
        <v/>
      </c>
      <c r="S281" s="19">
        <f>IF(G281&lt;=450000,0,MAX(0,ROUNDDOWN(P281*0.06-MIN(50000,P281)*0.03,-2))+MAX(0,ROUNDDOWN(P281*0.04-MIN(50000,P281)*0.02,-2)))</f>
        <v/>
      </c>
      <c r="T281" s="19">
        <f>IF(G281&lt;=450000,0,MAX(0,ROUNDDOWN(Q281*0.06-MIN(50000,Q281)*0.03,-2))+MAX(0,ROUNDDOWN(Q281*0.04-MIN(50000,Q281)*0.02,-2)))</f>
        <v/>
      </c>
      <c r="U281" s="19">
        <f>IF(F281&lt;=450000,0,MAX(0,ROUNDDOWN(R281*0.06-MIN(50000,R281)*0.03,-2))+MAX(0,ROUNDDOWN(R281*0.04-MIN(50000,R281)*0.02,-2)))</f>
        <v/>
      </c>
      <c r="V281" s="19">
        <f>S281-U281</f>
        <v/>
      </c>
      <c r="W281" s="19">
        <f>O281-M281</f>
        <v/>
      </c>
      <c r="X281" s="19">
        <f>N281+T281-M281-S281</f>
        <v/>
      </c>
      <c r="Y281" s="19">
        <f>T281-S281</f>
        <v/>
      </c>
    </row>
    <row r="282">
      <c r="A282" t="inlineStr">
        <is>
          <t>医療費の境目</t>
        </is>
      </c>
      <c r="B282" s="19">
        <f>'3_医療費の境目'!$B$3</f>
        <v/>
      </c>
      <c r="C282" s="19">
        <f>'3_医療費の境目'!$B$4</f>
        <v/>
      </c>
      <c r="D282" s="19">
        <f>'3_医療費の境目'!D210</f>
        <v/>
      </c>
      <c r="E282" s="19">
        <f>ROUND(MIN(B282/12,650000)*12*0.0915+MIN(B282/12,1390000)*12*(0.0504+0)+B282*0.005,0)</f>
        <v/>
      </c>
      <c r="F282" s="19">
        <f>IF(B282&lt;741000,0,IF(B282&lt;2191000,B282-740000,IF(B282&lt;2193000,1451000,IF(B282&lt;2196000,1453000,IF(B282&lt;2200000,1456000,IF(B282&lt;3600000,ROUND(ROUNDDOWN(B282/4,-3)*2.8,0)-80000,IF(B282&lt;6600000,ROUND(ROUNDDOWN(B282/4,-3)*3.2,0)-440000,IF(B282&lt;8500000,ROUNDDOWN(B282*0.9,0)-1100000,B282-1950000))))))))</f>
        <v/>
      </c>
      <c r="G282" s="19">
        <f>F282+C282</f>
        <v/>
      </c>
      <c r="H282" s="19">
        <f>IF(G282&gt;23500000,NA(),IF(G282&lt;=4890000,1040000,IF(G282&lt;=6550000,670000,620000)))</f>
        <v/>
      </c>
      <c r="I282" s="19">
        <f>IF(D282&lt;=0,0,MAX(0,MIN(2000000,D282-MIN(100000,ROUNDDOWN(G282*0.05,0)))))</f>
        <v/>
      </c>
      <c r="J282" s="19">
        <f>MAX(0,ROUNDDOWN(F282-E282-H282,-3))</f>
        <v/>
      </c>
      <c r="K282" s="19">
        <f>MAX(0,ROUNDDOWN(G282-E282-H282-I282,-3))</f>
        <v/>
      </c>
      <c r="L282" s="19">
        <f>MAX(0,ROUNDDOWN(G282-E282-H282,-3))</f>
        <v/>
      </c>
      <c r="M282" s="19">
        <f>IF(J282&lt;=0,0,ROUNDDOWN((J282*LOOKUP(J282,{0,1950001,3300001,6950001,9000001,18000001,40000001},{0.05,0.1,0.2,0.23,0.33,0.4,0.45})-LOOKUP(J282,{0,1950001,3300001,6950001,9000001,18000001,40000001},{0,97500,427500,636000,1536000,2796000,4796000}))*1.021,-2))</f>
        <v/>
      </c>
      <c r="N282" s="19">
        <f>IF(K282&lt;=0,0,ROUNDDOWN((K282*LOOKUP(K282,{0,1950001,3300001,6950001,9000001,18000001,40000001},{0.05,0.1,0.2,0.23,0.33,0.4,0.45})-LOOKUP(K282,{0,1950001,3300001,6950001,9000001,18000001,40000001},{0,97500,427500,636000,1536000,2796000,4796000}))*1.021,-2))</f>
        <v/>
      </c>
      <c r="O282" s="19">
        <f>IF(L282&lt;=0,0,ROUNDDOWN((L282*LOOKUP(L282,{0,1950001,3300001,6950001,9000001,18000001,40000001},{0.05,0.1,0.2,0.23,0.33,0.4,0.45})-LOOKUP(L282,{0,1950001,3300001,6950001,9000001,18000001,40000001},{0,97500,427500,636000,1536000,2796000,4796000}))*1.021,-2))</f>
        <v/>
      </c>
      <c r="P282" s="19">
        <f>MAX(0,ROUNDDOWN(G282-E282-430000,-3))</f>
        <v/>
      </c>
      <c r="Q282" s="19">
        <f>MAX(0,ROUNDDOWN(G282-E282-430000-I282,-3))</f>
        <v/>
      </c>
      <c r="R282" s="19">
        <f>MAX(0,ROUNDDOWN(F282-E282-430000,-3))</f>
        <v/>
      </c>
      <c r="S282" s="19">
        <f>IF(G282&lt;=450000,0,MAX(0,ROUNDDOWN(P282*0.06-MIN(50000,P282)*0.03,-2))+MAX(0,ROUNDDOWN(P282*0.04-MIN(50000,P282)*0.02,-2)))</f>
        <v/>
      </c>
      <c r="T282" s="19">
        <f>IF(G282&lt;=450000,0,MAX(0,ROUNDDOWN(Q282*0.06-MIN(50000,Q282)*0.03,-2))+MAX(0,ROUNDDOWN(Q282*0.04-MIN(50000,Q282)*0.02,-2)))</f>
        <v/>
      </c>
      <c r="U282" s="19">
        <f>IF(F282&lt;=450000,0,MAX(0,ROUNDDOWN(R282*0.06-MIN(50000,R282)*0.03,-2))+MAX(0,ROUNDDOWN(R282*0.04-MIN(50000,R282)*0.02,-2)))</f>
        <v/>
      </c>
      <c r="V282" s="19">
        <f>S282-U282</f>
        <v/>
      </c>
      <c r="W282" s="19">
        <f>O282-M282</f>
        <v/>
      </c>
      <c r="X282" s="19">
        <f>N282+T282-M282-S282</f>
        <v/>
      </c>
      <c r="Y282" s="19">
        <f>T282-S282</f>
        <v/>
      </c>
    </row>
    <row r="283">
      <c r="A283" t="inlineStr">
        <is>
          <t>医療費の境目</t>
        </is>
      </c>
      <c r="B283" s="19">
        <f>'3_医療費の境目'!$B$3</f>
        <v/>
      </c>
      <c r="C283" s="19">
        <f>'3_医療費の境目'!$B$4</f>
        <v/>
      </c>
      <c r="D283" s="19">
        <f>'3_医療費の境目'!D211</f>
        <v/>
      </c>
      <c r="E283" s="19">
        <f>ROUND(MIN(B283/12,650000)*12*0.0915+MIN(B283/12,1390000)*12*(0.0504+0)+B283*0.005,0)</f>
        <v/>
      </c>
      <c r="F283" s="19">
        <f>IF(B283&lt;741000,0,IF(B283&lt;2191000,B283-740000,IF(B283&lt;2193000,1451000,IF(B283&lt;2196000,1453000,IF(B283&lt;2200000,1456000,IF(B283&lt;3600000,ROUND(ROUNDDOWN(B283/4,-3)*2.8,0)-80000,IF(B283&lt;6600000,ROUND(ROUNDDOWN(B283/4,-3)*3.2,0)-440000,IF(B283&lt;8500000,ROUNDDOWN(B283*0.9,0)-1100000,B283-1950000))))))))</f>
        <v/>
      </c>
      <c r="G283" s="19">
        <f>F283+C283</f>
        <v/>
      </c>
      <c r="H283" s="19">
        <f>IF(G283&gt;23500000,NA(),IF(G283&lt;=4890000,1040000,IF(G283&lt;=6550000,670000,620000)))</f>
        <v/>
      </c>
      <c r="I283" s="19">
        <f>IF(D283&lt;=0,0,MAX(0,MIN(2000000,D283-MIN(100000,ROUNDDOWN(G283*0.05,0)))))</f>
        <v/>
      </c>
      <c r="J283" s="19">
        <f>MAX(0,ROUNDDOWN(F283-E283-H283,-3))</f>
        <v/>
      </c>
      <c r="K283" s="19">
        <f>MAX(0,ROUNDDOWN(G283-E283-H283-I283,-3))</f>
        <v/>
      </c>
      <c r="L283" s="19">
        <f>MAX(0,ROUNDDOWN(G283-E283-H283,-3))</f>
        <v/>
      </c>
      <c r="M283" s="19">
        <f>IF(J283&lt;=0,0,ROUNDDOWN((J283*LOOKUP(J283,{0,1950001,3300001,6950001,9000001,18000001,40000001},{0.05,0.1,0.2,0.23,0.33,0.4,0.45})-LOOKUP(J283,{0,1950001,3300001,6950001,9000001,18000001,40000001},{0,97500,427500,636000,1536000,2796000,4796000}))*1.021,-2))</f>
        <v/>
      </c>
      <c r="N283" s="19">
        <f>IF(K283&lt;=0,0,ROUNDDOWN((K283*LOOKUP(K283,{0,1950001,3300001,6950001,9000001,18000001,40000001},{0.05,0.1,0.2,0.23,0.33,0.4,0.45})-LOOKUP(K283,{0,1950001,3300001,6950001,9000001,18000001,40000001},{0,97500,427500,636000,1536000,2796000,4796000}))*1.021,-2))</f>
        <v/>
      </c>
      <c r="O283" s="19">
        <f>IF(L283&lt;=0,0,ROUNDDOWN((L283*LOOKUP(L283,{0,1950001,3300001,6950001,9000001,18000001,40000001},{0.05,0.1,0.2,0.23,0.33,0.4,0.45})-LOOKUP(L283,{0,1950001,3300001,6950001,9000001,18000001,40000001},{0,97500,427500,636000,1536000,2796000,4796000}))*1.021,-2))</f>
        <v/>
      </c>
      <c r="P283" s="19">
        <f>MAX(0,ROUNDDOWN(G283-E283-430000,-3))</f>
        <v/>
      </c>
      <c r="Q283" s="19">
        <f>MAX(0,ROUNDDOWN(G283-E283-430000-I283,-3))</f>
        <v/>
      </c>
      <c r="R283" s="19">
        <f>MAX(0,ROUNDDOWN(F283-E283-430000,-3))</f>
        <v/>
      </c>
      <c r="S283" s="19">
        <f>IF(G283&lt;=450000,0,MAX(0,ROUNDDOWN(P283*0.06-MIN(50000,P283)*0.03,-2))+MAX(0,ROUNDDOWN(P283*0.04-MIN(50000,P283)*0.02,-2)))</f>
        <v/>
      </c>
      <c r="T283" s="19">
        <f>IF(G283&lt;=450000,0,MAX(0,ROUNDDOWN(Q283*0.06-MIN(50000,Q283)*0.03,-2))+MAX(0,ROUNDDOWN(Q283*0.04-MIN(50000,Q283)*0.02,-2)))</f>
        <v/>
      </c>
      <c r="U283" s="19">
        <f>IF(F283&lt;=450000,0,MAX(0,ROUNDDOWN(R283*0.06-MIN(50000,R283)*0.03,-2))+MAX(0,ROUNDDOWN(R283*0.04-MIN(50000,R283)*0.02,-2)))</f>
        <v/>
      </c>
      <c r="V283" s="19">
        <f>S283-U283</f>
        <v/>
      </c>
      <c r="W283" s="19">
        <f>O283-M283</f>
        <v/>
      </c>
      <c r="X283" s="19">
        <f>N283+T283-M283-S283</f>
        <v/>
      </c>
      <c r="Y283" s="19">
        <f>T283-S283</f>
        <v/>
      </c>
    </row>
    <row r="284">
      <c r="A284" t="inlineStr">
        <is>
          <t>医療費の境目</t>
        </is>
      </c>
      <c r="B284" s="19">
        <f>'3_医療費の境目'!$B$3</f>
        <v/>
      </c>
      <c r="C284" s="19">
        <f>'3_医療費の境目'!$B$4</f>
        <v/>
      </c>
      <c r="D284" s="19">
        <f>'3_医療費の境目'!D212</f>
        <v/>
      </c>
      <c r="E284" s="19">
        <f>ROUND(MIN(B284/12,650000)*12*0.0915+MIN(B284/12,1390000)*12*(0.0504+0)+B284*0.005,0)</f>
        <v/>
      </c>
      <c r="F284" s="19">
        <f>IF(B284&lt;741000,0,IF(B284&lt;2191000,B284-740000,IF(B284&lt;2193000,1451000,IF(B284&lt;2196000,1453000,IF(B284&lt;2200000,1456000,IF(B284&lt;3600000,ROUND(ROUNDDOWN(B284/4,-3)*2.8,0)-80000,IF(B284&lt;6600000,ROUND(ROUNDDOWN(B284/4,-3)*3.2,0)-440000,IF(B284&lt;8500000,ROUNDDOWN(B284*0.9,0)-1100000,B284-1950000))))))))</f>
        <v/>
      </c>
      <c r="G284" s="19">
        <f>F284+C284</f>
        <v/>
      </c>
      <c r="H284" s="19">
        <f>IF(G284&gt;23500000,NA(),IF(G284&lt;=4890000,1040000,IF(G284&lt;=6550000,670000,620000)))</f>
        <v/>
      </c>
      <c r="I284" s="19">
        <f>IF(D284&lt;=0,0,MAX(0,MIN(2000000,D284-MIN(100000,ROUNDDOWN(G284*0.05,0)))))</f>
        <v/>
      </c>
      <c r="J284" s="19">
        <f>MAX(0,ROUNDDOWN(F284-E284-H284,-3))</f>
        <v/>
      </c>
      <c r="K284" s="19">
        <f>MAX(0,ROUNDDOWN(G284-E284-H284-I284,-3))</f>
        <v/>
      </c>
      <c r="L284" s="19">
        <f>MAX(0,ROUNDDOWN(G284-E284-H284,-3))</f>
        <v/>
      </c>
      <c r="M284" s="19">
        <f>IF(J284&lt;=0,0,ROUNDDOWN((J284*LOOKUP(J284,{0,1950001,3300001,6950001,9000001,18000001,40000001},{0.05,0.1,0.2,0.23,0.33,0.4,0.45})-LOOKUP(J284,{0,1950001,3300001,6950001,9000001,18000001,40000001},{0,97500,427500,636000,1536000,2796000,4796000}))*1.021,-2))</f>
        <v/>
      </c>
      <c r="N284" s="19">
        <f>IF(K284&lt;=0,0,ROUNDDOWN((K284*LOOKUP(K284,{0,1950001,3300001,6950001,9000001,18000001,40000001},{0.05,0.1,0.2,0.23,0.33,0.4,0.45})-LOOKUP(K284,{0,1950001,3300001,6950001,9000001,18000001,40000001},{0,97500,427500,636000,1536000,2796000,4796000}))*1.021,-2))</f>
        <v/>
      </c>
      <c r="O284" s="19">
        <f>IF(L284&lt;=0,0,ROUNDDOWN((L284*LOOKUP(L284,{0,1950001,3300001,6950001,9000001,18000001,40000001},{0.05,0.1,0.2,0.23,0.33,0.4,0.45})-LOOKUP(L284,{0,1950001,3300001,6950001,9000001,18000001,40000001},{0,97500,427500,636000,1536000,2796000,4796000}))*1.021,-2))</f>
        <v/>
      </c>
      <c r="P284" s="19">
        <f>MAX(0,ROUNDDOWN(G284-E284-430000,-3))</f>
        <v/>
      </c>
      <c r="Q284" s="19">
        <f>MAX(0,ROUNDDOWN(G284-E284-430000-I284,-3))</f>
        <v/>
      </c>
      <c r="R284" s="19">
        <f>MAX(0,ROUNDDOWN(F284-E284-430000,-3))</f>
        <v/>
      </c>
      <c r="S284" s="19">
        <f>IF(G284&lt;=450000,0,MAX(0,ROUNDDOWN(P284*0.06-MIN(50000,P284)*0.03,-2))+MAX(0,ROUNDDOWN(P284*0.04-MIN(50000,P284)*0.02,-2)))</f>
        <v/>
      </c>
      <c r="T284" s="19">
        <f>IF(G284&lt;=450000,0,MAX(0,ROUNDDOWN(Q284*0.06-MIN(50000,Q284)*0.03,-2))+MAX(0,ROUNDDOWN(Q284*0.04-MIN(50000,Q284)*0.02,-2)))</f>
        <v/>
      </c>
      <c r="U284" s="19">
        <f>IF(F284&lt;=450000,0,MAX(0,ROUNDDOWN(R284*0.06-MIN(50000,R284)*0.03,-2))+MAX(0,ROUNDDOWN(R284*0.04-MIN(50000,R284)*0.02,-2)))</f>
        <v/>
      </c>
      <c r="V284" s="19">
        <f>S284-U284</f>
        <v/>
      </c>
      <c r="W284" s="19">
        <f>O284-M284</f>
        <v/>
      </c>
      <c r="X284" s="19">
        <f>N284+T284-M284-S284</f>
        <v/>
      </c>
      <c r="Y284" s="19">
        <f>T284-S284</f>
        <v/>
      </c>
    </row>
    <row r="285">
      <c r="A285" t="inlineStr">
        <is>
          <t>医療費の境目</t>
        </is>
      </c>
      <c r="B285" s="19">
        <f>'3_医療費の境目'!$B$3</f>
        <v/>
      </c>
      <c r="C285" s="19">
        <f>'3_医療費の境目'!$B$4</f>
        <v/>
      </c>
      <c r="D285" s="19">
        <f>'3_医療費の境目'!D213</f>
        <v/>
      </c>
      <c r="E285" s="19">
        <f>ROUND(MIN(B285/12,650000)*12*0.0915+MIN(B285/12,1390000)*12*(0.0504+0)+B285*0.005,0)</f>
        <v/>
      </c>
      <c r="F285" s="19">
        <f>IF(B285&lt;741000,0,IF(B285&lt;2191000,B285-740000,IF(B285&lt;2193000,1451000,IF(B285&lt;2196000,1453000,IF(B285&lt;2200000,1456000,IF(B285&lt;3600000,ROUND(ROUNDDOWN(B285/4,-3)*2.8,0)-80000,IF(B285&lt;6600000,ROUND(ROUNDDOWN(B285/4,-3)*3.2,0)-440000,IF(B285&lt;8500000,ROUNDDOWN(B285*0.9,0)-1100000,B285-1950000))))))))</f>
        <v/>
      </c>
      <c r="G285" s="19">
        <f>F285+C285</f>
        <v/>
      </c>
      <c r="H285" s="19">
        <f>IF(G285&gt;23500000,NA(),IF(G285&lt;=4890000,1040000,IF(G285&lt;=6550000,670000,620000)))</f>
        <v/>
      </c>
      <c r="I285" s="19">
        <f>IF(D285&lt;=0,0,MAX(0,MIN(2000000,D285-MIN(100000,ROUNDDOWN(G285*0.05,0)))))</f>
        <v/>
      </c>
      <c r="J285" s="19">
        <f>MAX(0,ROUNDDOWN(F285-E285-H285,-3))</f>
        <v/>
      </c>
      <c r="K285" s="19">
        <f>MAX(0,ROUNDDOWN(G285-E285-H285-I285,-3))</f>
        <v/>
      </c>
      <c r="L285" s="19">
        <f>MAX(0,ROUNDDOWN(G285-E285-H285,-3))</f>
        <v/>
      </c>
      <c r="M285" s="19">
        <f>IF(J285&lt;=0,0,ROUNDDOWN((J285*LOOKUP(J285,{0,1950001,3300001,6950001,9000001,18000001,40000001},{0.05,0.1,0.2,0.23,0.33,0.4,0.45})-LOOKUP(J285,{0,1950001,3300001,6950001,9000001,18000001,40000001},{0,97500,427500,636000,1536000,2796000,4796000}))*1.021,-2))</f>
        <v/>
      </c>
      <c r="N285" s="19">
        <f>IF(K285&lt;=0,0,ROUNDDOWN((K285*LOOKUP(K285,{0,1950001,3300001,6950001,9000001,18000001,40000001},{0.05,0.1,0.2,0.23,0.33,0.4,0.45})-LOOKUP(K285,{0,1950001,3300001,6950001,9000001,18000001,40000001},{0,97500,427500,636000,1536000,2796000,4796000}))*1.021,-2))</f>
        <v/>
      </c>
      <c r="O285" s="19">
        <f>IF(L285&lt;=0,0,ROUNDDOWN((L285*LOOKUP(L285,{0,1950001,3300001,6950001,9000001,18000001,40000001},{0.05,0.1,0.2,0.23,0.33,0.4,0.45})-LOOKUP(L285,{0,1950001,3300001,6950001,9000001,18000001,40000001},{0,97500,427500,636000,1536000,2796000,4796000}))*1.021,-2))</f>
        <v/>
      </c>
      <c r="P285" s="19">
        <f>MAX(0,ROUNDDOWN(G285-E285-430000,-3))</f>
        <v/>
      </c>
      <c r="Q285" s="19">
        <f>MAX(0,ROUNDDOWN(G285-E285-430000-I285,-3))</f>
        <v/>
      </c>
      <c r="R285" s="19">
        <f>MAX(0,ROUNDDOWN(F285-E285-430000,-3))</f>
        <v/>
      </c>
      <c r="S285" s="19">
        <f>IF(G285&lt;=450000,0,MAX(0,ROUNDDOWN(P285*0.06-MIN(50000,P285)*0.03,-2))+MAX(0,ROUNDDOWN(P285*0.04-MIN(50000,P285)*0.02,-2)))</f>
        <v/>
      </c>
      <c r="T285" s="19">
        <f>IF(G285&lt;=450000,0,MAX(0,ROUNDDOWN(Q285*0.06-MIN(50000,Q285)*0.03,-2))+MAX(0,ROUNDDOWN(Q285*0.04-MIN(50000,Q285)*0.02,-2)))</f>
        <v/>
      </c>
      <c r="U285" s="19">
        <f>IF(F285&lt;=450000,0,MAX(0,ROUNDDOWN(R285*0.06-MIN(50000,R285)*0.03,-2))+MAX(0,ROUNDDOWN(R285*0.04-MIN(50000,R285)*0.02,-2)))</f>
        <v/>
      </c>
      <c r="V285" s="19">
        <f>S285-U285</f>
        <v/>
      </c>
      <c r="W285" s="19">
        <f>O285-M285</f>
        <v/>
      </c>
      <c r="X285" s="19">
        <f>N285+T285-M285-S285</f>
        <v/>
      </c>
      <c r="Y285" s="19">
        <f>T285-S285</f>
        <v/>
      </c>
    </row>
    <row r="286">
      <c r="A286" t="inlineStr">
        <is>
          <t>医療費の境目</t>
        </is>
      </c>
      <c r="B286" s="19">
        <f>'3_医療費の境目'!$B$3</f>
        <v/>
      </c>
      <c r="C286" s="19">
        <f>'3_医療費の境目'!$B$4</f>
        <v/>
      </c>
      <c r="D286" s="19">
        <f>'3_医療費の境目'!D214</f>
        <v/>
      </c>
      <c r="E286" s="19">
        <f>ROUND(MIN(B286/12,650000)*12*0.0915+MIN(B286/12,1390000)*12*(0.0504+0)+B286*0.005,0)</f>
        <v/>
      </c>
      <c r="F286" s="19">
        <f>IF(B286&lt;741000,0,IF(B286&lt;2191000,B286-740000,IF(B286&lt;2193000,1451000,IF(B286&lt;2196000,1453000,IF(B286&lt;2200000,1456000,IF(B286&lt;3600000,ROUND(ROUNDDOWN(B286/4,-3)*2.8,0)-80000,IF(B286&lt;6600000,ROUND(ROUNDDOWN(B286/4,-3)*3.2,0)-440000,IF(B286&lt;8500000,ROUNDDOWN(B286*0.9,0)-1100000,B286-1950000))))))))</f>
        <v/>
      </c>
      <c r="G286" s="19">
        <f>F286+C286</f>
        <v/>
      </c>
      <c r="H286" s="19">
        <f>IF(G286&gt;23500000,NA(),IF(G286&lt;=4890000,1040000,IF(G286&lt;=6550000,670000,620000)))</f>
        <v/>
      </c>
      <c r="I286" s="19">
        <f>IF(D286&lt;=0,0,MAX(0,MIN(2000000,D286-MIN(100000,ROUNDDOWN(G286*0.05,0)))))</f>
        <v/>
      </c>
      <c r="J286" s="19">
        <f>MAX(0,ROUNDDOWN(F286-E286-H286,-3))</f>
        <v/>
      </c>
      <c r="K286" s="19">
        <f>MAX(0,ROUNDDOWN(G286-E286-H286-I286,-3))</f>
        <v/>
      </c>
      <c r="L286" s="19">
        <f>MAX(0,ROUNDDOWN(G286-E286-H286,-3))</f>
        <v/>
      </c>
      <c r="M286" s="19">
        <f>IF(J286&lt;=0,0,ROUNDDOWN((J286*LOOKUP(J286,{0,1950001,3300001,6950001,9000001,18000001,40000001},{0.05,0.1,0.2,0.23,0.33,0.4,0.45})-LOOKUP(J286,{0,1950001,3300001,6950001,9000001,18000001,40000001},{0,97500,427500,636000,1536000,2796000,4796000}))*1.021,-2))</f>
        <v/>
      </c>
      <c r="N286" s="19">
        <f>IF(K286&lt;=0,0,ROUNDDOWN((K286*LOOKUP(K286,{0,1950001,3300001,6950001,9000001,18000001,40000001},{0.05,0.1,0.2,0.23,0.33,0.4,0.45})-LOOKUP(K286,{0,1950001,3300001,6950001,9000001,18000001,40000001},{0,97500,427500,636000,1536000,2796000,4796000}))*1.021,-2))</f>
        <v/>
      </c>
      <c r="O286" s="19">
        <f>IF(L286&lt;=0,0,ROUNDDOWN((L286*LOOKUP(L286,{0,1950001,3300001,6950001,9000001,18000001,40000001},{0.05,0.1,0.2,0.23,0.33,0.4,0.45})-LOOKUP(L286,{0,1950001,3300001,6950001,9000001,18000001,40000001},{0,97500,427500,636000,1536000,2796000,4796000}))*1.021,-2))</f>
        <v/>
      </c>
      <c r="P286" s="19">
        <f>MAX(0,ROUNDDOWN(G286-E286-430000,-3))</f>
        <v/>
      </c>
      <c r="Q286" s="19">
        <f>MAX(0,ROUNDDOWN(G286-E286-430000-I286,-3))</f>
        <v/>
      </c>
      <c r="R286" s="19">
        <f>MAX(0,ROUNDDOWN(F286-E286-430000,-3))</f>
        <v/>
      </c>
      <c r="S286" s="19">
        <f>IF(G286&lt;=450000,0,MAX(0,ROUNDDOWN(P286*0.06-MIN(50000,P286)*0.03,-2))+MAX(0,ROUNDDOWN(P286*0.04-MIN(50000,P286)*0.02,-2)))</f>
        <v/>
      </c>
      <c r="T286" s="19">
        <f>IF(G286&lt;=450000,0,MAX(0,ROUNDDOWN(Q286*0.06-MIN(50000,Q286)*0.03,-2))+MAX(0,ROUNDDOWN(Q286*0.04-MIN(50000,Q286)*0.02,-2)))</f>
        <v/>
      </c>
      <c r="U286" s="19">
        <f>IF(F286&lt;=450000,0,MAX(0,ROUNDDOWN(R286*0.06-MIN(50000,R286)*0.03,-2))+MAX(0,ROUNDDOWN(R286*0.04-MIN(50000,R286)*0.02,-2)))</f>
        <v/>
      </c>
      <c r="V286" s="19">
        <f>S286-U286</f>
        <v/>
      </c>
      <c r="W286" s="19">
        <f>O286-M286</f>
        <v/>
      </c>
      <c r="X286" s="19">
        <f>N286+T286-M286-S286</f>
        <v/>
      </c>
      <c r="Y286" s="19">
        <f>T286-S286</f>
        <v/>
      </c>
    </row>
    <row r="287">
      <c r="A287" t="inlineStr">
        <is>
          <t>医療費の境目</t>
        </is>
      </c>
      <c r="B287" s="19">
        <f>'3_医療費の境目'!$B$3</f>
        <v/>
      </c>
      <c r="C287" s="19">
        <f>'3_医療費の境目'!$B$4</f>
        <v/>
      </c>
      <c r="D287" s="19">
        <f>'3_医療費の境目'!D215</f>
        <v/>
      </c>
      <c r="E287" s="19">
        <f>ROUND(MIN(B287/12,650000)*12*0.0915+MIN(B287/12,1390000)*12*(0.0504+0)+B287*0.005,0)</f>
        <v/>
      </c>
      <c r="F287" s="19">
        <f>IF(B287&lt;741000,0,IF(B287&lt;2191000,B287-740000,IF(B287&lt;2193000,1451000,IF(B287&lt;2196000,1453000,IF(B287&lt;2200000,1456000,IF(B287&lt;3600000,ROUND(ROUNDDOWN(B287/4,-3)*2.8,0)-80000,IF(B287&lt;6600000,ROUND(ROUNDDOWN(B287/4,-3)*3.2,0)-440000,IF(B287&lt;8500000,ROUNDDOWN(B287*0.9,0)-1100000,B287-1950000))))))))</f>
        <v/>
      </c>
      <c r="G287" s="19">
        <f>F287+C287</f>
        <v/>
      </c>
      <c r="H287" s="19">
        <f>IF(G287&gt;23500000,NA(),IF(G287&lt;=4890000,1040000,IF(G287&lt;=6550000,670000,620000)))</f>
        <v/>
      </c>
      <c r="I287" s="19">
        <f>IF(D287&lt;=0,0,MAX(0,MIN(2000000,D287-MIN(100000,ROUNDDOWN(G287*0.05,0)))))</f>
        <v/>
      </c>
      <c r="J287" s="19">
        <f>MAX(0,ROUNDDOWN(F287-E287-H287,-3))</f>
        <v/>
      </c>
      <c r="K287" s="19">
        <f>MAX(0,ROUNDDOWN(G287-E287-H287-I287,-3))</f>
        <v/>
      </c>
      <c r="L287" s="19">
        <f>MAX(0,ROUNDDOWN(G287-E287-H287,-3))</f>
        <v/>
      </c>
      <c r="M287" s="19">
        <f>IF(J287&lt;=0,0,ROUNDDOWN((J287*LOOKUP(J287,{0,1950001,3300001,6950001,9000001,18000001,40000001},{0.05,0.1,0.2,0.23,0.33,0.4,0.45})-LOOKUP(J287,{0,1950001,3300001,6950001,9000001,18000001,40000001},{0,97500,427500,636000,1536000,2796000,4796000}))*1.021,-2))</f>
        <v/>
      </c>
      <c r="N287" s="19">
        <f>IF(K287&lt;=0,0,ROUNDDOWN((K287*LOOKUP(K287,{0,1950001,3300001,6950001,9000001,18000001,40000001},{0.05,0.1,0.2,0.23,0.33,0.4,0.45})-LOOKUP(K287,{0,1950001,3300001,6950001,9000001,18000001,40000001},{0,97500,427500,636000,1536000,2796000,4796000}))*1.021,-2))</f>
        <v/>
      </c>
      <c r="O287" s="19">
        <f>IF(L287&lt;=0,0,ROUNDDOWN((L287*LOOKUP(L287,{0,1950001,3300001,6950001,9000001,18000001,40000001},{0.05,0.1,0.2,0.23,0.33,0.4,0.45})-LOOKUP(L287,{0,1950001,3300001,6950001,9000001,18000001,40000001},{0,97500,427500,636000,1536000,2796000,4796000}))*1.021,-2))</f>
        <v/>
      </c>
      <c r="P287" s="19">
        <f>MAX(0,ROUNDDOWN(G287-E287-430000,-3))</f>
        <v/>
      </c>
      <c r="Q287" s="19">
        <f>MAX(0,ROUNDDOWN(G287-E287-430000-I287,-3))</f>
        <v/>
      </c>
      <c r="R287" s="19">
        <f>MAX(0,ROUNDDOWN(F287-E287-430000,-3))</f>
        <v/>
      </c>
      <c r="S287" s="19">
        <f>IF(G287&lt;=450000,0,MAX(0,ROUNDDOWN(P287*0.06-MIN(50000,P287)*0.03,-2))+MAX(0,ROUNDDOWN(P287*0.04-MIN(50000,P287)*0.02,-2)))</f>
        <v/>
      </c>
      <c r="T287" s="19">
        <f>IF(G287&lt;=450000,0,MAX(0,ROUNDDOWN(Q287*0.06-MIN(50000,Q287)*0.03,-2))+MAX(0,ROUNDDOWN(Q287*0.04-MIN(50000,Q287)*0.02,-2)))</f>
        <v/>
      </c>
      <c r="U287" s="19">
        <f>IF(F287&lt;=450000,0,MAX(0,ROUNDDOWN(R287*0.06-MIN(50000,R287)*0.03,-2))+MAX(0,ROUNDDOWN(R287*0.04-MIN(50000,R287)*0.02,-2)))</f>
        <v/>
      </c>
      <c r="V287" s="19">
        <f>S287-U287</f>
        <v/>
      </c>
      <c r="W287" s="19">
        <f>O287-M287</f>
        <v/>
      </c>
      <c r="X287" s="19">
        <f>N287+T287-M287-S287</f>
        <v/>
      </c>
      <c r="Y287" s="19">
        <f>T287-S287</f>
        <v/>
      </c>
    </row>
    <row r="288">
      <c r="A288" t="inlineStr">
        <is>
          <t>医療費の境目</t>
        </is>
      </c>
      <c r="B288" s="19">
        <f>'3_医療費の境目'!$B$3</f>
        <v/>
      </c>
      <c r="C288" s="19">
        <f>'3_医療費の境目'!$B$4</f>
        <v/>
      </c>
      <c r="D288" s="19">
        <f>'3_医療費の境目'!D216</f>
        <v/>
      </c>
      <c r="E288" s="19">
        <f>ROUND(MIN(B288/12,650000)*12*0.0915+MIN(B288/12,1390000)*12*(0.0504+0)+B288*0.005,0)</f>
        <v/>
      </c>
      <c r="F288" s="19">
        <f>IF(B288&lt;741000,0,IF(B288&lt;2191000,B288-740000,IF(B288&lt;2193000,1451000,IF(B288&lt;2196000,1453000,IF(B288&lt;2200000,1456000,IF(B288&lt;3600000,ROUND(ROUNDDOWN(B288/4,-3)*2.8,0)-80000,IF(B288&lt;6600000,ROUND(ROUNDDOWN(B288/4,-3)*3.2,0)-440000,IF(B288&lt;8500000,ROUNDDOWN(B288*0.9,0)-1100000,B288-1950000))))))))</f>
        <v/>
      </c>
      <c r="G288" s="19">
        <f>F288+C288</f>
        <v/>
      </c>
      <c r="H288" s="19">
        <f>IF(G288&gt;23500000,NA(),IF(G288&lt;=4890000,1040000,IF(G288&lt;=6550000,670000,620000)))</f>
        <v/>
      </c>
      <c r="I288" s="19">
        <f>IF(D288&lt;=0,0,MAX(0,MIN(2000000,D288-MIN(100000,ROUNDDOWN(G288*0.05,0)))))</f>
        <v/>
      </c>
      <c r="J288" s="19">
        <f>MAX(0,ROUNDDOWN(F288-E288-H288,-3))</f>
        <v/>
      </c>
      <c r="K288" s="19">
        <f>MAX(0,ROUNDDOWN(G288-E288-H288-I288,-3))</f>
        <v/>
      </c>
      <c r="L288" s="19">
        <f>MAX(0,ROUNDDOWN(G288-E288-H288,-3))</f>
        <v/>
      </c>
      <c r="M288" s="19">
        <f>IF(J288&lt;=0,0,ROUNDDOWN((J288*LOOKUP(J288,{0,1950001,3300001,6950001,9000001,18000001,40000001},{0.05,0.1,0.2,0.23,0.33,0.4,0.45})-LOOKUP(J288,{0,1950001,3300001,6950001,9000001,18000001,40000001},{0,97500,427500,636000,1536000,2796000,4796000}))*1.021,-2))</f>
        <v/>
      </c>
      <c r="N288" s="19">
        <f>IF(K288&lt;=0,0,ROUNDDOWN((K288*LOOKUP(K288,{0,1950001,3300001,6950001,9000001,18000001,40000001},{0.05,0.1,0.2,0.23,0.33,0.4,0.45})-LOOKUP(K288,{0,1950001,3300001,6950001,9000001,18000001,40000001},{0,97500,427500,636000,1536000,2796000,4796000}))*1.021,-2))</f>
        <v/>
      </c>
      <c r="O288" s="19">
        <f>IF(L288&lt;=0,0,ROUNDDOWN((L288*LOOKUP(L288,{0,1950001,3300001,6950001,9000001,18000001,40000001},{0.05,0.1,0.2,0.23,0.33,0.4,0.45})-LOOKUP(L288,{0,1950001,3300001,6950001,9000001,18000001,40000001},{0,97500,427500,636000,1536000,2796000,4796000}))*1.021,-2))</f>
        <v/>
      </c>
      <c r="P288" s="19">
        <f>MAX(0,ROUNDDOWN(G288-E288-430000,-3))</f>
        <v/>
      </c>
      <c r="Q288" s="19">
        <f>MAX(0,ROUNDDOWN(G288-E288-430000-I288,-3))</f>
        <v/>
      </c>
      <c r="R288" s="19">
        <f>MAX(0,ROUNDDOWN(F288-E288-430000,-3))</f>
        <v/>
      </c>
      <c r="S288" s="19">
        <f>IF(G288&lt;=450000,0,MAX(0,ROUNDDOWN(P288*0.06-MIN(50000,P288)*0.03,-2))+MAX(0,ROUNDDOWN(P288*0.04-MIN(50000,P288)*0.02,-2)))</f>
        <v/>
      </c>
      <c r="T288" s="19">
        <f>IF(G288&lt;=450000,0,MAX(0,ROUNDDOWN(Q288*0.06-MIN(50000,Q288)*0.03,-2))+MAX(0,ROUNDDOWN(Q288*0.04-MIN(50000,Q288)*0.02,-2)))</f>
        <v/>
      </c>
      <c r="U288" s="19">
        <f>IF(F288&lt;=450000,0,MAX(0,ROUNDDOWN(R288*0.06-MIN(50000,R288)*0.03,-2))+MAX(0,ROUNDDOWN(R288*0.04-MIN(50000,R288)*0.02,-2)))</f>
        <v/>
      </c>
      <c r="V288" s="19">
        <f>S288-U288</f>
        <v/>
      </c>
      <c r="W288" s="19">
        <f>O288-M288</f>
        <v/>
      </c>
      <c r="X288" s="19">
        <f>N288+T288-M288-S288</f>
        <v/>
      </c>
      <c r="Y288" s="19">
        <f>T288-S288</f>
        <v/>
      </c>
    </row>
    <row r="289">
      <c r="A289" t="inlineStr">
        <is>
          <t>医療費の境目</t>
        </is>
      </c>
      <c r="B289" s="19">
        <f>'3_医療費の境目'!$B$3</f>
        <v/>
      </c>
      <c r="C289" s="19">
        <f>'3_医療費の境目'!$B$4</f>
        <v/>
      </c>
      <c r="D289" s="19">
        <f>'3_医療費の境目'!D217</f>
        <v/>
      </c>
      <c r="E289" s="19">
        <f>ROUND(MIN(B289/12,650000)*12*0.0915+MIN(B289/12,1390000)*12*(0.0504+0)+B289*0.005,0)</f>
        <v/>
      </c>
      <c r="F289" s="19">
        <f>IF(B289&lt;741000,0,IF(B289&lt;2191000,B289-740000,IF(B289&lt;2193000,1451000,IF(B289&lt;2196000,1453000,IF(B289&lt;2200000,1456000,IF(B289&lt;3600000,ROUND(ROUNDDOWN(B289/4,-3)*2.8,0)-80000,IF(B289&lt;6600000,ROUND(ROUNDDOWN(B289/4,-3)*3.2,0)-440000,IF(B289&lt;8500000,ROUNDDOWN(B289*0.9,0)-1100000,B289-1950000))))))))</f>
        <v/>
      </c>
      <c r="G289" s="19">
        <f>F289+C289</f>
        <v/>
      </c>
      <c r="H289" s="19">
        <f>IF(G289&gt;23500000,NA(),IF(G289&lt;=4890000,1040000,IF(G289&lt;=6550000,670000,620000)))</f>
        <v/>
      </c>
      <c r="I289" s="19">
        <f>IF(D289&lt;=0,0,MAX(0,MIN(2000000,D289-MIN(100000,ROUNDDOWN(G289*0.05,0)))))</f>
        <v/>
      </c>
      <c r="J289" s="19">
        <f>MAX(0,ROUNDDOWN(F289-E289-H289,-3))</f>
        <v/>
      </c>
      <c r="K289" s="19">
        <f>MAX(0,ROUNDDOWN(G289-E289-H289-I289,-3))</f>
        <v/>
      </c>
      <c r="L289" s="19">
        <f>MAX(0,ROUNDDOWN(G289-E289-H289,-3))</f>
        <v/>
      </c>
      <c r="M289" s="19">
        <f>IF(J289&lt;=0,0,ROUNDDOWN((J289*LOOKUP(J289,{0,1950001,3300001,6950001,9000001,18000001,40000001},{0.05,0.1,0.2,0.23,0.33,0.4,0.45})-LOOKUP(J289,{0,1950001,3300001,6950001,9000001,18000001,40000001},{0,97500,427500,636000,1536000,2796000,4796000}))*1.021,-2))</f>
        <v/>
      </c>
      <c r="N289" s="19">
        <f>IF(K289&lt;=0,0,ROUNDDOWN((K289*LOOKUP(K289,{0,1950001,3300001,6950001,9000001,18000001,40000001},{0.05,0.1,0.2,0.23,0.33,0.4,0.45})-LOOKUP(K289,{0,1950001,3300001,6950001,9000001,18000001,40000001},{0,97500,427500,636000,1536000,2796000,4796000}))*1.021,-2))</f>
        <v/>
      </c>
      <c r="O289" s="19">
        <f>IF(L289&lt;=0,0,ROUNDDOWN((L289*LOOKUP(L289,{0,1950001,3300001,6950001,9000001,18000001,40000001},{0.05,0.1,0.2,0.23,0.33,0.4,0.45})-LOOKUP(L289,{0,1950001,3300001,6950001,9000001,18000001,40000001},{0,97500,427500,636000,1536000,2796000,4796000}))*1.021,-2))</f>
        <v/>
      </c>
      <c r="P289" s="19">
        <f>MAX(0,ROUNDDOWN(G289-E289-430000,-3))</f>
        <v/>
      </c>
      <c r="Q289" s="19">
        <f>MAX(0,ROUNDDOWN(G289-E289-430000-I289,-3))</f>
        <v/>
      </c>
      <c r="R289" s="19">
        <f>MAX(0,ROUNDDOWN(F289-E289-430000,-3))</f>
        <v/>
      </c>
      <c r="S289" s="19">
        <f>IF(G289&lt;=450000,0,MAX(0,ROUNDDOWN(P289*0.06-MIN(50000,P289)*0.03,-2))+MAX(0,ROUNDDOWN(P289*0.04-MIN(50000,P289)*0.02,-2)))</f>
        <v/>
      </c>
      <c r="T289" s="19">
        <f>IF(G289&lt;=450000,0,MAX(0,ROUNDDOWN(Q289*0.06-MIN(50000,Q289)*0.03,-2))+MAX(0,ROUNDDOWN(Q289*0.04-MIN(50000,Q289)*0.02,-2)))</f>
        <v/>
      </c>
      <c r="U289" s="19">
        <f>IF(F289&lt;=450000,0,MAX(0,ROUNDDOWN(R289*0.06-MIN(50000,R289)*0.03,-2))+MAX(0,ROUNDDOWN(R289*0.04-MIN(50000,R289)*0.02,-2)))</f>
        <v/>
      </c>
      <c r="V289" s="19">
        <f>S289-U289</f>
        <v/>
      </c>
      <c r="W289" s="19">
        <f>O289-M289</f>
        <v/>
      </c>
      <c r="X289" s="19">
        <f>N289+T289-M289-S289</f>
        <v/>
      </c>
      <c r="Y289" s="19">
        <f>T289-S289</f>
        <v/>
      </c>
    </row>
    <row r="290">
      <c r="A290" t="inlineStr">
        <is>
          <t>医療費の境目</t>
        </is>
      </c>
      <c r="B290" s="19">
        <f>'3_医療費の境目'!$B$3</f>
        <v/>
      </c>
      <c r="C290" s="19">
        <f>'3_医療費の境目'!$B$4</f>
        <v/>
      </c>
      <c r="D290" s="19">
        <f>'3_医療費の境目'!D218</f>
        <v/>
      </c>
      <c r="E290" s="19">
        <f>ROUND(MIN(B290/12,650000)*12*0.0915+MIN(B290/12,1390000)*12*(0.0504+0)+B290*0.005,0)</f>
        <v/>
      </c>
      <c r="F290" s="19">
        <f>IF(B290&lt;741000,0,IF(B290&lt;2191000,B290-740000,IF(B290&lt;2193000,1451000,IF(B290&lt;2196000,1453000,IF(B290&lt;2200000,1456000,IF(B290&lt;3600000,ROUND(ROUNDDOWN(B290/4,-3)*2.8,0)-80000,IF(B290&lt;6600000,ROUND(ROUNDDOWN(B290/4,-3)*3.2,0)-440000,IF(B290&lt;8500000,ROUNDDOWN(B290*0.9,0)-1100000,B290-1950000))))))))</f>
        <v/>
      </c>
      <c r="G290" s="19">
        <f>F290+C290</f>
        <v/>
      </c>
      <c r="H290" s="19">
        <f>IF(G290&gt;23500000,NA(),IF(G290&lt;=4890000,1040000,IF(G290&lt;=6550000,670000,620000)))</f>
        <v/>
      </c>
      <c r="I290" s="19">
        <f>IF(D290&lt;=0,0,MAX(0,MIN(2000000,D290-MIN(100000,ROUNDDOWN(G290*0.05,0)))))</f>
        <v/>
      </c>
      <c r="J290" s="19">
        <f>MAX(0,ROUNDDOWN(F290-E290-H290,-3))</f>
        <v/>
      </c>
      <c r="K290" s="19">
        <f>MAX(0,ROUNDDOWN(G290-E290-H290-I290,-3))</f>
        <v/>
      </c>
      <c r="L290" s="19">
        <f>MAX(0,ROUNDDOWN(G290-E290-H290,-3))</f>
        <v/>
      </c>
      <c r="M290" s="19">
        <f>IF(J290&lt;=0,0,ROUNDDOWN((J290*LOOKUP(J290,{0,1950001,3300001,6950001,9000001,18000001,40000001},{0.05,0.1,0.2,0.23,0.33,0.4,0.45})-LOOKUP(J290,{0,1950001,3300001,6950001,9000001,18000001,40000001},{0,97500,427500,636000,1536000,2796000,4796000}))*1.021,-2))</f>
        <v/>
      </c>
      <c r="N290" s="19">
        <f>IF(K290&lt;=0,0,ROUNDDOWN((K290*LOOKUP(K290,{0,1950001,3300001,6950001,9000001,18000001,40000001},{0.05,0.1,0.2,0.23,0.33,0.4,0.45})-LOOKUP(K290,{0,1950001,3300001,6950001,9000001,18000001,40000001},{0,97500,427500,636000,1536000,2796000,4796000}))*1.021,-2))</f>
        <v/>
      </c>
      <c r="O290" s="19">
        <f>IF(L290&lt;=0,0,ROUNDDOWN((L290*LOOKUP(L290,{0,1950001,3300001,6950001,9000001,18000001,40000001},{0.05,0.1,0.2,0.23,0.33,0.4,0.45})-LOOKUP(L290,{0,1950001,3300001,6950001,9000001,18000001,40000001},{0,97500,427500,636000,1536000,2796000,4796000}))*1.021,-2))</f>
        <v/>
      </c>
      <c r="P290" s="19">
        <f>MAX(0,ROUNDDOWN(G290-E290-430000,-3))</f>
        <v/>
      </c>
      <c r="Q290" s="19">
        <f>MAX(0,ROUNDDOWN(G290-E290-430000-I290,-3))</f>
        <v/>
      </c>
      <c r="R290" s="19">
        <f>MAX(0,ROUNDDOWN(F290-E290-430000,-3))</f>
        <v/>
      </c>
      <c r="S290" s="19">
        <f>IF(G290&lt;=450000,0,MAX(0,ROUNDDOWN(P290*0.06-MIN(50000,P290)*0.03,-2))+MAX(0,ROUNDDOWN(P290*0.04-MIN(50000,P290)*0.02,-2)))</f>
        <v/>
      </c>
      <c r="T290" s="19">
        <f>IF(G290&lt;=450000,0,MAX(0,ROUNDDOWN(Q290*0.06-MIN(50000,Q290)*0.03,-2))+MAX(0,ROUNDDOWN(Q290*0.04-MIN(50000,Q290)*0.02,-2)))</f>
        <v/>
      </c>
      <c r="U290" s="19">
        <f>IF(F290&lt;=450000,0,MAX(0,ROUNDDOWN(R290*0.06-MIN(50000,R290)*0.03,-2))+MAX(0,ROUNDDOWN(R290*0.04-MIN(50000,R290)*0.02,-2)))</f>
        <v/>
      </c>
      <c r="V290" s="19">
        <f>S290-U290</f>
        <v/>
      </c>
      <c r="W290" s="19">
        <f>O290-M290</f>
        <v/>
      </c>
      <c r="X290" s="19">
        <f>N290+T290-M290-S290</f>
        <v/>
      </c>
      <c r="Y290" s="19">
        <f>T290-S290</f>
        <v/>
      </c>
    </row>
    <row r="291">
      <c r="A291" t="inlineStr">
        <is>
          <t>医療費の境目</t>
        </is>
      </c>
      <c r="B291" s="19">
        <f>'3_医療費の境目'!$B$3</f>
        <v/>
      </c>
      <c r="C291" s="19">
        <f>'3_医療費の境目'!$B$4</f>
        <v/>
      </c>
      <c r="D291" s="19">
        <f>'3_医療費の境目'!D219</f>
        <v/>
      </c>
      <c r="E291" s="19">
        <f>ROUND(MIN(B291/12,650000)*12*0.0915+MIN(B291/12,1390000)*12*(0.0504+0)+B291*0.005,0)</f>
        <v/>
      </c>
      <c r="F291" s="19">
        <f>IF(B291&lt;741000,0,IF(B291&lt;2191000,B291-740000,IF(B291&lt;2193000,1451000,IF(B291&lt;2196000,1453000,IF(B291&lt;2200000,1456000,IF(B291&lt;3600000,ROUND(ROUNDDOWN(B291/4,-3)*2.8,0)-80000,IF(B291&lt;6600000,ROUND(ROUNDDOWN(B291/4,-3)*3.2,0)-440000,IF(B291&lt;8500000,ROUNDDOWN(B291*0.9,0)-1100000,B291-1950000))))))))</f>
        <v/>
      </c>
      <c r="G291" s="19">
        <f>F291+C291</f>
        <v/>
      </c>
      <c r="H291" s="19">
        <f>IF(G291&gt;23500000,NA(),IF(G291&lt;=4890000,1040000,IF(G291&lt;=6550000,670000,620000)))</f>
        <v/>
      </c>
      <c r="I291" s="19">
        <f>IF(D291&lt;=0,0,MAX(0,MIN(2000000,D291-MIN(100000,ROUNDDOWN(G291*0.05,0)))))</f>
        <v/>
      </c>
      <c r="J291" s="19">
        <f>MAX(0,ROUNDDOWN(F291-E291-H291,-3))</f>
        <v/>
      </c>
      <c r="K291" s="19">
        <f>MAX(0,ROUNDDOWN(G291-E291-H291-I291,-3))</f>
        <v/>
      </c>
      <c r="L291" s="19">
        <f>MAX(0,ROUNDDOWN(G291-E291-H291,-3))</f>
        <v/>
      </c>
      <c r="M291" s="19">
        <f>IF(J291&lt;=0,0,ROUNDDOWN((J291*LOOKUP(J291,{0,1950001,3300001,6950001,9000001,18000001,40000001},{0.05,0.1,0.2,0.23,0.33,0.4,0.45})-LOOKUP(J291,{0,1950001,3300001,6950001,9000001,18000001,40000001},{0,97500,427500,636000,1536000,2796000,4796000}))*1.021,-2))</f>
        <v/>
      </c>
      <c r="N291" s="19">
        <f>IF(K291&lt;=0,0,ROUNDDOWN((K291*LOOKUP(K291,{0,1950001,3300001,6950001,9000001,18000001,40000001},{0.05,0.1,0.2,0.23,0.33,0.4,0.45})-LOOKUP(K291,{0,1950001,3300001,6950001,9000001,18000001,40000001},{0,97500,427500,636000,1536000,2796000,4796000}))*1.021,-2))</f>
        <v/>
      </c>
      <c r="O291" s="19">
        <f>IF(L291&lt;=0,0,ROUNDDOWN((L291*LOOKUP(L291,{0,1950001,3300001,6950001,9000001,18000001,40000001},{0.05,0.1,0.2,0.23,0.33,0.4,0.45})-LOOKUP(L291,{0,1950001,3300001,6950001,9000001,18000001,40000001},{0,97500,427500,636000,1536000,2796000,4796000}))*1.021,-2))</f>
        <v/>
      </c>
      <c r="P291" s="19">
        <f>MAX(0,ROUNDDOWN(G291-E291-430000,-3))</f>
        <v/>
      </c>
      <c r="Q291" s="19">
        <f>MAX(0,ROUNDDOWN(G291-E291-430000-I291,-3))</f>
        <v/>
      </c>
      <c r="R291" s="19">
        <f>MAX(0,ROUNDDOWN(F291-E291-430000,-3))</f>
        <v/>
      </c>
      <c r="S291" s="19">
        <f>IF(G291&lt;=450000,0,MAX(0,ROUNDDOWN(P291*0.06-MIN(50000,P291)*0.03,-2))+MAX(0,ROUNDDOWN(P291*0.04-MIN(50000,P291)*0.02,-2)))</f>
        <v/>
      </c>
      <c r="T291" s="19">
        <f>IF(G291&lt;=450000,0,MAX(0,ROUNDDOWN(Q291*0.06-MIN(50000,Q291)*0.03,-2))+MAX(0,ROUNDDOWN(Q291*0.04-MIN(50000,Q291)*0.02,-2)))</f>
        <v/>
      </c>
      <c r="U291" s="19">
        <f>IF(F291&lt;=450000,0,MAX(0,ROUNDDOWN(R291*0.06-MIN(50000,R291)*0.03,-2))+MAX(0,ROUNDDOWN(R291*0.04-MIN(50000,R291)*0.02,-2)))</f>
        <v/>
      </c>
      <c r="V291" s="19">
        <f>S291-U291</f>
        <v/>
      </c>
      <c r="W291" s="19">
        <f>O291-M291</f>
        <v/>
      </c>
      <c r="X291" s="19">
        <f>N291+T291-M291-S291</f>
        <v/>
      </c>
      <c r="Y291" s="19">
        <f>T291-S291</f>
        <v/>
      </c>
    </row>
    <row r="292">
      <c r="A292" t="inlineStr">
        <is>
          <t>医療費の境目</t>
        </is>
      </c>
      <c r="B292" s="19">
        <f>'3_医療費の境目'!$B$3</f>
        <v/>
      </c>
      <c r="C292" s="19">
        <f>'3_医療費の境目'!$B$4</f>
        <v/>
      </c>
      <c r="D292" s="19">
        <f>'3_医療費の境目'!D220</f>
        <v/>
      </c>
      <c r="E292" s="19">
        <f>ROUND(MIN(B292/12,650000)*12*0.0915+MIN(B292/12,1390000)*12*(0.0504+0)+B292*0.005,0)</f>
        <v/>
      </c>
      <c r="F292" s="19">
        <f>IF(B292&lt;741000,0,IF(B292&lt;2191000,B292-740000,IF(B292&lt;2193000,1451000,IF(B292&lt;2196000,1453000,IF(B292&lt;2200000,1456000,IF(B292&lt;3600000,ROUND(ROUNDDOWN(B292/4,-3)*2.8,0)-80000,IF(B292&lt;6600000,ROUND(ROUNDDOWN(B292/4,-3)*3.2,0)-440000,IF(B292&lt;8500000,ROUNDDOWN(B292*0.9,0)-1100000,B292-1950000))))))))</f>
        <v/>
      </c>
      <c r="G292" s="19">
        <f>F292+C292</f>
        <v/>
      </c>
      <c r="H292" s="19">
        <f>IF(G292&gt;23500000,NA(),IF(G292&lt;=4890000,1040000,IF(G292&lt;=6550000,670000,620000)))</f>
        <v/>
      </c>
      <c r="I292" s="19">
        <f>IF(D292&lt;=0,0,MAX(0,MIN(2000000,D292-MIN(100000,ROUNDDOWN(G292*0.05,0)))))</f>
        <v/>
      </c>
      <c r="J292" s="19">
        <f>MAX(0,ROUNDDOWN(F292-E292-H292,-3))</f>
        <v/>
      </c>
      <c r="K292" s="19">
        <f>MAX(0,ROUNDDOWN(G292-E292-H292-I292,-3))</f>
        <v/>
      </c>
      <c r="L292" s="19">
        <f>MAX(0,ROUNDDOWN(G292-E292-H292,-3))</f>
        <v/>
      </c>
      <c r="M292" s="19">
        <f>IF(J292&lt;=0,0,ROUNDDOWN((J292*LOOKUP(J292,{0,1950001,3300001,6950001,9000001,18000001,40000001},{0.05,0.1,0.2,0.23,0.33,0.4,0.45})-LOOKUP(J292,{0,1950001,3300001,6950001,9000001,18000001,40000001},{0,97500,427500,636000,1536000,2796000,4796000}))*1.021,-2))</f>
        <v/>
      </c>
      <c r="N292" s="19">
        <f>IF(K292&lt;=0,0,ROUNDDOWN((K292*LOOKUP(K292,{0,1950001,3300001,6950001,9000001,18000001,40000001},{0.05,0.1,0.2,0.23,0.33,0.4,0.45})-LOOKUP(K292,{0,1950001,3300001,6950001,9000001,18000001,40000001},{0,97500,427500,636000,1536000,2796000,4796000}))*1.021,-2))</f>
        <v/>
      </c>
      <c r="O292" s="19">
        <f>IF(L292&lt;=0,0,ROUNDDOWN((L292*LOOKUP(L292,{0,1950001,3300001,6950001,9000001,18000001,40000001},{0.05,0.1,0.2,0.23,0.33,0.4,0.45})-LOOKUP(L292,{0,1950001,3300001,6950001,9000001,18000001,40000001},{0,97500,427500,636000,1536000,2796000,4796000}))*1.021,-2))</f>
        <v/>
      </c>
      <c r="P292" s="19">
        <f>MAX(0,ROUNDDOWN(G292-E292-430000,-3))</f>
        <v/>
      </c>
      <c r="Q292" s="19">
        <f>MAX(0,ROUNDDOWN(G292-E292-430000-I292,-3))</f>
        <v/>
      </c>
      <c r="R292" s="19">
        <f>MAX(0,ROUNDDOWN(F292-E292-430000,-3))</f>
        <v/>
      </c>
      <c r="S292" s="19">
        <f>IF(G292&lt;=450000,0,MAX(0,ROUNDDOWN(P292*0.06-MIN(50000,P292)*0.03,-2))+MAX(0,ROUNDDOWN(P292*0.04-MIN(50000,P292)*0.02,-2)))</f>
        <v/>
      </c>
      <c r="T292" s="19">
        <f>IF(G292&lt;=450000,0,MAX(0,ROUNDDOWN(Q292*0.06-MIN(50000,Q292)*0.03,-2))+MAX(0,ROUNDDOWN(Q292*0.04-MIN(50000,Q292)*0.02,-2)))</f>
        <v/>
      </c>
      <c r="U292" s="19">
        <f>IF(F292&lt;=450000,0,MAX(0,ROUNDDOWN(R292*0.06-MIN(50000,R292)*0.03,-2))+MAX(0,ROUNDDOWN(R292*0.04-MIN(50000,R292)*0.02,-2)))</f>
        <v/>
      </c>
      <c r="V292" s="19">
        <f>S292-U292</f>
        <v/>
      </c>
      <c r="W292" s="19">
        <f>O292-M292</f>
        <v/>
      </c>
      <c r="X292" s="19">
        <f>N292+T292-M292-S292</f>
        <v/>
      </c>
      <c r="Y292" s="19">
        <f>T292-S292</f>
        <v/>
      </c>
    </row>
    <row r="293">
      <c r="A293" t="inlineStr">
        <is>
          <t>医療費の境目</t>
        </is>
      </c>
      <c r="B293" s="19">
        <f>'3_医療費の境目'!$B$3</f>
        <v/>
      </c>
      <c r="C293" s="19">
        <f>'3_医療費の境目'!$B$4</f>
        <v/>
      </c>
      <c r="D293" s="19">
        <f>'3_医療費の境目'!D221</f>
        <v/>
      </c>
      <c r="E293" s="19">
        <f>ROUND(MIN(B293/12,650000)*12*0.0915+MIN(B293/12,1390000)*12*(0.0504+0)+B293*0.005,0)</f>
        <v/>
      </c>
      <c r="F293" s="19">
        <f>IF(B293&lt;741000,0,IF(B293&lt;2191000,B293-740000,IF(B293&lt;2193000,1451000,IF(B293&lt;2196000,1453000,IF(B293&lt;2200000,1456000,IF(B293&lt;3600000,ROUND(ROUNDDOWN(B293/4,-3)*2.8,0)-80000,IF(B293&lt;6600000,ROUND(ROUNDDOWN(B293/4,-3)*3.2,0)-440000,IF(B293&lt;8500000,ROUNDDOWN(B293*0.9,0)-1100000,B293-1950000))))))))</f>
        <v/>
      </c>
      <c r="G293" s="19">
        <f>F293+C293</f>
        <v/>
      </c>
      <c r="H293" s="19">
        <f>IF(G293&gt;23500000,NA(),IF(G293&lt;=4890000,1040000,IF(G293&lt;=6550000,670000,620000)))</f>
        <v/>
      </c>
      <c r="I293" s="19">
        <f>IF(D293&lt;=0,0,MAX(0,MIN(2000000,D293-MIN(100000,ROUNDDOWN(G293*0.05,0)))))</f>
        <v/>
      </c>
      <c r="J293" s="19">
        <f>MAX(0,ROUNDDOWN(F293-E293-H293,-3))</f>
        <v/>
      </c>
      <c r="K293" s="19">
        <f>MAX(0,ROUNDDOWN(G293-E293-H293-I293,-3))</f>
        <v/>
      </c>
      <c r="L293" s="19">
        <f>MAX(0,ROUNDDOWN(G293-E293-H293,-3))</f>
        <v/>
      </c>
      <c r="M293" s="19">
        <f>IF(J293&lt;=0,0,ROUNDDOWN((J293*LOOKUP(J293,{0,1950001,3300001,6950001,9000001,18000001,40000001},{0.05,0.1,0.2,0.23,0.33,0.4,0.45})-LOOKUP(J293,{0,1950001,3300001,6950001,9000001,18000001,40000001},{0,97500,427500,636000,1536000,2796000,4796000}))*1.021,-2))</f>
        <v/>
      </c>
      <c r="N293" s="19">
        <f>IF(K293&lt;=0,0,ROUNDDOWN((K293*LOOKUP(K293,{0,1950001,3300001,6950001,9000001,18000001,40000001},{0.05,0.1,0.2,0.23,0.33,0.4,0.45})-LOOKUP(K293,{0,1950001,3300001,6950001,9000001,18000001,40000001},{0,97500,427500,636000,1536000,2796000,4796000}))*1.021,-2))</f>
        <v/>
      </c>
      <c r="O293" s="19">
        <f>IF(L293&lt;=0,0,ROUNDDOWN((L293*LOOKUP(L293,{0,1950001,3300001,6950001,9000001,18000001,40000001},{0.05,0.1,0.2,0.23,0.33,0.4,0.45})-LOOKUP(L293,{0,1950001,3300001,6950001,9000001,18000001,40000001},{0,97500,427500,636000,1536000,2796000,4796000}))*1.021,-2))</f>
        <v/>
      </c>
      <c r="P293" s="19">
        <f>MAX(0,ROUNDDOWN(G293-E293-430000,-3))</f>
        <v/>
      </c>
      <c r="Q293" s="19">
        <f>MAX(0,ROUNDDOWN(G293-E293-430000-I293,-3))</f>
        <v/>
      </c>
      <c r="R293" s="19">
        <f>MAX(0,ROUNDDOWN(F293-E293-430000,-3))</f>
        <v/>
      </c>
      <c r="S293" s="19">
        <f>IF(G293&lt;=450000,0,MAX(0,ROUNDDOWN(P293*0.06-MIN(50000,P293)*0.03,-2))+MAX(0,ROUNDDOWN(P293*0.04-MIN(50000,P293)*0.02,-2)))</f>
        <v/>
      </c>
      <c r="T293" s="19">
        <f>IF(G293&lt;=450000,0,MAX(0,ROUNDDOWN(Q293*0.06-MIN(50000,Q293)*0.03,-2))+MAX(0,ROUNDDOWN(Q293*0.04-MIN(50000,Q293)*0.02,-2)))</f>
        <v/>
      </c>
      <c r="U293" s="19">
        <f>IF(F293&lt;=450000,0,MAX(0,ROUNDDOWN(R293*0.06-MIN(50000,R293)*0.03,-2))+MAX(0,ROUNDDOWN(R293*0.04-MIN(50000,R293)*0.02,-2)))</f>
        <v/>
      </c>
      <c r="V293" s="19">
        <f>S293-U293</f>
        <v/>
      </c>
      <c r="W293" s="19">
        <f>O293-M293</f>
        <v/>
      </c>
      <c r="X293" s="19">
        <f>N293+T293-M293-S293</f>
        <v/>
      </c>
      <c r="Y293" s="19">
        <f>T293-S293</f>
        <v/>
      </c>
    </row>
    <row r="294">
      <c r="A294" t="inlineStr">
        <is>
          <t>医療費の境目</t>
        </is>
      </c>
      <c r="B294" s="19">
        <f>'3_医療費の境目'!$B$3</f>
        <v/>
      </c>
      <c r="C294" s="19">
        <f>'3_医療費の境目'!$B$4</f>
        <v/>
      </c>
      <c r="D294" s="19">
        <f>'3_医療費の境目'!D222</f>
        <v/>
      </c>
      <c r="E294" s="19">
        <f>ROUND(MIN(B294/12,650000)*12*0.0915+MIN(B294/12,1390000)*12*(0.0504+0)+B294*0.005,0)</f>
        <v/>
      </c>
      <c r="F294" s="19">
        <f>IF(B294&lt;741000,0,IF(B294&lt;2191000,B294-740000,IF(B294&lt;2193000,1451000,IF(B294&lt;2196000,1453000,IF(B294&lt;2200000,1456000,IF(B294&lt;3600000,ROUND(ROUNDDOWN(B294/4,-3)*2.8,0)-80000,IF(B294&lt;6600000,ROUND(ROUNDDOWN(B294/4,-3)*3.2,0)-440000,IF(B294&lt;8500000,ROUNDDOWN(B294*0.9,0)-1100000,B294-1950000))))))))</f>
        <v/>
      </c>
      <c r="G294" s="19">
        <f>F294+C294</f>
        <v/>
      </c>
      <c r="H294" s="19">
        <f>IF(G294&gt;23500000,NA(),IF(G294&lt;=4890000,1040000,IF(G294&lt;=6550000,670000,620000)))</f>
        <v/>
      </c>
      <c r="I294" s="19">
        <f>IF(D294&lt;=0,0,MAX(0,MIN(2000000,D294-MIN(100000,ROUNDDOWN(G294*0.05,0)))))</f>
        <v/>
      </c>
      <c r="J294" s="19">
        <f>MAX(0,ROUNDDOWN(F294-E294-H294,-3))</f>
        <v/>
      </c>
      <c r="K294" s="19">
        <f>MAX(0,ROUNDDOWN(G294-E294-H294-I294,-3))</f>
        <v/>
      </c>
      <c r="L294" s="19">
        <f>MAX(0,ROUNDDOWN(G294-E294-H294,-3))</f>
        <v/>
      </c>
      <c r="M294" s="19">
        <f>IF(J294&lt;=0,0,ROUNDDOWN((J294*LOOKUP(J294,{0,1950001,3300001,6950001,9000001,18000001,40000001},{0.05,0.1,0.2,0.23,0.33,0.4,0.45})-LOOKUP(J294,{0,1950001,3300001,6950001,9000001,18000001,40000001},{0,97500,427500,636000,1536000,2796000,4796000}))*1.021,-2))</f>
        <v/>
      </c>
      <c r="N294" s="19">
        <f>IF(K294&lt;=0,0,ROUNDDOWN((K294*LOOKUP(K294,{0,1950001,3300001,6950001,9000001,18000001,40000001},{0.05,0.1,0.2,0.23,0.33,0.4,0.45})-LOOKUP(K294,{0,1950001,3300001,6950001,9000001,18000001,40000001},{0,97500,427500,636000,1536000,2796000,4796000}))*1.021,-2))</f>
        <v/>
      </c>
      <c r="O294" s="19">
        <f>IF(L294&lt;=0,0,ROUNDDOWN((L294*LOOKUP(L294,{0,1950001,3300001,6950001,9000001,18000001,40000001},{0.05,0.1,0.2,0.23,0.33,0.4,0.45})-LOOKUP(L294,{0,1950001,3300001,6950001,9000001,18000001,40000001},{0,97500,427500,636000,1536000,2796000,4796000}))*1.021,-2))</f>
        <v/>
      </c>
      <c r="P294" s="19">
        <f>MAX(0,ROUNDDOWN(G294-E294-430000,-3))</f>
        <v/>
      </c>
      <c r="Q294" s="19">
        <f>MAX(0,ROUNDDOWN(G294-E294-430000-I294,-3))</f>
        <v/>
      </c>
      <c r="R294" s="19">
        <f>MAX(0,ROUNDDOWN(F294-E294-430000,-3))</f>
        <v/>
      </c>
      <c r="S294" s="19">
        <f>IF(G294&lt;=450000,0,MAX(0,ROUNDDOWN(P294*0.06-MIN(50000,P294)*0.03,-2))+MAX(0,ROUNDDOWN(P294*0.04-MIN(50000,P294)*0.02,-2)))</f>
        <v/>
      </c>
      <c r="T294" s="19">
        <f>IF(G294&lt;=450000,0,MAX(0,ROUNDDOWN(Q294*0.06-MIN(50000,Q294)*0.03,-2))+MAX(0,ROUNDDOWN(Q294*0.04-MIN(50000,Q294)*0.02,-2)))</f>
        <v/>
      </c>
      <c r="U294" s="19">
        <f>IF(F294&lt;=450000,0,MAX(0,ROUNDDOWN(R294*0.06-MIN(50000,R294)*0.03,-2))+MAX(0,ROUNDDOWN(R294*0.04-MIN(50000,R294)*0.02,-2)))</f>
        <v/>
      </c>
      <c r="V294" s="19">
        <f>S294-U294</f>
        <v/>
      </c>
      <c r="W294" s="19">
        <f>O294-M294</f>
        <v/>
      </c>
      <c r="X294" s="19">
        <f>N294+T294-M294-S294</f>
        <v/>
      </c>
      <c r="Y294" s="19">
        <f>T294-S294</f>
        <v/>
      </c>
    </row>
    <row r="295">
      <c r="A295" t="inlineStr">
        <is>
          <t>医療費の境目</t>
        </is>
      </c>
      <c r="B295" s="19">
        <f>'3_医療費の境目'!$B$3</f>
        <v/>
      </c>
      <c r="C295" s="19">
        <f>'3_医療費の境目'!$B$4</f>
        <v/>
      </c>
      <c r="D295" s="19">
        <f>'3_医療費の境目'!D223</f>
        <v/>
      </c>
      <c r="E295" s="19">
        <f>ROUND(MIN(B295/12,650000)*12*0.0915+MIN(B295/12,1390000)*12*(0.0504+0)+B295*0.005,0)</f>
        <v/>
      </c>
      <c r="F295" s="19">
        <f>IF(B295&lt;741000,0,IF(B295&lt;2191000,B295-740000,IF(B295&lt;2193000,1451000,IF(B295&lt;2196000,1453000,IF(B295&lt;2200000,1456000,IF(B295&lt;3600000,ROUND(ROUNDDOWN(B295/4,-3)*2.8,0)-80000,IF(B295&lt;6600000,ROUND(ROUNDDOWN(B295/4,-3)*3.2,0)-440000,IF(B295&lt;8500000,ROUNDDOWN(B295*0.9,0)-1100000,B295-1950000))))))))</f>
        <v/>
      </c>
      <c r="G295" s="19">
        <f>F295+C295</f>
        <v/>
      </c>
      <c r="H295" s="19">
        <f>IF(G295&gt;23500000,NA(),IF(G295&lt;=4890000,1040000,IF(G295&lt;=6550000,670000,620000)))</f>
        <v/>
      </c>
      <c r="I295" s="19">
        <f>IF(D295&lt;=0,0,MAX(0,MIN(2000000,D295-MIN(100000,ROUNDDOWN(G295*0.05,0)))))</f>
        <v/>
      </c>
      <c r="J295" s="19">
        <f>MAX(0,ROUNDDOWN(F295-E295-H295,-3))</f>
        <v/>
      </c>
      <c r="K295" s="19">
        <f>MAX(0,ROUNDDOWN(G295-E295-H295-I295,-3))</f>
        <v/>
      </c>
      <c r="L295" s="19">
        <f>MAX(0,ROUNDDOWN(G295-E295-H295,-3))</f>
        <v/>
      </c>
      <c r="M295" s="19">
        <f>IF(J295&lt;=0,0,ROUNDDOWN((J295*LOOKUP(J295,{0,1950001,3300001,6950001,9000001,18000001,40000001},{0.05,0.1,0.2,0.23,0.33,0.4,0.45})-LOOKUP(J295,{0,1950001,3300001,6950001,9000001,18000001,40000001},{0,97500,427500,636000,1536000,2796000,4796000}))*1.021,-2))</f>
        <v/>
      </c>
      <c r="N295" s="19">
        <f>IF(K295&lt;=0,0,ROUNDDOWN((K295*LOOKUP(K295,{0,1950001,3300001,6950001,9000001,18000001,40000001},{0.05,0.1,0.2,0.23,0.33,0.4,0.45})-LOOKUP(K295,{0,1950001,3300001,6950001,9000001,18000001,40000001},{0,97500,427500,636000,1536000,2796000,4796000}))*1.021,-2))</f>
        <v/>
      </c>
      <c r="O295" s="19">
        <f>IF(L295&lt;=0,0,ROUNDDOWN((L295*LOOKUP(L295,{0,1950001,3300001,6950001,9000001,18000001,40000001},{0.05,0.1,0.2,0.23,0.33,0.4,0.45})-LOOKUP(L295,{0,1950001,3300001,6950001,9000001,18000001,40000001},{0,97500,427500,636000,1536000,2796000,4796000}))*1.021,-2))</f>
        <v/>
      </c>
      <c r="P295" s="19">
        <f>MAX(0,ROUNDDOWN(G295-E295-430000,-3))</f>
        <v/>
      </c>
      <c r="Q295" s="19">
        <f>MAX(0,ROUNDDOWN(G295-E295-430000-I295,-3))</f>
        <v/>
      </c>
      <c r="R295" s="19">
        <f>MAX(0,ROUNDDOWN(F295-E295-430000,-3))</f>
        <v/>
      </c>
      <c r="S295" s="19">
        <f>IF(G295&lt;=450000,0,MAX(0,ROUNDDOWN(P295*0.06-MIN(50000,P295)*0.03,-2))+MAX(0,ROUNDDOWN(P295*0.04-MIN(50000,P295)*0.02,-2)))</f>
        <v/>
      </c>
      <c r="T295" s="19">
        <f>IF(G295&lt;=450000,0,MAX(0,ROUNDDOWN(Q295*0.06-MIN(50000,Q295)*0.03,-2))+MAX(0,ROUNDDOWN(Q295*0.04-MIN(50000,Q295)*0.02,-2)))</f>
        <v/>
      </c>
      <c r="U295" s="19">
        <f>IF(F295&lt;=450000,0,MAX(0,ROUNDDOWN(R295*0.06-MIN(50000,R295)*0.03,-2))+MAX(0,ROUNDDOWN(R295*0.04-MIN(50000,R295)*0.02,-2)))</f>
        <v/>
      </c>
      <c r="V295" s="19">
        <f>S295-U295</f>
        <v/>
      </c>
      <c r="W295" s="19">
        <f>O295-M295</f>
        <v/>
      </c>
      <c r="X295" s="19">
        <f>N295+T295-M295-S295</f>
        <v/>
      </c>
      <c r="Y295" s="19">
        <f>T295-S295</f>
        <v/>
      </c>
    </row>
    <row r="296">
      <c r="A296" t="inlineStr">
        <is>
          <t>医療費の境目</t>
        </is>
      </c>
      <c r="B296" s="19">
        <f>'3_医療費の境目'!$B$3</f>
        <v/>
      </c>
      <c r="C296" s="19">
        <f>'3_医療費の境目'!$B$4</f>
        <v/>
      </c>
      <c r="D296" s="19">
        <f>'3_医療費の境目'!D224</f>
        <v/>
      </c>
      <c r="E296" s="19">
        <f>ROUND(MIN(B296/12,650000)*12*0.0915+MIN(B296/12,1390000)*12*(0.0504+0)+B296*0.005,0)</f>
        <v/>
      </c>
      <c r="F296" s="19">
        <f>IF(B296&lt;741000,0,IF(B296&lt;2191000,B296-740000,IF(B296&lt;2193000,1451000,IF(B296&lt;2196000,1453000,IF(B296&lt;2200000,1456000,IF(B296&lt;3600000,ROUND(ROUNDDOWN(B296/4,-3)*2.8,0)-80000,IF(B296&lt;6600000,ROUND(ROUNDDOWN(B296/4,-3)*3.2,0)-440000,IF(B296&lt;8500000,ROUNDDOWN(B296*0.9,0)-1100000,B296-1950000))))))))</f>
        <v/>
      </c>
      <c r="G296" s="19">
        <f>F296+C296</f>
        <v/>
      </c>
      <c r="H296" s="19">
        <f>IF(G296&gt;23500000,NA(),IF(G296&lt;=4890000,1040000,IF(G296&lt;=6550000,670000,620000)))</f>
        <v/>
      </c>
      <c r="I296" s="19">
        <f>IF(D296&lt;=0,0,MAX(0,MIN(2000000,D296-MIN(100000,ROUNDDOWN(G296*0.05,0)))))</f>
        <v/>
      </c>
      <c r="J296" s="19">
        <f>MAX(0,ROUNDDOWN(F296-E296-H296,-3))</f>
        <v/>
      </c>
      <c r="K296" s="19">
        <f>MAX(0,ROUNDDOWN(G296-E296-H296-I296,-3))</f>
        <v/>
      </c>
      <c r="L296" s="19">
        <f>MAX(0,ROUNDDOWN(G296-E296-H296,-3))</f>
        <v/>
      </c>
      <c r="M296" s="19">
        <f>IF(J296&lt;=0,0,ROUNDDOWN((J296*LOOKUP(J296,{0,1950001,3300001,6950001,9000001,18000001,40000001},{0.05,0.1,0.2,0.23,0.33,0.4,0.45})-LOOKUP(J296,{0,1950001,3300001,6950001,9000001,18000001,40000001},{0,97500,427500,636000,1536000,2796000,4796000}))*1.021,-2))</f>
        <v/>
      </c>
      <c r="N296" s="19">
        <f>IF(K296&lt;=0,0,ROUNDDOWN((K296*LOOKUP(K296,{0,1950001,3300001,6950001,9000001,18000001,40000001},{0.05,0.1,0.2,0.23,0.33,0.4,0.45})-LOOKUP(K296,{0,1950001,3300001,6950001,9000001,18000001,40000001},{0,97500,427500,636000,1536000,2796000,4796000}))*1.021,-2))</f>
        <v/>
      </c>
      <c r="O296" s="19">
        <f>IF(L296&lt;=0,0,ROUNDDOWN((L296*LOOKUP(L296,{0,1950001,3300001,6950001,9000001,18000001,40000001},{0.05,0.1,0.2,0.23,0.33,0.4,0.45})-LOOKUP(L296,{0,1950001,3300001,6950001,9000001,18000001,40000001},{0,97500,427500,636000,1536000,2796000,4796000}))*1.021,-2))</f>
        <v/>
      </c>
      <c r="P296" s="19">
        <f>MAX(0,ROUNDDOWN(G296-E296-430000,-3))</f>
        <v/>
      </c>
      <c r="Q296" s="19">
        <f>MAX(0,ROUNDDOWN(G296-E296-430000-I296,-3))</f>
        <v/>
      </c>
      <c r="R296" s="19">
        <f>MAX(0,ROUNDDOWN(F296-E296-430000,-3))</f>
        <v/>
      </c>
      <c r="S296" s="19">
        <f>IF(G296&lt;=450000,0,MAX(0,ROUNDDOWN(P296*0.06-MIN(50000,P296)*0.03,-2))+MAX(0,ROUNDDOWN(P296*0.04-MIN(50000,P296)*0.02,-2)))</f>
        <v/>
      </c>
      <c r="T296" s="19">
        <f>IF(G296&lt;=450000,0,MAX(0,ROUNDDOWN(Q296*0.06-MIN(50000,Q296)*0.03,-2))+MAX(0,ROUNDDOWN(Q296*0.04-MIN(50000,Q296)*0.02,-2)))</f>
        <v/>
      </c>
      <c r="U296" s="19">
        <f>IF(F296&lt;=450000,0,MAX(0,ROUNDDOWN(R296*0.06-MIN(50000,R296)*0.03,-2))+MAX(0,ROUNDDOWN(R296*0.04-MIN(50000,R296)*0.02,-2)))</f>
        <v/>
      </c>
      <c r="V296" s="19">
        <f>S296-U296</f>
        <v/>
      </c>
      <c r="W296" s="19">
        <f>O296-M296</f>
        <v/>
      </c>
      <c r="X296" s="19">
        <f>N296+T296-M296-S296</f>
        <v/>
      </c>
      <c r="Y296" s="19">
        <f>T296-S296</f>
        <v/>
      </c>
    </row>
    <row r="297">
      <c r="A297" t="inlineStr">
        <is>
          <t>医療費の境目</t>
        </is>
      </c>
      <c r="B297" s="19">
        <f>'3_医療費の境目'!$B$3</f>
        <v/>
      </c>
      <c r="C297" s="19">
        <f>'3_医療費の境目'!$B$4</f>
        <v/>
      </c>
      <c r="D297" s="19">
        <f>'3_医療費の境目'!D225</f>
        <v/>
      </c>
      <c r="E297" s="19">
        <f>ROUND(MIN(B297/12,650000)*12*0.0915+MIN(B297/12,1390000)*12*(0.0504+0)+B297*0.005,0)</f>
        <v/>
      </c>
      <c r="F297" s="19">
        <f>IF(B297&lt;741000,0,IF(B297&lt;2191000,B297-740000,IF(B297&lt;2193000,1451000,IF(B297&lt;2196000,1453000,IF(B297&lt;2200000,1456000,IF(B297&lt;3600000,ROUND(ROUNDDOWN(B297/4,-3)*2.8,0)-80000,IF(B297&lt;6600000,ROUND(ROUNDDOWN(B297/4,-3)*3.2,0)-440000,IF(B297&lt;8500000,ROUNDDOWN(B297*0.9,0)-1100000,B297-1950000))))))))</f>
        <v/>
      </c>
      <c r="G297" s="19">
        <f>F297+C297</f>
        <v/>
      </c>
      <c r="H297" s="19">
        <f>IF(G297&gt;23500000,NA(),IF(G297&lt;=4890000,1040000,IF(G297&lt;=6550000,670000,620000)))</f>
        <v/>
      </c>
      <c r="I297" s="19">
        <f>IF(D297&lt;=0,0,MAX(0,MIN(2000000,D297-MIN(100000,ROUNDDOWN(G297*0.05,0)))))</f>
        <v/>
      </c>
      <c r="J297" s="19">
        <f>MAX(0,ROUNDDOWN(F297-E297-H297,-3))</f>
        <v/>
      </c>
      <c r="K297" s="19">
        <f>MAX(0,ROUNDDOWN(G297-E297-H297-I297,-3))</f>
        <v/>
      </c>
      <c r="L297" s="19">
        <f>MAX(0,ROUNDDOWN(G297-E297-H297,-3))</f>
        <v/>
      </c>
      <c r="M297" s="19">
        <f>IF(J297&lt;=0,0,ROUNDDOWN((J297*LOOKUP(J297,{0,1950001,3300001,6950001,9000001,18000001,40000001},{0.05,0.1,0.2,0.23,0.33,0.4,0.45})-LOOKUP(J297,{0,1950001,3300001,6950001,9000001,18000001,40000001},{0,97500,427500,636000,1536000,2796000,4796000}))*1.021,-2))</f>
        <v/>
      </c>
      <c r="N297" s="19">
        <f>IF(K297&lt;=0,0,ROUNDDOWN((K297*LOOKUP(K297,{0,1950001,3300001,6950001,9000001,18000001,40000001},{0.05,0.1,0.2,0.23,0.33,0.4,0.45})-LOOKUP(K297,{0,1950001,3300001,6950001,9000001,18000001,40000001},{0,97500,427500,636000,1536000,2796000,4796000}))*1.021,-2))</f>
        <v/>
      </c>
      <c r="O297" s="19">
        <f>IF(L297&lt;=0,0,ROUNDDOWN((L297*LOOKUP(L297,{0,1950001,3300001,6950001,9000001,18000001,40000001},{0.05,0.1,0.2,0.23,0.33,0.4,0.45})-LOOKUP(L297,{0,1950001,3300001,6950001,9000001,18000001,40000001},{0,97500,427500,636000,1536000,2796000,4796000}))*1.021,-2))</f>
        <v/>
      </c>
      <c r="P297" s="19">
        <f>MAX(0,ROUNDDOWN(G297-E297-430000,-3))</f>
        <v/>
      </c>
      <c r="Q297" s="19">
        <f>MAX(0,ROUNDDOWN(G297-E297-430000-I297,-3))</f>
        <v/>
      </c>
      <c r="R297" s="19">
        <f>MAX(0,ROUNDDOWN(F297-E297-430000,-3))</f>
        <v/>
      </c>
      <c r="S297" s="19">
        <f>IF(G297&lt;=450000,0,MAX(0,ROUNDDOWN(P297*0.06-MIN(50000,P297)*0.03,-2))+MAX(0,ROUNDDOWN(P297*0.04-MIN(50000,P297)*0.02,-2)))</f>
        <v/>
      </c>
      <c r="T297" s="19">
        <f>IF(G297&lt;=450000,0,MAX(0,ROUNDDOWN(Q297*0.06-MIN(50000,Q297)*0.03,-2))+MAX(0,ROUNDDOWN(Q297*0.04-MIN(50000,Q297)*0.02,-2)))</f>
        <v/>
      </c>
      <c r="U297" s="19">
        <f>IF(F297&lt;=450000,0,MAX(0,ROUNDDOWN(R297*0.06-MIN(50000,R297)*0.03,-2))+MAX(0,ROUNDDOWN(R297*0.04-MIN(50000,R297)*0.02,-2)))</f>
        <v/>
      </c>
      <c r="V297" s="19">
        <f>S297-U297</f>
        <v/>
      </c>
      <c r="W297" s="19">
        <f>O297-M297</f>
        <v/>
      </c>
      <c r="X297" s="19">
        <f>N297+T297-M297-S297</f>
        <v/>
      </c>
      <c r="Y297" s="19">
        <f>T297-S297</f>
        <v/>
      </c>
    </row>
    <row r="298">
      <c r="A298" t="inlineStr">
        <is>
          <t>医療費の境目</t>
        </is>
      </c>
      <c r="B298" s="19">
        <f>'3_医療費の境目'!$B$3</f>
        <v/>
      </c>
      <c r="C298" s="19">
        <f>'3_医療費の境目'!$B$4</f>
        <v/>
      </c>
      <c r="D298" s="19">
        <f>'3_医療費の境目'!D226</f>
        <v/>
      </c>
      <c r="E298" s="19">
        <f>ROUND(MIN(B298/12,650000)*12*0.0915+MIN(B298/12,1390000)*12*(0.0504+0)+B298*0.005,0)</f>
        <v/>
      </c>
      <c r="F298" s="19">
        <f>IF(B298&lt;741000,0,IF(B298&lt;2191000,B298-740000,IF(B298&lt;2193000,1451000,IF(B298&lt;2196000,1453000,IF(B298&lt;2200000,1456000,IF(B298&lt;3600000,ROUND(ROUNDDOWN(B298/4,-3)*2.8,0)-80000,IF(B298&lt;6600000,ROUND(ROUNDDOWN(B298/4,-3)*3.2,0)-440000,IF(B298&lt;8500000,ROUNDDOWN(B298*0.9,0)-1100000,B298-1950000))))))))</f>
        <v/>
      </c>
      <c r="G298" s="19">
        <f>F298+C298</f>
        <v/>
      </c>
      <c r="H298" s="19">
        <f>IF(G298&gt;23500000,NA(),IF(G298&lt;=4890000,1040000,IF(G298&lt;=6550000,670000,620000)))</f>
        <v/>
      </c>
      <c r="I298" s="19">
        <f>IF(D298&lt;=0,0,MAX(0,MIN(2000000,D298-MIN(100000,ROUNDDOWN(G298*0.05,0)))))</f>
        <v/>
      </c>
      <c r="J298" s="19">
        <f>MAX(0,ROUNDDOWN(F298-E298-H298,-3))</f>
        <v/>
      </c>
      <c r="K298" s="19">
        <f>MAX(0,ROUNDDOWN(G298-E298-H298-I298,-3))</f>
        <v/>
      </c>
      <c r="L298" s="19">
        <f>MAX(0,ROUNDDOWN(G298-E298-H298,-3))</f>
        <v/>
      </c>
      <c r="M298" s="19">
        <f>IF(J298&lt;=0,0,ROUNDDOWN((J298*LOOKUP(J298,{0,1950001,3300001,6950001,9000001,18000001,40000001},{0.05,0.1,0.2,0.23,0.33,0.4,0.45})-LOOKUP(J298,{0,1950001,3300001,6950001,9000001,18000001,40000001},{0,97500,427500,636000,1536000,2796000,4796000}))*1.021,-2))</f>
        <v/>
      </c>
      <c r="N298" s="19">
        <f>IF(K298&lt;=0,0,ROUNDDOWN((K298*LOOKUP(K298,{0,1950001,3300001,6950001,9000001,18000001,40000001},{0.05,0.1,0.2,0.23,0.33,0.4,0.45})-LOOKUP(K298,{0,1950001,3300001,6950001,9000001,18000001,40000001},{0,97500,427500,636000,1536000,2796000,4796000}))*1.021,-2))</f>
        <v/>
      </c>
      <c r="O298" s="19">
        <f>IF(L298&lt;=0,0,ROUNDDOWN((L298*LOOKUP(L298,{0,1950001,3300001,6950001,9000001,18000001,40000001},{0.05,0.1,0.2,0.23,0.33,0.4,0.45})-LOOKUP(L298,{0,1950001,3300001,6950001,9000001,18000001,40000001},{0,97500,427500,636000,1536000,2796000,4796000}))*1.021,-2))</f>
        <v/>
      </c>
      <c r="P298" s="19">
        <f>MAX(0,ROUNDDOWN(G298-E298-430000,-3))</f>
        <v/>
      </c>
      <c r="Q298" s="19">
        <f>MAX(0,ROUNDDOWN(G298-E298-430000-I298,-3))</f>
        <v/>
      </c>
      <c r="R298" s="19">
        <f>MAX(0,ROUNDDOWN(F298-E298-430000,-3))</f>
        <v/>
      </c>
      <c r="S298" s="19">
        <f>IF(G298&lt;=450000,0,MAX(0,ROUNDDOWN(P298*0.06-MIN(50000,P298)*0.03,-2))+MAX(0,ROUNDDOWN(P298*0.04-MIN(50000,P298)*0.02,-2)))</f>
        <v/>
      </c>
      <c r="T298" s="19">
        <f>IF(G298&lt;=450000,0,MAX(0,ROUNDDOWN(Q298*0.06-MIN(50000,Q298)*0.03,-2))+MAX(0,ROUNDDOWN(Q298*0.04-MIN(50000,Q298)*0.02,-2)))</f>
        <v/>
      </c>
      <c r="U298" s="19">
        <f>IF(F298&lt;=450000,0,MAX(0,ROUNDDOWN(R298*0.06-MIN(50000,R298)*0.03,-2))+MAX(0,ROUNDDOWN(R298*0.04-MIN(50000,R298)*0.02,-2)))</f>
        <v/>
      </c>
      <c r="V298" s="19">
        <f>S298-U298</f>
        <v/>
      </c>
      <c r="W298" s="19">
        <f>O298-M298</f>
        <v/>
      </c>
      <c r="X298" s="19">
        <f>N298+T298-M298-S298</f>
        <v/>
      </c>
      <c r="Y298" s="19">
        <f>T298-S298</f>
        <v/>
      </c>
    </row>
    <row r="299">
      <c r="A299" t="inlineStr">
        <is>
          <t>医療費の境目</t>
        </is>
      </c>
      <c r="B299" s="19">
        <f>'3_医療費の境目'!$B$3</f>
        <v/>
      </c>
      <c r="C299" s="19">
        <f>'3_医療費の境目'!$B$4</f>
        <v/>
      </c>
      <c r="D299" s="19">
        <f>'3_医療費の境目'!D227</f>
        <v/>
      </c>
      <c r="E299" s="19">
        <f>ROUND(MIN(B299/12,650000)*12*0.0915+MIN(B299/12,1390000)*12*(0.0504+0)+B299*0.005,0)</f>
        <v/>
      </c>
      <c r="F299" s="19">
        <f>IF(B299&lt;741000,0,IF(B299&lt;2191000,B299-740000,IF(B299&lt;2193000,1451000,IF(B299&lt;2196000,1453000,IF(B299&lt;2200000,1456000,IF(B299&lt;3600000,ROUND(ROUNDDOWN(B299/4,-3)*2.8,0)-80000,IF(B299&lt;6600000,ROUND(ROUNDDOWN(B299/4,-3)*3.2,0)-440000,IF(B299&lt;8500000,ROUNDDOWN(B299*0.9,0)-1100000,B299-1950000))))))))</f>
        <v/>
      </c>
      <c r="G299" s="19">
        <f>F299+C299</f>
        <v/>
      </c>
      <c r="H299" s="19">
        <f>IF(G299&gt;23500000,NA(),IF(G299&lt;=4890000,1040000,IF(G299&lt;=6550000,670000,620000)))</f>
        <v/>
      </c>
      <c r="I299" s="19">
        <f>IF(D299&lt;=0,0,MAX(0,MIN(2000000,D299-MIN(100000,ROUNDDOWN(G299*0.05,0)))))</f>
        <v/>
      </c>
      <c r="J299" s="19">
        <f>MAX(0,ROUNDDOWN(F299-E299-H299,-3))</f>
        <v/>
      </c>
      <c r="K299" s="19">
        <f>MAX(0,ROUNDDOWN(G299-E299-H299-I299,-3))</f>
        <v/>
      </c>
      <c r="L299" s="19">
        <f>MAX(0,ROUNDDOWN(G299-E299-H299,-3))</f>
        <v/>
      </c>
      <c r="M299" s="19">
        <f>IF(J299&lt;=0,0,ROUNDDOWN((J299*LOOKUP(J299,{0,1950001,3300001,6950001,9000001,18000001,40000001},{0.05,0.1,0.2,0.23,0.33,0.4,0.45})-LOOKUP(J299,{0,1950001,3300001,6950001,9000001,18000001,40000001},{0,97500,427500,636000,1536000,2796000,4796000}))*1.021,-2))</f>
        <v/>
      </c>
      <c r="N299" s="19">
        <f>IF(K299&lt;=0,0,ROUNDDOWN((K299*LOOKUP(K299,{0,1950001,3300001,6950001,9000001,18000001,40000001},{0.05,0.1,0.2,0.23,0.33,0.4,0.45})-LOOKUP(K299,{0,1950001,3300001,6950001,9000001,18000001,40000001},{0,97500,427500,636000,1536000,2796000,4796000}))*1.021,-2))</f>
        <v/>
      </c>
      <c r="O299" s="19">
        <f>IF(L299&lt;=0,0,ROUNDDOWN((L299*LOOKUP(L299,{0,1950001,3300001,6950001,9000001,18000001,40000001},{0.05,0.1,0.2,0.23,0.33,0.4,0.45})-LOOKUP(L299,{0,1950001,3300001,6950001,9000001,18000001,40000001},{0,97500,427500,636000,1536000,2796000,4796000}))*1.021,-2))</f>
        <v/>
      </c>
      <c r="P299" s="19">
        <f>MAX(0,ROUNDDOWN(G299-E299-430000,-3))</f>
        <v/>
      </c>
      <c r="Q299" s="19">
        <f>MAX(0,ROUNDDOWN(G299-E299-430000-I299,-3))</f>
        <v/>
      </c>
      <c r="R299" s="19">
        <f>MAX(0,ROUNDDOWN(F299-E299-430000,-3))</f>
        <v/>
      </c>
      <c r="S299" s="19">
        <f>IF(G299&lt;=450000,0,MAX(0,ROUNDDOWN(P299*0.06-MIN(50000,P299)*0.03,-2))+MAX(0,ROUNDDOWN(P299*0.04-MIN(50000,P299)*0.02,-2)))</f>
        <v/>
      </c>
      <c r="T299" s="19">
        <f>IF(G299&lt;=450000,0,MAX(0,ROUNDDOWN(Q299*0.06-MIN(50000,Q299)*0.03,-2))+MAX(0,ROUNDDOWN(Q299*0.04-MIN(50000,Q299)*0.02,-2)))</f>
        <v/>
      </c>
      <c r="U299" s="19">
        <f>IF(F299&lt;=450000,0,MAX(0,ROUNDDOWN(R299*0.06-MIN(50000,R299)*0.03,-2))+MAX(0,ROUNDDOWN(R299*0.04-MIN(50000,R299)*0.02,-2)))</f>
        <v/>
      </c>
      <c r="V299" s="19">
        <f>S299-U299</f>
        <v/>
      </c>
      <c r="W299" s="19">
        <f>O299-M299</f>
        <v/>
      </c>
      <c r="X299" s="19">
        <f>N299+T299-M299-S299</f>
        <v/>
      </c>
      <c r="Y299" s="19">
        <f>T299-S299</f>
        <v/>
      </c>
    </row>
    <row r="300">
      <c r="A300" t="inlineStr">
        <is>
          <t>医療費の境目</t>
        </is>
      </c>
      <c r="B300" s="19">
        <f>'3_医療費の境目'!$B$3</f>
        <v/>
      </c>
      <c r="C300" s="19">
        <f>'3_医療費の境目'!$B$4</f>
        <v/>
      </c>
      <c r="D300" s="19">
        <f>'3_医療費の境目'!D228</f>
        <v/>
      </c>
      <c r="E300" s="19">
        <f>ROUND(MIN(B300/12,650000)*12*0.0915+MIN(B300/12,1390000)*12*(0.0504+0)+B300*0.005,0)</f>
        <v/>
      </c>
      <c r="F300" s="19">
        <f>IF(B300&lt;741000,0,IF(B300&lt;2191000,B300-740000,IF(B300&lt;2193000,1451000,IF(B300&lt;2196000,1453000,IF(B300&lt;2200000,1456000,IF(B300&lt;3600000,ROUND(ROUNDDOWN(B300/4,-3)*2.8,0)-80000,IF(B300&lt;6600000,ROUND(ROUNDDOWN(B300/4,-3)*3.2,0)-440000,IF(B300&lt;8500000,ROUNDDOWN(B300*0.9,0)-1100000,B300-1950000))))))))</f>
        <v/>
      </c>
      <c r="G300" s="19">
        <f>F300+C300</f>
        <v/>
      </c>
      <c r="H300" s="19">
        <f>IF(G300&gt;23500000,NA(),IF(G300&lt;=4890000,1040000,IF(G300&lt;=6550000,670000,620000)))</f>
        <v/>
      </c>
      <c r="I300" s="19">
        <f>IF(D300&lt;=0,0,MAX(0,MIN(2000000,D300-MIN(100000,ROUNDDOWN(G300*0.05,0)))))</f>
        <v/>
      </c>
      <c r="J300" s="19">
        <f>MAX(0,ROUNDDOWN(F300-E300-H300,-3))</f>
        <v/>
      </c>
      <c r="K300" s="19">
        <f>MAX(0,ROUNDDOWN(G300-E300-H300-I300,-3))</f>
        <v/>
      </c>
      <c r="L300" s="19">
        <f>MAX(0,ROUNDDOWN(G300-E300-H300,-3))</f>
        <v/>
      </c>
      <c r="M300" s="19">
        <f>IF(J300&lt;=0,0,ROUNDDOWN((J300*LOOKUP(J300,{0,1950001,3300001,6950001,9000001,18000001,40000001},{0.05,0.1,0.2,0.23,0.33,0.4,0.45})-LOOKUP(J300,{0,1950001,3300001,6950001,9000001,18000001,40000001},{0,97500,427500,636000,1536000,2796000,4796000}))*1.021,-2))</f>
        <v/>
      </c>
      <c r="N300" s="19">
        <f>IF(K300&lt;=0,0,ROUNDDOWN((K300*LOOKUP(K300,{0,1950001,3300001,6950001,9000001,18000001,40000001},{0.05,0.1,0.2,0.23,0.33,0.4,0.45})-LOOKUP(K300,{0,1950001,3300001,6950001,9000001,18000001,40000001},{0,97500,427500,636000,1536000,2796000,4796000}))*1.021,-2))</f>
        <v/>
      </c>
      <c r="O300" s="19">
        <f>IF(L300&lt;=0,0,ROUNDDOWN((L300*LOOKUP(L300,{0,1950001,3300001,6950001,9000001,18000001,40000001},{0.05,0.1,0.2,0.23,0.33,0.4,0.45})-LOOKUP(L300,{0,1950001,3300001,6950001,9000001,18000001,40000001},{0,97500,427500,636000,1536000,2796000,4796000}))*1.021,-2))</f>
        <v/>
      </c>
      <c r="P300" s="19">
        <f>MAX(0,ROUNDDOWN(G300-E300-430000,-3))</f>
        <v/>
      </c>
      <c r="Q300" s="19">
        <f>MAX(0,ROUNDDOWN(G300-E300-430000-I300,-3))</f>
        <v/>
      </c>
      <c r="R300" s="19">
        <f>MAX(0,ROUNDDOWN(F300-E300-430000,-3))</f>
        <v/>
      </c>
      <c r="S300" s="19">
        <f>IF(G300&lt;=450000,0,MAX(0,ROUNDDOWN(P300*0.06-MIN(50000,P300)*0.03,-2))+MAX(0,ROUNDDOWN(P300*0.04-MIN(50000,P300)*0.02,-2)))</f>
        <v/>
      </c>
      <c r="T300" s="19">
        <f>IF(G300&lt;=450000,0,MAX(0,ROUNDDOWN(Q300*0.06-MIN(50000,Q300)*0.03,-2))+MAX(0,ROUNDDOWN(Q300*0.04-MIN(50000,Q300)*0.02,-2)))</f>
        <v/>
      </c>
      <c r="U300" s="19">
        <f>IF(F300&lt;=450000,0,MAX(0,ROUNDDOWN(R300*0.06-MIN(50000,R300)*0.03,-2))+MAX(0,ROUNDDOWN(R300*0.04-MIN(50000,R300)*0.02,-2)))</f>
        <v/>
      </c>
      <c r="V300" s="19">
        <f>S300-U300</f>
        <v/>
      </c>
      <c r="W300" s="19">
        <f>O300-M300</f>
        <v/>
      </c>
      <c r="X300" s="19">
        <f>N300+T300-M300-S300</f>
        <v/>
      </c>
      <c r="Y300" s="19">
        <f>T300-S300</f>
        <v/>
      </c>
    </row>
    <row r="301">
      <c r="A301" t="inlineStr">
        <is>
          <t>医療費の境目</t>
        </is>
      </c>
      <c r="B301" s="19">
        <f>'3_医療費の境目'!$B$3</f>
        <v/>
      </c>
      <c r="C301" s="19">
        <f>'3_医療費の境目'!$B$4</f>
        <v/>
      </c>
      <c r="D301" s="19">
        <f>'3_医療費の境目'!D229</f>
        <v/>
      </c>
      <c r="E301" s="19">
        <f>ROUND(MIN(B301/12,650000)*12*0.0915+MIN(B301/12,1390000)*12*(0.0504+0)+B301*0.005,0)</f>
        <v/>
      </c>
      <c r="F301" s="19">
        <f>IF(B301&lt;741000,0,IF(B301&lt;2191000,B301-740000,IF(B301&lt;2193000,1451000,IF(B301&lt;2196000,1453000,IF(B301&lt;2200000,1456000,IF(B301&lt;3600000,ROUND(ROUNDDOWN(B301/4,-3)*2.8,0)-80000,IF(B301&lt;6600000,ROUND(ROUNDDOWN(B301/4,-3)*3.2,0)-440000,IF(B301&lt;8500000,ROUNDDOWN(B301*0.9,0)-1100000,B301-1950000))))))))</f>
        <v/>
      </c>
      <c r="G301" s="19">
        <f>F301+C301</f>
        <v/>
      </c>
      <c r="H301" s="19">
        <f>IF(G301&gt;23500000,NA(),IF(G301&lt;=4890000,1040000,IF(G301&lt;=6550000,670000,620000)))</f>
        <v/>
      </c>
      <c r="I301" s="19">
        <f>IF(D301&lt;=0,0,MAX(0,MIN(2000000,D301-MIN(100000,ROUNDDOWN(G301*0.05,0)))))</f>
        <v/>
      </c>
      <c r="J301" s="19">
        <f>MAX(0,ROUNDDOWN(F301-E301-H301,-3))</f>
        <v/>
      </c>
      <c r="K301" s="19">
        <f>MAX(0,ROUNDDOWN(G301-E301-H301-I301,-3))</f>
        <v/>
      </c>
      <c r="L301" s="19">
        <f>MAX(0,ROUNDDOWN(G301-E301-H301,-3))</f>
        <v/>
      </c>
      <c r="M301" s="19">
        <f>IF(J301&lt;=0,0,ROUNDDOWN((J301*LOOKUP(J301,{0,1950001,3300001,6950001,9000001,18000001,40000001},{0.05,0.1,0.2,0.23,0.33,0.4,0.45})-LOOKUP(J301,{0,1950001,3300001,6950001,9000001,18000001,40000001},{0,97500,427500,636000,1536000,2796000,4796000}))*1.021,-2))</f>
        <v/>
      </c>
      <c r="N301" s="19">
        <f>IF(K301&lt;=0,0,ROUNDDOWN((K301*LOOKUP(K301,{0,1950001,3300001,6950001,9000001,18000001,40000001},{0.05,0.1,0.2,0.23,0.33,0.4,0.45})-LOOKUP(K301,{0,1950001,3300001,6950001,9000001,18000001,40000001},{0,97500,427500,636000,1536000,2796000,4796000}))*1.021,-2))</f>
        <v/>
      </c>
      <c r="O301" s="19">
        <f>IF(L301&lt;=0,0,ROUNDDOWN((L301*LOOKUP(L301,{0,1950001,3300001,6950001,9000001,18000001,40000001},{0.05,0.1,0.2,0.23,0.33,0.4,0.45})-LOOKUP(L301,{0,1950001,3300001,6950001,9000001,18000001,40000001},{0,97500,427500,636000,1536000,2796000,4796000}))*1.021,-2))</f>
        <v/>
      </c>
      <c r="P301" s="19">
        <f>MAX(0,ROUNDDOWN(G301-E301-430000,-3))</f>
        <v/>
      </c>
      <c r="Q301" s="19">
        <f>MAX(0,ROUNDDOWN(G301-E301-430000-I301,-3))</f>
        <v/>
      </c>
      <c r="R301" s="19">
        <f>MAX(0,ROUNDDOWN(F301-E301-430000,-3))</f>
        <v/>
      </c>
      <c r="S301" s="19">
        <f>IF(G301&lt;=450000,0,MAX(0,ROUNDDOWN(P301*0.06-MIN(50000,P301)*0.03,-2))+MAX(0,ROUNDDOWN(P301*0.04-MIN(50000,P301)*0.02,-2)))</f>
        <v/>
      </c>
      <c r="T301" s="19">
        <f>IF(G301&lt;=450000,0,MAX(0,ROUNDDOWN(Q301*0.06-MIN(50000,Q301)*0.03,-2))+MAX(0,ROUNDDOWN(Q301*0.04-MIN(50000,Q301)*0.02,-2)))</f>
        <v/>
      </c>
      <c r="U301" s="19">
        <f>IF(F301&lt;=450000,0,MAX(0,ROUNDDOWN(R301*0.06-MIN(50000,R301)*0.03,-2))+MAX(0,ROUNDDOWN(R301*0.04-MIN(50000,R301)*0.02,-2)))</f>
        <v/>
      </c>
      <c r="V301" s="19">
        <f>S301-U301</f>
        <v/>
      </c>
      <c r="W301" s="19">
        <f>O301-M301</f>
        <v/>
      </c>
      <c r="X301" s="19">
        <f>N301+T301-M301-S301</f>
        <v/>
      </c>
      <c r="Y301" s="19">
        <f>T301-S301</f>
        <v/>
      </c>
    </row>
    <row r="302">
      <c r="A302" t="inlineStr">
        <is>
          <t>医療費の境目</t>
        </is>
      </c>
      <c r="B302" s="19">
        <f>'3_医療費の境目'!$B$3</f>
        <v/>
      </c>
      <c r="C302" s="19">
        <f>'3_医療費の境目'!$B$4</f>
        <v/>
      </c>
      <c r="D302" s="19">
        <f>'3_医療費の境目'!D230</f>
        <v/>
      </c>
      <c r="E302" s="19">
        <f>ROUND(MIN(B302/12,650000)*12*0.0915+MIN(B302/12,1390000)*12*(0.0504+0)+B302*0.005,0)</f>
        <v/>
      </c>
      <c r="F302" s="19">
        <f>IF(B302&lt;741000,0,IF(B302&lt;2191000,B302-740000,IF(B302&lt;2193000,1451000,IF(B302&lt;2196000,1453000,IF(B302&lt;2200000,1456000,IF(B302&lt;3600000,ROUND(ROUNDDOWN(B302/4,-3)*2.8,0)-80000,IF(B302&lt;6600000,ROUND(ROUNDDOWN(B302/4,-3)*3.2,0)-440000,IF(B302&lt;8500000,ROUNDDOWN(B302*0.9,0)-1100000,B302-1950000))))))))</f>
        <v/>
      </c>
      <c r="G302" s="19">
        <f>F302+C302</f>
        <v/>
      </c>
      <c r="H302" s="19">
        <f>IF(G302&gt;23500000,NA(),IF(G302&lt;=4890000,1040000,IF(G302&lt;=6550000,670000,620000)))</f>
        <v/>
      </c>
      <c r="I302" s="19">
        <f>IF(D302&lt;=0,0,MAX(0,MIN(2000000,D302-MIN(100000,ROUNDDOWN(G302*0.05,0)))))</f>
        <v/>
      </c>
      <c r="J302" s="19">
        <f>MAX(0,ROUNDDOWN(F302-E302-H302,-3))</f>
        <v/>
      </c>
      <c r="K302" s="19">
        <f>MAX(0,ROUNDDOWN(G302-E302-H302-I302,-3))</f>
        <v/>
      </c>
      <c r="L302" s="19">
        <f>MAX(0,ROUNDDOWN(G302-E302-H302,-3))</f>
        <v/>
      </c>
      <c r="M302" s="19">
        <f>IF(J302&lt;=0,0,ROUNDDOWN((J302*LOOKUP(J302,{0,1950001,3300001,6950001,9000001,18000001,40000001},{0.05,0.1,0.2,0.23,0.33,0.4,0.45})-LOOKUP(J302,{0,1950001,3300001,6950001,9000001,18000001,40000001},{0,97500,427500,636000,1536000,2796000,4796000}))*1.021,-2))</f>
        <v/>
      </c>
      <c r="N302" s="19">
        <f>IF(K302&lt;=0,0,ROUNDDOWN((K302*LOOKUP(K302,{0,1950001,3300001,6950001,9000001,18000001,40000001},{0.05,0.1,0.2,0.23,0.33,0.4,0.45})-LOOKUP(K302,{0,1950001,3300001,6950001,9000001,18000001,40000001},{0,97500,427500,636000,1536000,2796000,4796000}))*1.021,-2))</f>
        <v/>
      </c>
      <c r="O302" s="19">
        <f>IF(L302&lt;=0,0,ROUNDDOWN((L302*LOOKUP(L302,{0,1950001,3300001,6950001,9000001,18000001,40000001},{0.05,0.1,0.2,0.23,0.33,0.4,0.45})-LOOKUP(L302,{0,1950001,3300001,6950001,9000001,18000001,40000001},{0,97500,427500,636000,1536000,2796000,4796000}))*1.021,-2))</f>
        <v/>
      </c>
      <c r="P302" s="19">
        <f>MAX(0,ROUNDDOWN(G302-E302-430000,-3))</f>
        <v/>
      </c>
      <c r="Q302" s="19">
        <f>MAX(0,ROUNDDOWN(G302-E302-430000-I302,-3))</f>
        <v/>
      </c>
      <c r="R302" s="19">
        <f>MAX(0,ROUNDDOWN(F302-E302-430000,-3))</f>
        <v/>
      </c>
      <c r="S302" s="19">
        <f>IF(G302&lt;=450000,0,MAX(0,ROUNDDOWN(P302*0.06-MIN(50000,P302)*0.03,-2))+MAX(0,ROUNDDOWN(P302*0.04-MIN(50000,P302)*0.02,-2)))</f>
        <v/>
      </c>
      <c r="T302" s="19">
        <f>IF(G302&lt;=450000,0,MAX(0,ROUNDDOWN(Q302*0.06-MIN(50000,Q302)*0.03,-2))+MAX(0,ROUNDDOWN(Q302*0.04-MIN(50000,Q302)*0.02,-2)))</f>
        <v/>
      </c>
      <c r="U302" s="19">
        <f>IF(F302&lt;=450000,0,MAX(0,ROUNDDOWN(R302*0.06-MIN(50000,R302)*0.03,-2))+MAX(0,ROUNDDOWN(R302*0.04-MIN(50000,R302)*0.02,-2)))</f>
        <v/>
      </c>
      <c r="V302" s="19">
        <f>S302-U302</f>
        <v/>
      </c>
      <c r="W302" s="19">
        <f>O302-M302</f>
        <v/>
      </c>
      <c r="X302" s="19">
        <f>N302+T302-M302-S302</f>
        <v/>
      </c>
      <c r="Y302" s="19">
        <f>T302-S302</f>
        <v/>
      </c>
    </row>
    <row r="303">
      <c r="A303" t="inlineStr">
        <is>
          <t>医療費の境目</t>
        </is>
      </c>
      <c r="B303" s="19">
        <f>'3_医療費の境目'!$B$3</f>
        <v/>
      </c>
      <c r="C303" s="19">
        <f>'3_医療費の境目'!$B$4</f>
        <v/>
      </c>
      <c r="D303" s="19">
        <f>'3_医療費の境目'!D231</f>
        <v/>
      </c>
      <c r="E303" s="19">
        <f>ROUND(MIN(B303/12,650000)*12*0.0915+MIN(B303/12,1390000)*12*(0.0504+0)+B303*0.005,0)</f>
        <v/>
      </c>
      <c r="F303" s="19">
        <f>IF(B303&lt;741000,0,IF(B303&lt;2191000,B303-740000,IF(B303&lt;2193000,1451000,IF(B303&lt;2196000,1453000,IF(B303&lt;2200000,1456000,IF(B303&lt;3600000,ROUND(ROUNDDOWN(B303/4,-3)*2.8,0)-80000,IF(B303&lt;6600000,ROUND(ROUNDDOWN(B303/4,-3)*3.2,0)-440000,IF(B303&lt;8500000,ROUNDDOWN(B303*0.9,0)-1100000,B303-1950000))))))))</f>
        <v/>
      </c>
      <c r="G303" s="19">
        <f>F303+C303</f>
        <v/>
      </c>
      <c r="H303" s="19">
        <f>IF(G303&gt;23500000,NA(),IF(G303&lt;=4890000,1040000,IF(G303&lt;=6550000,670000,620000)))</f>
        <v/>
      </c>
      <c r="I303" s="19">
        <f>IF(D303&lt;=0,0,MAX(0,MIN(2000000,D303-MIN(100000,ROUNDDOWN(G303*0.05,0)))))</f>
        <v/>
      </c>
      <c r="J303" s="19">
        <f>MAX(0,ROUNDDOWN(F303-E303-H303,-3))</f>
        <v/>
      </c>
      <c r="K303" s="19">
        <f>MAX(0,ROUNDDOWN(G303-E303-H303-I303,-3))</f>
        <v/>
      </c>
      <c r="L303" s="19">
        <f>MAX(0,ROUNDDOWN(G303-E303-H303,-3))</f>
        <v/>
      </c>
      <c r="M303" s="19">
        <f>IF(J303&lt;=0,0,ROUNDDOWN((J303*LOOKUP(J303,{0,1950001,3300001,6950001,9000001,18000001,40000001},{0.05,0.1,0.2,0.23,0.33,0.4,0.45})-LOOKUP(J303,{0,1950001,3300001,6950001,9000001,18000001,40000001},{0,97500,427500,636000,1536000,2796000,4796000}))*1.021,-2))</f>
        <v/>
      </c>
      <c r="N303" s="19">
        <f>IF(K303&lt;=0,0,ROUNDDOWN((K303*LOOKUP(K303,{0,1950001,3300001,6950001,9000001,18000001,40000001},{0.05,0.1,0.2,0.23,0.33,0.4,0.45})-LOOKUP(K303,{0,1950001,3300001,6950001,9000001,18000001,40000001},{0,97500,427500,636000,1536000,2796000,4796000}))*1.021,-2))</f>
        <v/>
      </c>
      <c r="O303" s="19">
        <f>IF(L303&lt;=0,0,ROUNDDOWN((L303*LOOKUP(L303,{0,1950001,3300001,6950001,9000001,18000001,40000001},{0.05,0.1,0.2,0.23,0.33,0.4,0.45})-LOOKUP(L303,{0,1950001,3300001,6950001,9000001,18000001,40000001},{0,97500,427500,636000,1536000,2796000,4796000}))*1.021,-2))</f>
        <v/>
      </c>
      <c r="P303" s="19">
        <f>MAX(0,ROUNDDOWN(G303-E303-430000,-3))</f>
        <v/>
      </c>
      <c r="Q303" s="19">
        <f>MAX(0,ROUNDDOWN(G303-E303-430000-I303,-3))</f>
        <v/>
      </c>
      <c r="R303" s="19">
        <f>MAX(0,ROUNDDOWN(F303-E303-430000,-3))</f>
        <v/>
      </c>
      <c r="S303" s="19">
        <f>IF(G303&lt;=450000,0,MAX(0,ROUNDDOWN(P303*0.06-MIN(50000,P303)*0.03,-2))+MAX(0,ROUNDDOWN(P303*0.04-MIN(50000,P303)*0.02,-2)))</f>
        <v/>
      </c>
      <c r="T303" s="19">
        <f>IF(G303&lt;=450000,0,MAX(0,ROUNDDOWN(Q303*0.06-MIN(50000,Q303)*0.03,-2))+MAX(0,ROUNDDOWN(Q303*0.04-MIN(50000,Q303)*0.02,-2)))</f>
        <v/>
      </c>
      <c r="U303" s="19">
        <f>IF(F303&lt;=450000,0,MAX(0,ROUNDDOWN(R303*0.06-MIN(50000,R303)*0.03,-2))+MAX(0,ROUNDDOWN(R303*0.04-MIN(50000,R303)*0.02,-2)))</f>
        <v/>
      </c>
      <c r="V303" s="19">
        <f>S303-U303</f>
        <v/>
      </c>
      <c r="W303" s="19">
        <f>O303-M303</f>
        <v/>
      </c>
      <c r="X303" s="19">
        <f>N303+T303-M303-S303</f>
        <v/>
      </c>
      <c r="Y303" s="19">
        <f>T303-S303</f>
        <v/>
      </c>
    </row>
    <row r="304">
      <c r="A304" t="inlineStr">
        <is>
          <t>医療費の境目</t>
        </is>
      </c>
      <c r="B304" s="19">
        <f>'3_医療費の境目'!$B$3</f>
        <v/>
      </c>
      <c r="C304" s="19">
        <f>'3_医療費の境目'!$B$4</f>
        <v/>
      </c>
      <c r="D304" s="19">
        <f>'3_医療費の境目'!D232</f>
        <v/>
      </c>
      <c r="E304" s="19">
        <f>ROUND(MIN(B304/12,650000)*12*0.0915+MIN(B304/12,1390000)*12*(0.0504+0)+B304*0.005,0)</f>
        <v/>
      </c>
      <c r="F304" s="19">
        <f>IF(B304&lt;741000,0,IF(B304&lt;2191000,B304-740000,IF(B304&lt;2193000,1451000,IF(B304&lt;2196000,1453000,IF(B304&lt;2200000,1456000,IF(B304&lt;3600000,ROUND(ROUNDDOWN(B304/4,-3)*2.8,0)-80000,IF(B304&lt;6600000,ROUND(ROUNDDOWN(B304/4,-3)*3.2,0)-440000,IF(B304&lt;8500000,ROUNDDOWN(B304*0.9,0)-1100000,B304-1950000))))))))</f>
        <v/>
      </c>
      <c r="G304" s="19">
        <f>F304+C304</f>
        <v/>
      </c>
      <c r="H304" s="19">
        <f>IF(G304&gt;23500000,NA(),IF(G304&lt;=4890000,1040000,IF(G304&lt;=6550000,670000,620000)))</f>
        <v/>
      </c>
      <c r="I304" s="19">
        <f>IF(D304&lt;=0,0,MAX(0,MIN(2000000,D304-MIN(100000,ROUNDDOWN(G304*0.05,0)))))</f>
        <v/>
      </c>
      <c r="J304" s="19">
        <f>MAX(0,ROUNDDOWN(F304-E304-H304,-3))</f>
        <v/>
      </c>
      <c r="K304" s="19">
        <f>MAX(0,ROUNDDOWN(G304-E304-H304-I304,-3))</f>
        <v/>
      </c>
      <c r="L304" s="19">
        <f>MAX(0,ROUNDDOWN(G304-E304-H304,-3))</f>
        <v/>
      </c>
      <c r="M304" s="19">
        <f>IF(J304&lt;=0,0,ROUNDDOWN((J304*LOOKUP(J304,{0,1950001,3300001,6950001,9000001,18000001,40000001},{0.05,0.1,0.2,0.23,0.33,0.4,0.45})-LOOKUP(J304,{0,1950001,3300001,6950001,9000001,18000001,40000001},{0,97500,427500,636000,1536000,2796000,4796000}))*1.021,-2))</f>
        <v/>
      </c>
      <c r="N304" s="19">
        <f>IF(K304&lt;=0,0,ROUNDDOWN((K304*LOOKUP(K304,{0,1950001,3300001,6950001,9000001,18000001,40000001},{0.05,0.1,0.2,0.23,0.33,0.4,0.45})-LOOKUP(K304,{0,1950001,3300001,6950001,9000001,18000001,40000001},{0,97500,427500,636000,1536000,2796000,4796000}))*1.021,-2))</f>
        <v/>
      </c>
      <c r="O304" s="19">
        <f>IF(L304&lt;=0,0,ROUNDDOWN((L304*LOOKUP(L304,{0,1950001,3300001,6950001,9000001,18000001,40000001},{0.05,0.1,0.2,0.23,0.33,0.4,0.45})-LOOKUP(L304,{0,1950001,3300001,6950001,9000001,18000001,40000001},{0,97500,427500,636000,1536000,2796000,4796000}))*1.021,-2))</f>
        <v/>
      </c>
      <c r="P304" s="19">
        <f>MAX(0,ROUNDDOWN(G304-E304-430000,-3))</f>
        <v/>
      </c>
      <c r="Q304" s="19">
        <f>MAX(0,ROUNDDOWN(G304-E304-430000-I304,-3))</f>
        <v/>
      </c>
      <c r="R304" s="19">
        <f>MAX(0,ROUNDDOWN(F304-E304-430000,-3))</f>
        <v/>
      </c>
      <c r="S304" s="19">
        <f>IF(G304&lt;=450000,0,MAX(0,ROUNDDOWN(P304*0.06-MIN(50000,P304)*0.03,-2))+MAX(0,ROUNDDOWN(P304*0.04-MIN(50000,P304)*0.02,-2)))</f>
        <v/>
      </c>
      <c r="T304" s="19">
        <f>IF(G304&lt;=450000,0,MAX(0,ROUNDDOWN(Q304*0.06-MIN(50000,Q304)*0.03,-2))+MAX(0,ROUNDDOWN(Q304*0.04-MIN(50000,Q304)*0.02,-2)))</f>
        <v/>
      </c>
      <c r="U304" s="19">
        <f>IF(F304&lt;=450000,0,MAX(0,ROUNDDOWN(R304*0.06-MIN(50000,R304)*0.03,-2))+MAX(0,ROUNDDOWN(R304*0.04-MIN(50000,R304)*0.02,-2)))</f>
        <v/>
      </c>
      <c r="V304" s="19">
        <f>S304-U304</f>
        <v/>
      </c>
      <c r="W304" s="19">
        <f>O304-M304</f>
        <v/>
      </c>
      <c r="X304" s="19">
        <f>N304+T304-M304-S304</f>
        <v/>
      </c>
      <c r="Y304" s="19">
        <f>T304-S304</f>
        <v/>
      </c>
    </row>
    <row r="305">
      <c r="A305" t="inlineStr">
        <is>
          <t>医療費の境目</t>
        </is>
      </c>
      <c r="B305" s="19">
        <f>'3_医療費の境目'!$B$3</f>
        <v/>
      </c>
      <c r="C305" s="19">
        <f>'3_医療費の境目'!$B$4</f>
        <v/>
      </c>
      <c r="D305" s="19">
        <f>'3_医療費の境目'!D233</f>
        <v/>
      </c>
      <c r="E305" s="19">
        <f>ROUND(MIN(B305/12,650000)*12*0.0915+MIN(B305/12,1390000)*12*(0.0504+0)+B305*0.005,0)</f>
        <v/>
      </c>
      <c r="F305" s="19">
        <f>IF(B305&lt;741000,0,IF(B305&lt;2191000,B305-740000,IF(B305&lt;2193000,1451000,IF(B305&lt;2196000,1453000,IF(B305&lt;2200000,1456000,IF(B305&lt;3600000,ROUND(ROUNDDOWN(B305/4,-3)*2.8,0)-80000,IF(B305&lt;6600000,ROUND(ROUNDDOWN(B305/4,-3)*3.2,0)-440000,IF(B305&lt;8500000,ROUNDDOWN(B305*0.9,0)-1100000,B305-1950000))))))))</f>
        <v/>
      </c>
      <c r="G305" s="19">
        <f>F305+C305</f>
        <v/>
      </c>
      <c r="H305" s="19">
        <f>IF(G305&gt;23500000,NA(),IF(G305&lt;=4890000,1040000,IF(G305&lt;=6550000,670000,620000)))</f>
        <v/>
      </c>
      <c r="I305" s="19">
        <f>IF(D305&lt;=0,0,MAX(0,MIN(2000000,D305-MIN(100000,ROUNDDOWN(G305*0.05,0)))))</f>
        <v/>
      </c>
      <c r="J305" s="19">
        <f>MAX(0,ROUNDDOWN(F305-E305-H305,-3))</f>
        <v/>
      </c>
      <c r="K305" s="19">
        <f>MAX(0,ROUNDDOWN(G305-E305-H305-I305,-3))</f>
        <v/>
      </c>
      <c r="L305" s="19">
        <f>MAX(0,ROUNDDOWN(G305-E305-H305,-3))</f>
        <v/>
      </c>
      <c r="M305" s="19">
        <f>IF(J305&lt;=0,0,ROUNDDOWN((J305*LOOKUP(J305,{0,1950001,3300001,6950001,9000001,18000001,40000001},{0.05,0.1,0.2,0.23,0.33,0.4,0.45})-LOOKUP(J305,{0,1950001,3300001,6950001,9000001,18000001,40000001},{0,97500,427500,636000,1536000,2796000,4796000}))*1.021,-2))</f>
        <v/>
      </c>
      <c r="N305" s="19">
        <f>IF(K305&lt;=0,0,ROUNDDOWN((K305*LOOKUP(K305,{0,1950001,3300001,6950001,9000001,18000001,40000001},{0.05,0.1,0.2,0.23,0.33,0.4,0.45})-LOOKUP(K305,{0,1950001,3300001,6950001,9000001,18000001,40000001},{0,97500,427500,636000,1536000,2796000,4796000}))*1.021,-2))</f>
        <v/>
      </c>
      <c r="O305" s="19">
        <f>IF(L305&lt;=0,0,ROUNDDOWN((L305*LOOKUP(L305,{0,1950001,3300001,6950001,9000001,18000001,40000001},{0.05,0.1,0.2,0.23,0.33,0.4,0.45})-LOOKUP(L305,{0,1950001,3300001,6950001,9000001,18000001,40000001},{0,97500,427500,636000,1536000,2796000,4796000}))*1.021,-2))</f>
        <v/>
      </c>
      <c r="P305" s="19">
        <f>MAX(0,ROUNDDOWN(G305-E305-430000,-3))</f>
        <v/>
      </c>
      <c r="Q305" s="19">
        <f>MAX(0,ROUNDDOWN(G305-E305-430000-I305,-3))</f>
        <v/>
      </c>
      <c r="R305" s="19">
        <f>MAX(0,ROUNDDOWN(F305-E305-430000,-3))</f>
        <v/>
      </c>
      <c r="S305" s="19">
        <f>IF(G305&lt;=450000,0,MAX(0,ROUNDDOWN(P305*0.06-MIN(50000,P305)*0.03,-2))+MAX(0,ROUNDDOWN(P305*0.04-MIN(50000,P305)*0.02,-2)))</f>
        <v/>
      </c>
      <c r="T305" s="19">
        <f>IF(G305&lt;=450000,0,MAX(0,ROUNDDOWN(Q305*0.06-MIN(50000,Q305)*0.03,-2))+MAX(0,ROUNDDOWN(Q305*0.04-MIN(50000,Q305)*0.02,-2)))</f>
        <v/>
      </c>
      <c r="U305" s="19">
        <f>IF(F305&lt;=450000,0,MAX(0,ROUNDDOWN(R305*0.06-MIN(50000,R305)*0.03,-2))+MAX(0,ROUNDDOWN(R305*0.04-MIN(50000,R305)*0.02,-2)))</f>
        <v/>
      </c>
      <c r="V305" s="19">
        <f>S305-U305</f>
        <v/>
      </c>
      <c r="W305" s="19">
        <f>O305-M305</f>
        <v/>
      </c>
      <c r="X305" s="19">
        <f>N305+T305-M305-S305</f>
        <v/>
      </c>
      <c r="Y305" s="19">
        <f>T305-S305</f>
        <v/>
      </c>
    </row>
    <row r="306">
      <c r="A306" t="inlineStr">
        <is>
          <t>医療費の境目</t>
        </is>
      </c>
      <c r="B306" s="19">
        <f>'3_医療費の境目'!$B$3</f>
        <v/>
      </c>
      <c r="C306" s="19">
        <f>'3_医療費の境目'!$B$4</f>
        <v/>
      </c>
      <c r="D306" s="19">
        <f>'3_医療費の境目'!D234</f>
        <v/>
      </c>
      <c r="E306" s="19">
        <f>ROUND(MIN(B306/12,650000)*12*0.0915+MIN(B306/12,1390000)*12*(0.0504+0)+B306*0.005,0)</f>
        <v/>
      </c>
      <c r="F306" s="19">
        <f>IF(B306&lt;741000,0,IF(B306&lt;2191000,B306-740000,IF(B306&lt;2193000,1451000,IF(B306&lt;2196000,1453000,IF(B306&lt;2200000,1456000,IF(B306&lt;3600000,ROUND(ROUNDDOWN(B306/4,-3)*2.8,0)-80000,IF(B306&lt;6600000,ROUND(ROUNDDOWN(B306/4,-3)*3.2,0)-440000,IF(B306&lt;8500000,ROUNDDOWN(B306*0.9,0)-1100000,B306-1950000))))))))</f>
        <v/>
      </c>
      <c r="G306" s="19">
        <f>F306+C306</f>
        <v/>
      </c>
      <c r="H306" s="19">
        <f>IF(G306&gt;23500000,NA(),IF(G306&lt;=4890000,1040000,IF(G306&lt;=6550000,670000,620000)))</f>
        <v/>
      </c>
      <c r="I306" s="19">
        <f>IF(D306&lt;=0,0,MAX(0,MIN(2000000,D306-MIN(100000,ROUNDDOWN(G306*0.05,0)))))</f>
        <v/>
      </c>
      <c r="J306" s="19">
        <f>MAX(0,ROUNDDOWN(F306-E306-H306,-3))</f>
        <v/>
      </c>
      <c r="K306" s="19">
        <f>MAX(0,ROUNDDOWN(G306-E306-H306-I306,-3))</f>
        <v/>
      </c>
      <c r="L306" s="19">
        <f>MAX(0,ROUNDDOWN(G306-E306-H306,-3))</f>
        <v/>
      </c>
      <c r="M306" s="19">
        <f>IF(J306&lt;=0,0,ROUNDDOWN((J306*LOOKUP(J306,{0,1950001,3300001,6950001,9000001,18000001,40000001},{0.05,0.1,0.2,0.23,0.33,0.4,0.45})-LOOKUP(J306,{0,1950001,3300001,6950001,9000001,18000001,40000001},{0,97500,427500,636000,1536000,2796000,4796000}))*1.021,-2))</f>
        <v/>
      </c>
      <c r="N306" s="19">
        <f>IF(K306&lt;=0,0,ROUNDDOWN((K306*LOOKUP(K306,{0,1950001,3300001,6950001,9000001,18000001,40000001},{0.05,0.1,0.2,0.23,0.33,0.4,0.45})-LOOKUP(K306,{0,1950001,3300001,6950001,9000001,18000001,40000001},{0,97500,427500,636000,1536000,2796000,4796000}))*1.021,-2))</f>
        <v/>
      </c>
      <c r="O306" s="19">
        <f>IF(L306&lt;=0,0,ROUNDDOWN((L306*LOOKUP(L306,{0,1950001,3300001,6950001,9000001,18000001,40000001},{0.05,0.1,0.2,0.23,0.33,0.4,0.45})-LOOKUP(L306,{0,1950001,3300001,6950001,9000001,18000001,40000001},{0,97500,427500,636000,1536000,2796000,4796000}))*1.021,-2))</f>
        <v/>
      </c>
      <c r="P306" s="19">
        <f>MAX(0,ROUNDDOWN(G306-E306-430000,-3))</f>
        <v/>
      </c>
      <c r="Q306" s="19">
        <f>MAX(0,ROUNDDOWN(G306-E306-430000-I306,-3))</f>
        <v/>
      </c>
      <c r="R306" s="19">
        <f>MAX(0,ROUNDDOWN(F306-E306-430000,-3))</f>
        <v/>
      </c>
      <c r="S306" s="19">
        <f>IF(G306&lt;=450000,0,MAX(0,ROUNDDOWN(P306*0.06-MIN(50000,P306)*0.03,-2))+MAX(0,ROUNDDOWN(P306*0.04-MIN(50000,P306)*0.02,-2)))</f>
        <v/>
      </c>
      <c r="T306" s="19">
        <f>IF(G306&lt;=450000,0,MAX(0,ROUNDDOWN(Q306*0.06-MIN(50000,Q306)*0.03,-2))+MAX(0,ROUNDDOWN(Q306*0.04-MIN(50000,Q306)*0.02,-2)))</f>
        <v/>
      </c>
      <c r="U306" s="19">
        <f>IF(F306&lt;=450000,0,MAX(0,ROUNDDOWN(R306*0.06-MIN(50000,R306)*0.03,-2))+MAX(0,ROUNDDOWN(R306*0.04-MIN(50000,R306)*0.02,-2)))</f>
        <v/>
      </c>
      <c r="V306" s="19">
        <f>S306-U306</f>
        <v/>
      </c>
      <c r="W306" s="19">
        <f>O306-M306</f>
        <v/>
      </c>
      <c r="X306" s="19">
        <f>N306+T306-M306-S306</f>
        <v/>
      </c>
      <c r="Y306" s="19">
        <f>T306-S306</f>
        <v/>
      </c>
    </row>
    <row r="307">
      <c r="A307" t="inlineStr">
        <is>
          <t>医療費の境目</t>
        </is>
      </c>
      <c r="B307" s="19">
        <f>'3_医療費の境目'!$B$3</f>
        <v/>
      </c>
      <c r="C307" s="19">
        <f>'3_医療費の境目'!$B$4</f>
        <v/>
      </c>
      <c r="D307" s="19">
        <f>'3_医療費の境目'!D235</f>
        <v/>
      </c>
      <c r="E307" s="19">
        <f>ROUND(MIN(B307/12,650000)*12*0.0915+MIN(B307/12,1390000)*12*(0.0504+0)+B307*0.005,0)</f>
        <v/>
      </c>
      <c r="F307" s="19">
        <f>IF(B307&lt;741000,0,IF(B307&lt;2191000,B307-740000,IF(B307&lt;2193000,1451000,IF(B307&lt;2196000,1453000,IF(B307&lt;2200000,1456000,IF(B307&lt;3600000,ROUND(ROUNDDOWN(B307/4,-3)*2.8,0)-80000,IF(B307&lt;6600000,ROUND(ROUNDDOWN(B307/4,-3)*3.2,0)-440000,IF(B307&lt;8500000,ROUNDDOWN(B307*0.9,0)-1100000,B307-1950000))))))))</f>
        <v/>
      </c>
      <c r="G307" s="19">
        <f>F307+C307</f>
        <v/>
      </c>
      <c r="H307" s="19">
        <f>IF(G307&gt;23500000,NA(),IF(G307&lt;=4890000,1040000,IF(G307&lt;=6550000,670000,620000)))</f>
        <v/>
      </c>
      <c r="I307" s="19">
        <f>IF(D307&lt;=0,0,MAX(0,MIN(2000000,D307-MIN(100000,ROUNDDOWN(G307*0.05,0)))))</f>
        <v/>
      </c>
      <c r="J307" s="19">
        <f>MAX(0,ROUNDDOWN(F307-E307-H307,-3))</f>
        <v/>
      </c>
      <c r="K307" s="19">
        <f>MAX(0,ROUNDDOWN(G307-E307-H307-I307,-3))</f>
        <v/>
      </c>
      <c r="L307" s="19">
        <f>MAX(0,ROUNDDOWN(G307-E307-H307,-3))</f>
        <v/>
      </c>
      <c r="M307" s="19">
        <f>IF(J307&lt;=0,0,ROUNDDOWN((J307*LOOKUP(J307,{0,1950001,3300001,6950001,9000001,18000001,40000001},{0.05,0.1,0.2,0.23,0.33,0.4,0.45})-LOOKUP(J307,{0,1950001,3300001,6950001,9000001,18000001,40000001},{0,97500,427500,636000,1536000,2796000,4796000}))*1.021,-2))</f>
        <v/>
      </c>
      <c r="N307" s="19">
        <f>IF(K307&lt;=0,0,ROUNDDOWN((K307*LOOKUP(K307,{0,1950001,3300001,6950001,9000001,18000001,40000001},{0.05,0.1,0.2,0.23,0.33,0.4,0.45})-LOOKUP(K307,{0,1950001,3300001,6950001,9000001,18000001,40000001},{0,97500,427500,636000,1536000,2796000,4796000}))*1.021,-2))</f>
        <v/>
      </c>
      <c r="O307" s="19">
        <f>IF(L307&lt;=0,0,ROUNDDOWN((L307*LOOKUP(L307,{0,1950001,3300001,6950001,9000001,18000001,40000001},{0.05,0.1,0.2,0.23,0.33,0.4,0.45})-LOOKUP(L307,{0,1950001,3300001,6950001,9000001,18000001,40000001},{0,97500,427500,636000,1536000,2796000,4796000}))*1.021,-2))</f>
        <v/>
      </c>
      <c r="P307" s="19">
        <f>MAX(0,ROUNDDOWN(G307-E307-430000,-3))</f>
        <v/>
      </c>
      <c r="Q307" s="19">
        <f>MAX(0,ROUNDDOWN(G307-E307-430000-I307,-3))</f>
        <v/>
      </c>
      <c r="R307" s="19">
        <f>MAX(0,ROUNDDOWN(F307-E307-430000,-3))</f>
        <v/>
      </c>
      <c r="S307" s="19">
        <f>IF(G307&lt;=450000,0,MAX(0,ROUNDDOWN(P307*0.06-MIN(50000,P307)*0.03,-2))+MAX(0,ROUNDDOWN(P307*0.04-MIN(50000,P307)*0.02,-2)))</f>
        <v/>
      </c>
      <c r="T307" s="19">
        <f>IF(G307&lt;=450000,0,MAX(0,ROUNDDOWN(Q307*0.06-MIN(50000,Q307)*0.03,-2))+MAX(0,ROUNDDOWN(Q307*0.04-MIN(50000,Q307)*0.02,-2)))</f>
        <v/>
      </c>
      <c r="U307" s="19">
        <f>IF(F307&lt;=450000,0,MAX(0,ROUNDDOWN(R307*0.06-MIN(50000,R307)*0.03,-2))+MAX(0,ROUNDDOWN(R307*0.04-MIN(50000,R307)*0.02,-2)))</f>
        <v/>
      </c>
      <c r="V307" s="19">
        <f>S307-U307</f>
        <v/>
      </c>
      <c r="W307" s="19">
        <f>O307-M307</f>
        <v/>
      </c>
      <c r="X307" s="19">
        <f>N307+T307-M307-S307</f>
        <v/>
      </c>
      <c r="Y307" s="19">
        <f>T307-S307</f>
        <v/>
      </c>
    </row>
    <row r="308">
      <c r="A308" t="inlineStr">
        <is>
          <t>医療費の境目</t>
        </is>
      </c>
      <c r="B308" s="19">
        <f>'3_医療費の境目'!$B$3</f>
        <v/>
      </c>
      <c r="C308" s="19">
        <f>'3_医療費の境目'!$B$4</f>
        <v/>
      </c>
      <c r="D308" s="19">
        <f>'3_医療費の境目'!D236</f>
        <v/>
      </c>
      <c r="E308" s="19">
        <f>ROUND(MIN(B308/12,650000)*12*0.0915+MIN(B308/12,1390000)*12*(0.0504+0)+B308*0.005,0)</f>
        <v/>
      </c>
      <c r="F308" s="19">
        <f>IF(B308&lt;741000,0,IF(B308&lt;2191000,B308-740000,IF(B308&lt;2193000,1451000,IF(B308&lt;2196000,1453000,IF(B308&lt;2200000,1456000,IF(B308&lt;3600000,ROUND(ROUNDDOWN(B308/4,-3)*2.8,0)-80000,IF(B308&lt;6600000,ROUND(ROUNDDOWN(B308/4,-3)*3.2,0)-440000,IF(B308&lt;8500000,ROUNDDOWN(B308*0.9,0)-1100000,B308-1950000))))))))</f>
        <v/>
      </c>
      <c r="G308" s="19">
        <f>F308+C308</f>
        <v/>
      </c>
      <c r="H308" s="19">
        <f>IF(G308&gt;23500000,NA(),IF(G308&lt;=4890000,1040000,IF(G308&lt;=6550000,670000,620000)))</f>
        <v/>
      </c>
      <c r="I308" s="19">
        <f>IF(D308&lt;=0,0,MAX(0,MIN(2000000,D308-MIN(100000,ROUNDDOWN(G308*0.05,0)))))</f>
        <v/>
      </c>
      <c r="J308" s="19">
        <f>MAX(0,ROUNDDOWN(F308-E308-H308,-3))</f>
        <v/>
      </c>
      <c r="K308" s="19">
        <f>MAX(0,ROUNDDOWN(G308-E308-H308-I308,-3))</f>
        <v/>
      </c>
      <c r="L308" s="19">
        <f>MAX(0,ROUNDDOWN(G308-E308-H308,-3))</f>
        <v/>
      </c>
      <c r="M308" s="19">
        <f>IF(J308&lt;=0,0,ROUNDDOWN((J308*LOOKUP(J308,{0,1950001,3300001,6950001,9000001,18000001,40000001},{0.05,0.1,0.2,0.23,0.33,0.4,0.45})-LOOKUP(J308,{0,1950001,3300001,6950001,9000001,18000001,40000001},{0,97500,427500,636000,1536000,2796000,4796000}))*1.021,-2))</f>
        <v/>
      </c>
      <c r="N308" s="19">
        <f>IF(K308&lt;=0,0,ROUNDDOWN((K308*LOOKUP(K308,{0,1950001,3300001,6950001,9000001,18000001,40000001},{0.05,0.1,0.2,0.23,0.33,0.4,0.45})-LOOKUP(K308,{0,1950001,3300001,6950001,9000001,18000001,40000001},{0,97500,427500,636000,1536000,2796000,4796000}))*1.021,-2))</f>
        <v/>
      </c>
      <c r="O308" s="19">
        <f>IF(L308&lt;=0,0,ROUNDDOWN((L308*LOOKUP(L308,{0,1950001,3300001,6950001,9000001,18000001,40000001},{0.05,0.1,0.2,0.23,0.33,0.4,0.45})-LOOKUP(L308,{0,1950001,3300001,6950001,9000001,18000001,40000001},{0,97500,427500,636000,1536000,2796000,4796000}))*1.021,-2))</f>
        <v/>
      </c>
      <c r="P308" s="19">
        <f>MAX(0,ROUNDDOWN(G308-E308-430000,-3))</f>
        <v/>
      </c>
      <c r="Q308" s="19">
        <f>MAX(0,ROUNDDOWN(G308-E308-430000-I308,-3))</f>
        <v/>
      </c>
      <c r="R308" s="19">
        <f>MAX(0,ROUNDDOWN(F308-E308-430000,-3))</f>
        <v/>
      </c>
      <c r="S308" s="19">
        <f>IF(G308&lt;=450000,0,MAX(0,ROUNDDOWN(P308*0.06-MIN(50000,P308)*0.03,-2))+MAX(0,ROUNDDOWN(P308*0.04-MIN(50000,P308)*0.02,-2)))</f>
        <v/>
      </c>
      <c r="T308" s="19">
        <f>IF(G308&lt;=450000,0,MAX(0,ROUNDDOWN(Q308*0.06-MIN(50000,Q308)*0.03,-2))+MAX(0,ROUNDDOWN(Q308*0.04-MIN(50000,Q308)*0.02,-2)))</f>
        <v/>
      </c>
      <c r="U308" s="19">
        <f>IF(F308&lt;=450000,0,MAX(0,ROUNDDOWN(R308*0.06-MIN(50000,R308)*0.03,-2))+MAX(0,ROUNDDOWN(R308*0.04-MIN(50000,R308)*0.02,-2)))</f>
        <v/>
      </c>
      <c r="V308" s="19">
        <f>S308-U308</f>
        <v/>
      </c>
      <c r="W308" s="19">
        <f>O308-M308</f>
        <v/>
      </c>
      <c r="X308" s="19">
        <f>N308+T308-M308-S308</f>
        <v/>
      </c>
      <c r="Y308" s="19">
        <f>T308-S308</f>
        <v/>
      </c>
    </row>
    <row r="309">
      <c r="A309" t="inlineStr">
        <is>
          <t>医療費の境目</t>
        </is>
      </c>
      <c r="B309" s="19">
        <f>'3_医療費の境目'!$B$3</f>
        <v/>
      </c>
      <c r="C309" s="19">
        <f>'3_医療費の境目'!$B$4</f>
        <v/>
      </c>
      <c r="D309" s="19">
        <f>'3_医療費の境目'!D237</f>
        <v/>
      </c>
      <c r="E309" s="19">
        <f>ROUND(MIN(B309/12,650000)*12*0.0915+MIN(B309/12,1390000)*12*(0.0504+0)+B309*0.005,0)</f>
        <v/>
      </c>
      <c r="F309" s="19">
        <f>IF(B309&lt;741000,0,IF(B309&lt;2191000,B309-740000,IF(B309&lt;2193000,1451000,IF(B309&lt;2196000,1453000,IF(B309&lt;2200000,1456000,IF(B309&lt;3600000,ROUND(ROUNDDOWN(B309/4,-3)*2.8,0)-80000,IF(B309&lt;6600000,ROUND(ROUNDDOWN(B309/4,-3)*3.2,0)-440000,IF(B309&lt;8500000,ROUNDDOWN(B309*0.9,0)-1100000,B309-1950000))))))))</f>
        <v/>
      </c>
      <c r="G309" s="19">
        <f>F309+C309</f>
        <v/>
      </c>
      <c r="H309" s="19">
        <f>IF(G309&gt;23500000,NA(),IF(G309&lt;=4890000,1040000,IF(G309&lt;=6550000,670000,620000)))</f>
        <v/>
      </c>
      <c r="I309" s="19">
        <f>IF(D309&lt;=0,0,MAX(0,MIN(2000000,D309-MIN(100000,ROUNDDOWN(G309*0.05,0)))))</f>
        <v/>
      </c>
      <c r="J309" s="19">
        <f>MAX(0,ROUNDDOWN(F309-E309-H309,-3))</f>
        <v/>
      </c>
      <c r="K309" s="19">
        <f>MAX(0,ROUNDDOWN(G309-E309-H309-I309,-3))</f>
        <v/>
      </c>
      <c r="L309" s="19">
        <f>MAX(0,ROUNDDOWN(G309-E309-H309,-3))</f>
        <v/>
      </c>
      <c r="M309" s="19">
        <f>IF(J309&lt;=0,0,ROUNDDOWN((J309*LOOKUP(J309,{0,1950001,3300001,6950001,9000001,18000001,40000001},{0.05,0.1,0.2,0.23,0.33,0.4,0.45})-LOOKUP(J309,{0,1950001,3300001,6950001,9000001,18000001,40000001},{0,97500,427500,636000,1536000,2796000,4796000}))*1.021,-2))</f>
        <v/>
      </c>
      <c r="N309" s="19">
        <f>IF(K309&lt;=0,0,ROUNDDOWN((K309*LOOKUP(K309,{0,1950001,3300001,6950001,9000001,18000001,40000001},{0.05,0.1,0.2,0.23,0.33,0.4,0.45})-LOOKUP(K309,{0,1950001,3300001,6950001,9000001,18000001,40000001},{0,97500,427500,636000,1536000,2796000,4796000}))*1.021,-2))</f>
        <v/>
      </c>
      <c r="O309" s="19">
        <f>IF(L309&lt;=0,0,ROUNDDOWN((L309*LOOKUP(L309,{0,1950001,3300001,6950001,9000001,18000001,40000001},{0.05,0.1,0.2,0.23,0.33,0.4,0.45})-LOOKUP(L309,{0,1950001,3300001,6950001,9000001,18000001,40000001},{0,97500,427500,636000,1536000,2796000,4796000}))*1.021,-2))</f>
        <v/>
      </c>
      <c r="P309" s="19">
        <f>MAX(0,ROUNDDOWN(G309-E309-430000,-3))</f>
        <v/>
      </c>
      <c r="Q309" s="19">
        <f>MAX(0,ROUNDDOWN(G309-E309-430000-I309,-3))</f>
        <v/>
      </c>
      <c r="R309" s="19">
        <f>MAX(0,ROUNDDOWN(F309-E309-430000,-3))</f>
        <v/>
      </c>
      <c r="S309" s="19">
        <f>IF(G309&lt;=450000,0,MAX(0,ROUNDDOWN(P309*0.06-MIN(50000,P309)*0.03,-2))+MAX(0,ROUNDDOWN(P309*0.04-MIN(50000,P309)*0.02,-2)))</f>
        <v/>
      </c>
      <c r="T309" s="19">
        <f>IF(G309&lt;=450000,0,MAX(0,ROUNDDOWN(Q309*0.06-MIN(50000,Q309)*0.03,-2))+MAX(0,ROUNDDOWN(Q309*0.04-MIN(50000,Q309)*0.02,-2)))</f>
        <v/>
      </c>
      <c r="U309" s="19">
        <f>IF(F309&lt;=450000,0,MAX(0,ROUNDDOWN(R309*0.06-MIN(50000,R309)*0.03,-2))+MAX(0,ROUNDDOWN(R309*0.04-MIN(50000,R309)*0.02,-2)))</f>
        <v/>
      </c>
      <c r="V309" s="19">
        <f>S309-U309</f>
        <v/>
      </c>
      <c r="W309" s="19">
        <f>O309-M309</f>
        <v/>
      </c>
      <c r="X309" s="19">
        <f>N309+T309-M309-S309</f>
        <v/>
      </c>
      <c r="Y309" s="19">
        <f>T309-S309</f>
        <v/>
      </c>
    </row>
    <row r="310">
      <c r="A310" t="inlineStr">
        <is>
          <t>医療費の境目</t>
        </is>
      </c>
      <c r="B310" s="19">
        <f>'3_医療費の境目'!$B$3</f>
        <v/>
      </c>
      <c r="C310" s="19">
        <f>'3_医療費の境目'!$B$4</f>
        <v/>
      </c>
      <c r="D310" s="19">
        <f>'3_医療費の境目'!D238</f>
        <v/>
      </c>
      <c r="E310" s="19">
        <f>ROUND(MIN(B310/12,650000)*12*0.0915+MIN(B310/12,1390000)*12*(0.0504+0)+B310*0.005,0)</f>
        <v/>
      </c>
      <c r="F310" s="19">
        <f>IF(B310&lt;741000,0,IF(B310&lt;2191000,B310-740000,IF(B310&lt;2193000,1451000,IF(B310&lt;2196000,1453000,IF(B310&lt;2200000,1456000,IF(B310&lt;3600000,ROUND(ROUNDDOWN(B310/4,-3)*2.8,0)-80000,IF(B310&lt;6600000,ROUND(ROUNDDOWN(B310/4,-3)*3.2,0)-440000,IF(B310&lt;8500000,ROUNDDOWN(B310*0.9,0)-1100000,B310-1950000))))))))</f>
        <v/>
      </c>
      <c r="G310" s="19">
        <f>F310+C310</f>
        <v/>
      </c>
      <c r="H310" s="19">
        <f>IF(G310&gt;23500000,NA(),IF(G310&lt;=4890000,1040000,IF(G310&lt;=6550000,670000,620000)))</f>
        <v/>
      </c>
      <c r="I310" s="19">
        <f>IF(D310&lt;=0,0,MAX(0,MIN(2000000,D310-MIN(100000,ROUNDDOWN(G310*0.05,0)))))</f>
        <v/>
      </c>
      <c r="J310" s="19">
        <f>MAX(0,ROUNDDOWN(F310-E310-H310,-3))</f>
        <v/>
      </c>
      <c r="K310" s="19">
        <f>MAX(0,ROUNDDOWN(G310-E310-H310-I310,-3))</f>
        <v/>
      </c>
      <c r="L310" s="19">
        <f>MAX(0,ROUNDDOWN(G310-E310-H310,-3))</f>
        <v/>
      </c>
      <c r="M310" s="19">
        <f>IF(J310&lt;=0,0,ROUNDDOWN((J310*LOOKUP(J310,{0,1950001,3300001,6950001,9000001,18000001,40000001},{0.05,0.1,0.2,0.23,0.33,0.4,0.45})-LOOKUP(J310,{0,1950001,3300001,6950001,9000001,18000001,40000001},{0,97500,427500,636000,1536000,2796000,4796000}))*1.021,-2))</f>
        <v/>
      </c>
      <c r="N310" s="19">
        <f>IF(K310&lt;=0,0,ROUNDDOWN((K310*LOOKUP(K310,{0,1950001,3300001,6950001,9000001,18000001,40000001},{0.05,0.1,0.2,0.23,0.33,0.4,0.45})-LOOKUP(K310,{0,1950001,3300001,6950001,9000001,18000001,40000001},{0,97500,427500,636000,1536000,2796000,4796000}))*1.021,-2))</f>
        <v/>
      </c>
      <c r="O310" s="19">
        <f>IF(L310&lt;=0,0,ROUNDDOWN((L310*LOOKUP(L310,{0,1950001,3300001,6950001,9000001,18000001,40000001},{0.05,0.1,0.2,0.23,0.33,0.4,0.45})-LOOKUP(L310,{0,1950001,3300001,6950001,9000001,18000001,40000001},{0,97500,427500,636000,1536000,2796000,4796000}))*1.021,-2))</f>
        <v/>
      </c>
      <c r="P310" s="19">
        <f>MAX(0,ROUNDDOWN(G310-E310-430000,-3))</f>
        <v/>
      </c>
      <c r="Q310" s="19">
        <f>MAX(0,ROUNDDOWN(G310-E310-430000-I310,-3))</f>
        <v/>
      </c>
      <c r="R310" s="19">
        <f>MAX(0,ROUNDDOWN(F310-E310-430000,-3))</f>
        <v/>
      </c>
      <c r="S310" s="19">
        <f>IF(G310&lt;=450000,0,MAX(0,ROUNDDOWN(P310*0.06-MIN(50000,P310)*0.03,-2))+MAX(0,ROUNDDOWN(P310*0.04-MIN(50000,P310)*0.02,-2)))</f>
        <v/>
      </c>
      <c r="T310" s="19">
        <f>IF(G310&lt;=450000,0,MAX(0,ROUNDDOWN(Q310*0.06-MIN(50000,Q310)*0.03,-2))+MAX(0,ROUNDDOWN(Q310*0.04-MIN(50000,Q310)*0.02,-2)))</f>
        <v/>
      </c>
      <c r="U310" s="19">
        <f>IF(F310&lt;=450000,0,MAX(0,ROUNDDOWN(R310*0.06-MIN(50000,R310)*0.03,-2))+MAX(0,ROUNDDOWN(R310*0.04-MIN(50000,R310)*0.02,-2)))</f>
        <v/>
      </c>
      <c r="V310" s="19">
        <f>S310-U310</f>
        <v/>
      </c>
      <c r="W310" s="19">
        <f>O310-M310</f>
        <v/>
      </c>
      <c r="X310" s="19">
        <f>N310+T310-M310-S310</f>
        <v/>
      </c>
      <c r="Y310" s="19">
        <f>T310-S310</f>
        <v/>
      </c>
    </row>
    <row r="311">
      <c r="A311" t="inlineStr">
        <is>
          <t>医療費の境目</t>
        </is>
      </c>
      <c r="B311" s="19">
        <f>'3_医療費の境目'!$B$3</f>
        <v/>
      </c>
      <c r="C311" s="19">
        <f>'3_医療費の境目'!$B$4</f>
        <v/>
      </c>
      <c r="D311" s="19">
        <f>'3_医療費の境目'!D239</f>
        <v/>
      </c>
      <c r="E311" s="19">
        <f>ROUND(MIN(B311/12,650000)*12*0.0915+MIN(B311/12,1390000)*12*(0.0504+0)+B311*0.005,0)</f>
        <v/>
      </c>
      <c r="F311" s="19">
        <f>IF(B311&lt;741000,0,IF(B311&lt;2191000,B311-740000,IF(B311&lt;2193000,1451000,IF(B311&lt;2196000,1453000,IF(B311&lt;2200000,1456000,IF(B311&lt;3600000,ROUND(ROUNDDOWN(B311/4,-3)*2.8,0)-80000,IF(B311&lt;6600000,ROUND(ROUNDDOWN(B311/4,-3)*3.2,0)-440000,IF(B311&lt;8500000,ROUNDDOWN(B311*0.9,0)-1100000,B311-1950000))))))))</f>
        <v/>
      </c>
      <c r="G311" s="19">
        <f>F311+C311</f>
        <v/>
      </c>
      <c r="H311" s="19">
        <f>IF(G311&gt;23500000,NA(),IF(G311&lt;=4890000,1040000,IF(G311&lt;=6550000,670000,620000)))</f>
        <v/>
      </c>
      <c r="I311" s="19">
        <f>IF(D311&lt;=0,0,MAX(0,MIN(2000000,D311-MIN(100000,ROUNDDOWN(G311*0.05,0)))))</f>
        <v/>
      </c>
      <c r="J311" s="19">
        <f>MAX(0,ROUNDDOWN(F311-E311-H311,-3))</f>
        <v/>
      </c>
      <c r="K311" s="19">
        <f>MAX(0,ROUNDDOWN(G311-E311-H311-I311,-3))</f>
        <v/>
      </c>
      <c r="L311" s="19">
        <f>MAX(0,ROUNDDOWN(G311-E311-H311,-3))</f>
        <v/>
      </c>
      <c r="M311" s="19">
        <f>IF(J311&lt;=0,0,ROUNDDOWN((J311*LOOKUP(J311,{0,1950001,3300001,6950001,9000001,18000001,40000001},{0.05,0.1,0.2,0.23,0.33,0.4,0.45})-LOOKUP(J311,{0,1950001,3300001,6950001,9000001,18000001,40000001},{0,97500,427500,636000,1536000,2796000,4796000}))*1.021,-2))</f>
        <v/>
      </c>
      <c r="N311" s="19">
        <f>IF(K311&lt;=0,0,ROUNDDOWN((K311*LOOKUP(K311,{0,1950001,3300001,6950001,9000001,18000001,40000001},{0.05,0.1,0.2,0.23,0.33,0.4,0.45})-LOOKUP(K311,{0,1950001,3300001,6950001,9000001,18000001,40000001},{0,97500,427500,636000,1536000,2796000,4796000}))*1.021,-2))</f>
        <v/>
      </c>
      <c r="O311" s="19">
        <f>IF(L311&lt;=0,0,ROUNDDOWN((L311*LOOKUP(L311,{0,1950001,3300001,6950001,9000001,18000001,40000001},{0.05,0.1,0.2,0.23,0.33,0.4,0.45})-LOOKUP(L311,{0,1950001,3300001,6950001,9000001,18000001,40000001},{0,97500,427500,636000,1536000,2796000,4796000}))*1.021,-2))</f>
        <v/>
      </c>
      <c r="P311" s="19">
        <f>MAX(0,ROUNDDOWN(G311-E311-430000,-3))</f>
        <v/>
      </c>
      <c r="Q311" s="19">
        <f>MAX(0,ROUNDDOWN(G311-E311-430000-I311,-3))</f>
        <v/>
      </c>
      <c r="R311" s="19">
        <f>MAX(0,ROUNDDOWN(F311-E311-430000,-3))</f>
        <v/>
      </c>
      <c r="S311" s="19">
        <f>IF(G311&lt;=450000,0,MAX(0,ROUNDDOWN(P311*0.06-MIN(50000,P311)*0.03,-2))+MAX(0,ROUNDDOWN(P311*0.04-MIN(50000,P311)*0.02,-2)))</f>
        <v/>
      </c>
      <c r="T311" s="19">
        <f>IF(G311&lt;=450000,0,MAX(0,ROUNDDOWN(Q311*0.06-MIN(50000,Q311)*0.03,-2))+MAX(0,ROUNDDOWN(Q311*0.04-MIN(50000,Q311)*0.02,-2)))</f>
        <v/>
      </c>
      <c r="U311" s="19">
        <f>IF(F311&lt;=450000,0,MAX(0,ROUNDDOWN(R311*0.06-MIN(50000,R311)*0.03,-2))+MAX(0,ROUNDDOWN(R311*0.04-MIN(50000,R311)*0.02,-2)))</f>
        <v/>
      </c>
      <c r="V311" s="19">
        <f>S311-U311</f>
        <v/>
      </c>
      <c r="W311" s="19">
        <f>O311-M311</f>
        <v/>
      </c>
      <c r="X311" s="19">
        <f>N311+T311-M311-S311</f>
        <v/>
      </c>
      <c r="Y311" s="19">
        <f>T311-S311</f>
        <v/>
      </c>
    </row>
    <row r="312">
      <c r="A312" t="inlineStr">
        <is>
          <t>医療費の境目</t>
        </is>
      </c>
      <c r="B312" s="19">
        <f>'3_医療費の境目'!$B$3</f>
        <v/>
      </c>
      <c r="C312" s="19">
        <f>'3_医療費の境目'!$B$4</f>
        <v/>
      </c>
      <c r="D312" s="19">
        <f>'3_医療費の境目'!D240</f>
        <v/>
      </c>
      <c r="E312" s="19">
        <f>ROUND(MIN(B312/12,650000)*12*0.0915+MIN(B312/12,1390000)*12*(0.0504+0)+B312*0.005,0)</f>
        <v/>
      </c>
      <c r="F312" s="19">
        <f>IF(B312&lt;741000,0,IF(B312&lt;2191000,B312-740000,IF(B312&lt;2193000,1451000,IF(B312&lt;2196000,1453000,IF(B312&lt;2200000,1456000,IF(B312&lt;3600000,ROUND(ROUNDDOWN(B312/4,-3)*2.8,0)-80000,IF(B312&lt;6600000,ROUND(ROUNDDOWN(B312/4,-3)*3.2,0)-440000,IF(B312&lt;8500000,ROUNDDOWN(B312*0.9,0)-1100000,B312-1950000))))))))</f>
        <v/>
      </c>
      <c r="G312" s="19">
        <f>F312+C312</f>
        <v/>
      </c>
      <c r="H312" s="19">
        <f>IF(G312&gt;23500000,NA(),IF(G312&lt;=4890000,1040000,IF(G312&lt;=6550000,670000,620000)))</f>
        <v/>
      </c>
      <c r="I312" s="19">
        <f>IF(D312&lt;=0,0,MAX(0,MIN(2000000,D312-MIN(100000,ROUNDDOWN(G312*0.05,0)))))</f>
        <v/>
      </c>
      <c r="J312" s="19">
        <f>MAX(0,ROUNDDOWN(F312-E312-H312,-3))</f>
        <v/>
      </c>
      <c r="K312" s="19">
        <f>MAX(0,ROUNDDOWN(G312-E312-H312-I312,-3))</f>
        <v/>
      </c>
      <c r="L312" s="19">
        <f>MAX(0,ROUNDDOWN(G312-E312-H312,-3))</f>
        <v/>
      </c>
      <c r="M312" s="19">
        <f>IF(J312&lt;=0,0,ROUNDDOWN((J312*LOOKUP(J312,{0,1950001,3300001,6950001,9000001,18000001,40000001},{0.05,0.1,0.2,0.23,0.33,0.4,0.45})-LOOKUP(J312,{0,1950001,3300001,6950001,9000001,18000001,40000001},{0,97500,427500,636000,1536000,2796000,4796000}))*1.021,-2))</f>
        <v/>
      </c>
      <c r="N312" s="19">
        <f>IF(K312&lt;=0,0,ROUNDDOWN((K312*LOOKUP(K312,{0,1950001,3300001,6950001,9000001,18000001,40000001},{0.05,0.1,0.2,0.23,0.33,0.4,0.45})-LOOKUP(K312,{0,1950001,3300001,6950001,9000001,18000001,40000001},{0,97500,427500,636000,1536000,2796000,4796000}))*1.021,-2))</f>
        <v/>
      </c>
      <c r="O312" s="19">
        <f>IF(L312&lt;=0,0,ROUNDDOWN((L312*LOOKUP(L312,{0,1950001,3300001,6950001,9000001,18000001,40000001},{0.05,0.1,0.2,0.23,0.33,0.4,0.45})-LOOKUP(L312,{0,1950001,3300001,6950001,9000001,18000001,40000001},{0,97500,427500,636000,1536000,2796000,4796000}))*1.021,-2))</f>
        <v/>
      </c>
      <c r="P312" s="19">
        <f>MAX(0,ROUNDDOWN(G312-E312-430000,-3))</f>
        <v/>
      </c>
      <c r="Q312" s="19">
        <f>MAX(0,ROUNDDOWN(G312-E312-430000-I312,-3))</f>
        <v/>
      </c>
      <c r="R312" s="19">
        <f>MAX(0,ROUNDDOWN(F312-E312-430000,-3))</f>
        <v/>
      </c>
      <c r="S312" s="19">
        <f>IF(G312&lt;=450000,0,MAX(0,ROUNDDOWN(P312*0.06-MIN(50000,P312)*0.03,-2))+MAX(0,ROUNDDOWN(P312*0.04-MIN(50000,P312)*0.02,-2)))</f>
        <v/>
      </c>
      <c r="T312" s="19">
        <f>IF(G312&lt;=450000,0,MAX(0,ROUNDDOWN(Q312*0.06-MIN(50000,Q312)*0.03,-2))+MAX(0,ROUNDDOWN(Q312*0.04-MIN(50000,Q312)*0.02,-2)))</f>
        <v/>
      </c>
      <c r="U312" s="19">
        <f>IF(F312&lt;=450000,0,MAX(0,ROUNDDOWN(R312*0.06-MIN(50000,R312)*0.03,-2))+MAX(0,ROUNDDOWN(R312*0.04-MIN(50000,R312)*0.02,-2)))</f>
        <v/>
      </c>
      <c r="V312" s="19">
        <f>S312-U312</f>
        <v/>
      </c>
      <c r="W312" s="19">
        <f>O312-M312</f>
        <v/>
      </c>
      <c r="X312" s="19">
        <f>N312+T312-M312-S312</f>
        <v/>
      </c>
      <c r="Y312" s="19">
        <f>T312-S312</f>
        <v/>
      </c>
    </row>
    <row r="313">
      <c r="A313" t="inlineStr">
        <is>
          <t>医療費の境目</t>
        </is>
      </c>
      <c r="B313" s="19">
        <f>'3_医療費の境目'!$B$3</f>
        <v/>
      </c>
      <c r="C313" s="19">
        <f>'3_医療費の境目'!$B$4</f>
        <v/>
      </c>
      <c r="D313" s="19">
        <f>'3_医療費の境目'!D241</f>
        <v/>
      </c>
      <c r="E313" s="19">
        <f>ROUND(MIN(B313/12,650000)*12*0.0915+MIN(B313/12,1390000)*12*(0.0504+0)+B313*0.005,0)</f>
        <v/>
      </c>
      <c r="F313" s="19">
        <f>IF(B313&lt;741000,0,IF(B313&lt;2191000,B313-740000,IF(B313&lt;2193000,1451000,IF(B313&lt;2196000,1453000,IF(B313&lt;2200000,1456000,IF(B313&lt;3600000,ROUND(ROUNDDOWN(B313/4,-3)*2.8,0)-80000,IF(B313&lt;6600000,ROUND(ROUNDDOWN(B313/4,-3)*3.2,0)-440000,IF(B313&lt;8500000,ROUNDDOWN(B313*0.9,0)-1100000,B313-1950000))))))))</f>
        <v/>
      </c>
      <c r="G313" s="19">
        <f>F313+C313</f>
        <v/>
      </c>
      <c r="H313" s="19">
        <f>IF(G313&gt;23500000,NA(),IF(G313&lt;=4890000,1040000,IF(G313&lt;=6550000,670000,620000)))</f>
        <v/>
      </c>
      <c r="I313" s="19">
        <f>IF(D313&lt;=0,0,MAX(0,MIN(2000000,D313-MIN(100000,ROUNDDOWN(G313*0.05,0)))))</f>
        <v/>
      </c>
      <c r="J313" s="19">
        <f>MAX(0,ROUNDDOWN(F313-E313-H313,-3))</f>
        <v/>
      </c>
      <c r="K313" s="19">
        <f>MAX(0,ROUNDDOWN(G313-E313-H313-I313,-3))</f>
        <v/>
      </c>
      <c r="L313" s="19">
        <f>MAX(0,ROUNDDOWN(G313-E313-H313,-3))</f>
        <v/>
      </c>
      <c r="M313" s="19">
        <f>IF(J313&lt;=0,0,ROUNDDOWN((J313*LOOKUP(J313,{0,1950001,3300001,6950001,9000001,18000001,40000001},{0.05,0.1,0.2,0.23,0.33,0.4,0.45})-LOOKUP(J313,{0,1950001,3300001,6950001,9000001,18000001,40000001},{0,97500,427500,636000,1536000,2796000,4796000}))*1.021,-2))</f>
        <v/>
      </c>
      <c r="N313" s="19">
        <f>IF(K313&lt;=0,0,ROUNDDOWN((K313*LOOKUP(K313,{0,1950001,3300001,6950001,9000001,18000001,40000001},{0.05,0.1,0.2,0.23,0.33,0.4,0.45})-LOOKUP(K313,{0,1950001,3300001,6950001,9000001,18000001,40000001},{0,97500,427500,636000,1536000,2796000,4796000}))*1.021,-2))</f>
        <v/>
      </c>
      <c r="O313" s="19">
        <f>IF(L313&lt;=0,0,ROUNDDOWN((L313*LOOKUP(L313,{0,1950001,3300001,6950001,9000001,18000001,40000001},{0.05,0.1,0.2,0.23,0.33,0.4,0.45})-LOOKUP(L313,{0,1950001,3300001,6950001,9000001,18000001,40000001},{0,97500,427500,636000,1536000,2796000,4796000}))*1.021,-2))</f>
        <v/>
      </c>
      <c r="P313" s="19">
        <f>MAX(0,ROUNDDOWN(G313-E313-430000,-3))</f>
        <v/>
      </c>
      <c r="Q313" s="19">
        <f>MAX(0,ROUNDDOWN(G313-E313-430000-I313,-3))</f>
        <v/>
      </c>
      <c r="R313" s="19">
        <f>MAX(0,ROUNDDOWN(F313-E313-430000,-3))</f>
        <v/>
      </c>
      <c r="S313" s="19">
        <f>IF(G313&lt;=450000,0,MAX(0,ROUNDDOWN(P313*0.06-MIN(50000,P313)*0.03,-2))+MAX(0,ROUNDDOWN(P313*0.04-MIN(50000,P313)*0.02,-2)))</f>
        <v/>
      </c>
      <c r="T313" s="19">
        <f>IF(G313&lt;=450000,0,MAX(0,ROUNDDOWN(Q313*0.06-MIN(50000,Q313)*0.03,-2))+MAX(0,ROUNDDOWN(Q313*0.04-MIN(50000,Q313)*0.02,-2)))</f>
        <v/>
      </c>
      <c r="U313" s="19">
        <f>IF(F313&lt;=450000,0,MAX(0,ROUNDDOWN(R313*0.06-MIN(50000,R313)*0.03,-2))+MAX(0,ROUNDDOWN(R313*0.04-MIN(50000,R313)*0.02,-2)))</f>
        <v/>
      </c>
      <c r="V313" s="19">
        <f>S313-U313</f>
        <v/>
      </c>
      <c r="W313" s="19">
        <f>O313-M313</f>
        <v/>
      </c>
      <c r="X313" s="19">
        <f>N313+T313-M313-S313</f>
        <v/>
      </c>
      <c r="Y313" s="19">
        <f>T313-S313</f>
        <v/>
      </c>
    </row>
    <row r="314">
      <c r="A314" t="inlineStr">
        <is>
          <t>医療費の境目</t>
        </is>
      </c>
      <c r="B314" s="19">
        <f>'3_医療費の境目'!$B$3</f>
        <v/>
      </c>
      <c r="C314" s="19">
        <f>'3_医療費の境目'!$B$4</f>
        <v/>
      </c>
      <c r="D314" s="19">
        <f>'3_医療費の境目'!D242</f>
        <v/>
      </c>
      <c r="E314" s="19">
        <f>ROUND(MIN(B314/12,650000)*12*0.0915+MIN(B314/12,1390000)*12*(0.0504+0)+B314*0.005,0)</f>
        <v/>
      </c>
      <c r="F314" s="19">
        <f>IF(B314&lt;741000,0,IF(B314&lt;2191000,B314-740000,IF(B314&lt;2193000,1451000,IF(B314&lt;2196000,1453000,IF(B314&lt;2200000,1456000,IF(B314&lt;3600000,ROUND(ROUNDDOWN(B314/4,-3)*2.8,0)-80000,IF(B314&lt;6600000,ROUND(ROUNDDOWN(B314/4,-3)*3.2,0)-440000,IF(B314&lt;8500000,ROUNDDOWN(B314*0.9,0)-1100000,B314-1950000))))))))</f>
        <v/>
      </c>
      <c r="G314" s="19">
        <f>F314+C314</f>
        <v/>
      </c>
      <c r="H314" s="19">
        <f>IF(G314&gt;23500000,NA(),IF(G314&lt;=4890000,1040000,IF(G314&lt;=6550000,670000,620000)))</f>
        <v/>
      </c>
      <c r="I314" s="19">
        <f>IF(D314&lt;=0,0,MAX(0,MIN(2000000,D314-MIN(100000,ROUNDDOWN(G314*0.05,0)))))</f>
        <v/>
      </c>
      <c r="J314" s="19">
        <f>MAX(0,ROUNDDOWN(F314-E314-H314,-3))</f>
        <v/>
      </c>
      <c r="K314" s="19">
        <f>MAX(0,ROUNDDOWN(G314-E314-H314-I314,-3))</f>
        <v/>
      </c>
      <c r="L314" s="19">
        <f>MAX(0,ROUNDDOWN(G314-E314-H314,-3))</f>
        <v/>
      </c>
      <c r="M314" s="19">
        <f>IF(J314&lt;=0,0,ROUNDDOWN((J314*LOOKUP(J314,{0,1950001,3300001,6950001,9000001,18000001,40000001},{0.05,0.1,0.2,0.23,0.33,0.4,0.45})-LOOKUP(J314,{0,1950001,3300001,6950001,9000001,18000001,40000001},{0,97500,427500,636000,1536000,2796000,4796000}))*1.021,-2))</f>
        <v/>
      </c>
      <c r="N314" s="19">
        <f>IF(K314&lt;=0,0,ROUNDDOWN((K314*LOOKUP(K314,{0,1950001,3300001,6950001,9000001,18000001,40000001},{0.05,0.1,0.2,0.23,0.33,0.4,0.45})-LOOKUP(K314,{0,1950001,3300001,6950001,9000001,18000001,40000001},{0,97500,427500,636000,1536000,2796000,4796000}))*1.021,-2))</f>
        <v/>
      </c>
      <c r="O314" s="19">
        <f>IF(L314&lt;=0,0,ROUNDDOWN((L314*LOOKUP(L314,{0,1950001,3300001,6950001,9000001,18000001,40000001},{0.05,0.1,0.2,0.23,0.33,0.4,0.45})-LOOKUP(L314,{0,1950001,3300001,6950001,9000001,18000001,40000001},{0,97500,427500,636000,1536000,2796000,4796000}))*1.021,-2))</f>
        <v/>
      </c>
      <c r="P314" s="19">
        <f>MAX(0,ROUNDDOWN(G314-E314-430000,-3))</f>
        <v/>
      </c>
      <c r="Q314" s="19">
        <f>MAX(0,ROUNDDOWN(G314-E314-430000-I314,-3))</f>
        <v/>
      </c>
      <c r="R314" s="19">
        <f>MAX(0,ROUNDDOWN(F314-E314-430000,-3))</f>
        <v/>
      </c>
      <c r="S314" s="19">
        <f>IF(G314&lt;=450000,0,MAX(0,ROUNDDOWN(P314*0.06-MIN(50000,P314)*0.03,-2))+MAX(0,ROUNDDOWN(P314*0.04-MIN(50000,P314)*0.02,-2)))</f>
        <v/>
      </c>
      <c r="T314" s="19">
        <f>IF(G314&lt;=450000,0,MAX(0,ROUNDDOWN(Q314*0.06-MIN(50000,Q314)*0.03,-2))+MAX(0,ROUNDDOWN(Q314*0.04-MIN(50000,Q314)*0.02,-2)))</f>
        <v/>
      </c>
      <c r="U314" s="19">
        <f>IF(F314&lt;=450000,0,MAX(0,ROUNDDOWN(R314*0.06-MIN(50000,R314)*0.03,-2))+MAX(0,ROUNDDOWN(R314*0.04-MIN(50000,R314)*0.02,-2)))</f>
        <v/>
      </c>
      <c r="V314" s="19">
        <f>S314-U314</f>
        <v/>
      </c>
      <c r="W314" s="19">
        <f>O314-M314</f>
        <v/>
      </c>
      <c r="X314" s="19">
        <f>N314+T314-M314-S314</f>
        <v/>
      </c>
      <c r="Y314" s="19">
        <f>T314-S314</f>
        <v/>
      </c>
    </row>
    <row r="315">
      <c r="A315" t="inlineStr">
        <is>
          <t>医療費の境目</t>
        </is>
      </c>
      <c r="B315" s="19">
        <f>'3_医療費の境目'!$B$3</f>
        <v/>
      </c>
      <c r="C315" s="19">
        <f>'3_医療費の境目'!$B$4</f>
        <v/>
      </c>
      <c r="D315" s="19">
        <f>'3_医療費の境目'!D243</f>
        <v/>
      </c>
      <c r="E315" s="19">
        <f>ROUND(MIN(B315/12,650000)*12*0.0915+MIN(B315/12,1390000)*12*(0.0504+0)+B315*0.005,0)</f>
        <v/>
      </c>
      <c r="F315" s="19">
        <f>IF(B315&lt;741000,0,IF(B315&lt;2191000,B315-740000,IF(B315&lt;2193000,1451000,IF(B315&lt;2196000,1453000,IF(B315&lt;2200000,1456000,IF(B315&lt;3600000,ROUND(ROUNDDOWN(B315/4,-3)*2.8,0)-80000,IF(B315&lt;6600000,ROUND(ROUNDDOWN(B315/4,-3)*3.2,0)-440000,IF(B315&lt;8500000,ROUNDDOWN(B315*0.9,0)-1100000,B315-1950000))))))))</f>
        <v/>
      </c>
      <c r="G315" s="19">
        <f>F315+C315</f>
        <v/>
      </c>
      <c r="H315" s="19">
        <f>IF(G315&gt;23500000,NA(),IF(G315&lt;=4890000,1040000,IF(G315&lt;=6550000,670000,620000)))</f>
        <v/>
      </c>
      <c r="I315" s="19">
        <f>IF(D315&lt;=0,0,MAX(0,MIN(2000000,D315-MIN(100000,ROUNDDOWN(G315*0.05,0)))))</f>
        <v/>
      </c>
      <c r="J315" s="19">
        <f>MAX(0,ROUNDDOWN(F315-E315-H315,-3))</f>
        <v/>
      </c>
      <c r="K315" s="19">
        <f>MAX(0,ROUNDDOWN(G315-E315-H315-I315,-3))</f>
        <v/>
      </c>
      <c r="L315" s="19">
        <f>MAX(0,ROUNDDOWN(G315-E315-H315,-3))</f>
        <v/>
      </c>
      <c r="M315" s="19">
        <f>IF(J315&lt;=0,0,ROUNDDOWN((J315*LOOKUP(J315,{0,1950001,3300001,6950001,9000001,18000001,40000001},{0.05,0.1,0.2,0.23,0.33,0.4,0.45})-LOOKUP(J315,{0,1950001,3300001,6950001,9000001,18000001,40000001},{0,97500,427500,636000,1536000,2796000,4796000}))*1.021,-2))</f>
        <v/>
      </c>
      <c r="N315" s="19">
        <f>IF(K315&lt;=0,0,ROUNDDOWN((K315*LOOKUP(K315,{0,1950001,3300001,6950001,9000001,18000001,40000001},{0.05,0.1,0.2,0.23,0.33,0.4,0.45})-LOOKUP(K315,{0,1950001,3300001,6950001,9000001,18000001,40000001},{0,97500,427500,636000,1536000,2796000,4796000}))*1.021,-2))</f>
        <v/>
      </c>
      <c r="O315" s="19">
        <f>IF(L315&lt;=0,0,ROUNDDOWN((L315*LOOKUP(L315,{0,1950001,3300001,6950001,9000001,18000001,40000001},{0.05,0.1,0.2,0.23,0.33,0.4,0.45})-LOOKUP(L315,{0,1950001,3300001,6950001,9000001,18000001,40000001},{0,97500,427500,636000,1536000,2796000,4796000}))*1.021,-2))</f>
        <v/>
      </c>
      <c r="P315" s="19">
        <f>MAX(0,ROUNDDOWN(G315-E315-430000,-3))</f>
        <v/>
      </c>
      <c r="Q315" s="19">
        <f>MAX(0,ROUNDDOWN(G315-E315-430000-I315,-3))</f>
        <v/>
      </c>
      <c r="R315" s="19">
        <f>MAX(0,ROUNDDOWN(F315-E315-430000,-3))</f>
        <v/>
      </c>
      <c r="S315" s="19">
        <f>IF(G315&lt;=450000,0,MAX(0,ROUNDDOWN(P315*0.06-MIN(50000,P315)*0.03,-2))+MAX(0,ROUNDDOWN(P315*0.04-MIN(50000,P315)*0.02,-2)))</f>
        <v/>
      </c>
      <c r="T315" s="19">
        <f>IF(G315&lt;=450000,0,MAX(0,ROUNDDOWN(Q315*0.06-MIN(50000,Q315)*0.03,-2))+MAX(0,ROUNDDOWN(Q315*0.04-MIN(50000,Q315)*0.02,-2)))</f>
        <v/>
      </c>
      <c r="U315" s="19">
        <f>IF(F315&lt;=450000,0,MAX(0,ROUNDDOWN(R315*0.06-MIN(50000,R315)*0.03,-2))+MAX(0,ROUNDDOWN(R315*0.04-MIN(50000,R315)*0.02,-2)))</f>
        <v/>
      </c>
      <c r="V315" s="19">
        <f>S315-U315</f>
        <v/>
      </c>
      <c r="W315" s="19">
        <f>O315-M315</f>
        <v/>
      </c>
      <c r="X315" s="19">
        <f>N315+T315-M315-S315</f>
        <v/>
      </c>
      <c r="Y315" s="19">
        <f>T315-S315</f>
        <v/>
      </c>
    </row>
    <row r="316">
      <c r="A316" t="inlineStr">
        <is>
          <t>医療費の境目</t>
        </is>
      </c>
      <c r="B316" s="19">
        <f>'3_医療費の境目'!$B$3</f>
        <v/>
      </c>
      <c r="C316" s="19">
        <f>'3_医療費の境目'!$B$4</f>
        <v/>
      </c>
      <c r="D316" s="19">
        <f>'3_医療費の境目'!D244</f>
        <v/>
      </c>
      <c r="E316" s="19">
        <f>ROUND(MIN(B316/12,650000)*12*0.0915+MIN(B316/12,1390000)*12*(0.0504+0)+B316*0.005,0)</f>
        <v/>
      </c>
      <c r="F316" s="19">
        <f>IF(B316&lt;741000,0,IF(B316&lt;2191000,B316-740000,IF(B316&lt;2193000,1451000,IF(B316&lt;2196000,1453000,IF(B316&lt;2200000,1456000,IF(B316&lt;3600000,ROUND(ROUNDDOWN(B316/4,-3)*2.8,0)-80000,IF(B316&lt;6600000,ROUND(ROUNDDOWN(B316/4,-3)*3.2,0)-440000,IF(B316&lt;8500000,ROUNDDOWN(B316*0.9,0)-1100000,B316-1950000))))))))</f>
        <v/>
      </c>
      <c r="G316" s="19">
        <f>F316+C316</f>
        <v/>
      </c>
      <c r="H316" s="19">
        <f>IF(G316&gt;23500000,NA(),IF(G316&lt;=4890000,1040000,IF(G316&lt;=6550000,670000,620000)))</f>
        <v/>
      </c>
      <c r="I316" s="19">
        <f>IF(D316&lt;=0,0,MAX(0,MIN(2000000,D316-MIN(100000,ROUNDDOWN(G316*0.05,0)))))</f>
        <v/>
      </c>
      <c r="J316" s="19">
        <f>MAX(0,ROUNDDOWN(F316-E316-H316,-3))</f>
        <v/>
      </c>
      <c r="K316" s="19">
        <f>MAX(0,ROUNDDOWN(G316-E316-H316-I316,-3))</f>
        <v/>
      </c>
      <c r="L316" s="19">
        <f>MAX(0,ROUNDDOWN(G316-E316-H316,-3))</f>
        <v/>
      </c>
      <c r="M316" s="19">
        <f>IF(J316&lt;=0,0,ROUNDDOWN((J316*LOOKUP(J316,{0,1950001,3300001,6950001,9000001,18000001,40000001},{0.05,0.1,0.2,0.23,0.33,0.4,0.45})-LOOKUP(J316,{0,1950001,3300001,6950001,9000001,18000001,40000001},{0,97500,427500,636000,1536000,2796000,4796000}))*1.021,-2))</f>
        <v/>
      </c>
      <c r="N316" s="19">
        <f>IF(K316&lt;=0,0,ROUNDDOWN((K316*LOOKUP(K316,{0,1950001,3300001,6950001,9000001,18000001,40000001},{0.05,0.1,0.2,0.23,0.33,0.4,0.45})-LOOKUP(K316,{0,1950001,3300001,6950001,9000001,18000001,40000001},{0,97500,427500,636000,1536000,2796000,4796000}))*1.021,-2))</f>
        <v/>
      </c>
      <c r="O316" s="19">
        <f>IF(L316&lt;=0,0,ROUNDDOWN((L316*LOOKUP(L316,{0,1950001,3300001,6950001,9000001,18000001,40000001},{0.05,0.1,0.2,0.23,0.33,0.4,0.45})-LOOKUP(L316,{0,1950001,3300001,6950001,9000001,18000001,40000001},{0,97500,427500,636000,1536000,2796000,4796000}))*1.021,-2))</f>
        <v/>
      </c>
      <c r="P316" s="19">
        <f>MAX(0,ROUNDDOWN(G316-E316-430000,-3))</f>
        <v/>
      </c>
      <c r="Q316" s="19">
        <f>MAX(0,ROUNDDOWN(G316-E316-430000-I316,-3))</f>
        <v/>
      </c>
      <c r="R316" s="19">
        <f>MAX(0,ROUNDDOWN(F316-E316-430000,-3))</f>
        <v/>
      </c>
      <c r="S316" s="19">
        <f>IF(G316&lt;=450000,0,MAX(0,ROUNDDOWN(P316*0.06-MIN(50000,P316)*0.03,-2))+MAX(0,ROUNDDOWN(P316*0.04-MIN(50000,P316)*0.02,-2)))</f>
        <v/>
      </c>
      <c r="T316" s="19">
        <f>IF(G316&lt;=450000,0,MAX(0,ROUNDDOWN(Q316*0.06-MIN(50000,Q316)*0.03,-2))+MAX(0,ROUNDDOWN(Q316*0.04-MIN(50000,Q316)*0.02,-2)))</f>
        <v/>
      </c>
      <c r="U316" s="19">
        <f>IF(F316&lt;=450000,0,MAX(0,ROUNDDOWN(R316*0.06-MIN(50000,R316)*0.03,-2))+MAX(0,ROUNDDOWN(R316*0.04-MIN(50000,R316)*0.02,-2)))</f>
        <v/>
      </c>
      <c r="V316" s="19">
        <f>S316-U316</f>
        <v/>
      </c>
      <c r="W316" s="19">
        <f>O316-M316</f>
        <v/>
      </c>
      <c r="X316" s="19">
        <f>N316+T316-M316-S316</f>
        <v/>
      </c>
      <c r="Y316" s="19">
        <f>T316-S316</f>
        <v/>
      </c>
    </row>
    <row r="317">
      <c r="A317" t="inlineStr">
        <is>
          <t>医療費の境目</t>
        </is>
      </c>
      <c r="B317" s="19">
        <f>'3_医療費の境目'!$B$3</f>
        <v/>
      </c>
      <c r="C317" s="19">
        <f>'3_医療費の境目'!$B$4</f>
        <v/>
      </c>
      <c r="D317" s="19">
        <f>'3_医療費の境目'!D245</f>
        <v/>
      </c>
      <c r="E317" s="19">
        <f>ROUND(MIN(B317/12,650000)*12*0.0915+MIN(B317/12,1390000)*12*(0.0504+0)+B317*0.005,0)</f>
        <v/>
      </c>
      <c r="F317" s="19">
        <f>IF(B317&lt;741000,0,IF(B317&lt;2191000,B317-740000,IF(B317&lt;2193000,1451000,IF(B317&lt;2196000,1453000,IF(B317&lt;2200000,1456000,IF(B317&lt;3600000,ROUND(ROUNDDOWN(B317/4,-3)*2.8,0)-80000,IF(B317&lt;6600000,ROUND(ROUNDDOWN(B317/4,-3)*3.2,0)-440000,IF(B317&lt;8500000,ROUNDDOWN(B317*0.9,0)-1100000,B317-1950000))))))))</f>
        <v/>
      </c>
      <c r="G317" s="19">
        <f>F317+C317</f>
        <v/>
      </c>
      <c r="H317" s="19">
        <f>IF(G317&gt;23500000,NA(),IF(G317&lt;=4890000,1040000,IF(G317&lt;=6550000,670000,620000)))</f>
        <v/>
      </c>
      <c r="I317" s="19">
        <f>IF(D317&lt;=0,0,MAX(0,MIN(2000000,D317-MIN(100000,ROUNDDOWN(G317*0.05,0)))))</f>
        <v/>
      </c>
      <c r="J317" s="19">
        <f>MAX(0,ROUNDDOWN(F317-E317-H317,-3))</f>
        <v/>
      </c>
      <c r="K317" s="19">
        <f>MAX(0,ROUNDDOWN(G317-E317-H317-I317,-3))</f>
        <v/>
      </c>
      <c r="L317" s="19">
        <f>MAX(0,ROUNDDOWN(G317-E317-H317,-3))</f>
        <v/>
      </c>
      <c r="M317" s="19">
        <f>IF(J317&lt;=0,0,ROUNDDOWN((J317*LOOKUP(J317,{0,1950001,3300001,6950001,9000001,18000001,40000001},{0.05,0.1,0.2,0.23,0.33,0.4,0.45})-LOOKUP(J317,{0,1950001,3300001,6950001,9000001,18000001,40000001},{0,97500,427500,636000,1536000,2796000,4796000}))*1.021,-2))</f>
        <v/>
      </c>
      <c r="N317" s="19">
        <f>IF(K317&lt;=0,0,ROUNDDOWN((K317*LOOKUP(K317,{0,1950001,3300001,6950001,9000001,18000001,40000001},{0.05,0.1,0.2,0.23,0.33,0.4,0.45})-LOOKUP(K317,{0,1950001,3300001,6950001,9000001,18000001,40000001},{0,97500,427500,636000,1536000,2796000,4796000}))*1.021,-2))</f>
        <v/>
      </c>
      <c r="O317" s="19">
        <f>IF(L317&lt;=0,0,ROUNDDOWN((L317*LOOKUP(L317,{0,1950001,3300001,6950001,9000001,18000001,40000001},{0.05,0.1,0.2,0.23,0.33,0.4,0.45})-LOOKUP(L317,{0,1950001,3300001,6950001,9000001,18000001,40000001},{0,97500,427500,636000,1536000,2796000,4796000}))*1.021,-2))</f>
        <v/>
      </c>
      <c r="P317" s="19">
        <f>MAX(0,ROUNDDOWN(G317-E317-430000,-3))</f>
        <v/>
      </c>
      <c r="Q317" s="19">
        <f>MAX(0,ROUNDDOWN(G317-E317-430000-I317,-3))</f>
        <v/>
      </c>
      <c r="R317" s="19">
        <f>MAX(0,ROUNDDOWN(F317-E317-430000,-3))</f>
        <v/>
      </c>
      <c r="S317" s="19">
        <f>IF(G317&lt;=450000,0,MAX(0,ROUNDDOWN(P317*0.06-MIN(50000,P317)*0.03,-2))+MAX(0,ROUNDDOWN(P317*0.04-MIN(50000,P317)*0.02,-2)))</f>
        <v/>
      </c>
      <c r="T317" s="19">
        <f>IF(G317&lt;=450000,0,MAX(0,ROUNDDOWN(Q317*0.06-MIN(50000,Q317)*0.03,-2))+MAX(0,ROUNDDOWN(Q317*0.04-MIN(50000,Q317)*0.02,-2)))</f>
        <v/>
      </c>
      <c r="U317" s="19">
        <f>IF(F317&lt;=450000,0,MAX(0,ROUNDDOWN(R317*0.06-MIN(50000,R317)*0.03,-2))+MAX(0,ROUNDDOWN(R317*0.04-MIN(50000,R317)*0.02,-2)))</f>
        <v/>
      </c>
      <c r="V317" s="19">
        <f>S317-U317</f>
        <v/>
      </c>
      <c r="W317" s="19">
        <f>O317-M317</f>
        <v/>
      </c>
      <c r="X317" s="19">
        <f>N317+T317-M317-S317</f>
        <v/>
      </c>
      <c r="Y317" s="19">
        <f>T317-S317</f>
        <v/>
      </c>
    </row>
    <row r="318">
      <c r="A318" t="inlineStr">
        <is>
          <t>医療費の境目</t>
        </is>
      </c>
      <c r="B318" s="19">
        <f>'3_医療費の境目'!$B$3</f>
        <v/>
      </c>
      <c r="C318" s="19">
        <f>'3_医療費の境目'!$B$4</f>
        <v/>
      </c>
      <c r="D318" s="19">
        <f>'3_医療費の境目'!D246</f>
        <v/>
      </c>
      <c r="E318" s="19">
        <f>ROUND(MIN(B318/12,650000)*12*0.0915+MIN(B318/12,1390000)*12*(0.0504+0)+B318*0.005,0)</f>
        <v/>
      </c>
      <c r="F318" s="19">
        <f>IF(B318&lt;741000,0,IF(B318&lt;2191000,B318-740000,IF(B318&lt;2193000,1451000,IF(B318&lt;2196000,1453000,IF(B318&lt;2200000,1456000,IF(B318&lt;3600000,ROUND(ROUNDDOWN(B318/4,-3)*2.8,0)-80000,IF(B318&lt;6600000,ROUND(ROUNDDOWN(B318/4,-3)*3.2,0)-440000,IF(B318&lt;8500000,ROUNDDOWN(B318*0.9,0)-1100000,B318-1950000))))))))</f>
        <v/>
      </c>
      <c r="G318" s="19">
        <f>F318+C318</f>
        <v/>
      </c>
      <c r="H318" s="19">
        <f>IF(G318&gt;23500000,NA(),IF(G318&lt;=4890000,1040000,IF(G318&lt;=6550000,670000,620000)))</f>
        <v/>
      </c>
      <c r="I318" s="19">
        <f>IF(D318&lt;=0,0,MAX(0,MIN(2000000,D318-MIN(100000,ROUNDDOWN(G318*0.05,0)))))</f>
        <v/>
      </c>
      <c r="J318" s="19">
        <f>MAX(0,ROUNDDOWN(F318-E318-H318,-3))</f>
        <v/>
      </c>
      <c r="K318" s="19">
        <f>MAX(0,ROUNDDOWN(G318-E318-H318-I318,-3))</f>
        <v/>
      </c>
      <c r="L318" s="19">
        <f>MAX(0,ROUNDDOWN(G318-E318-H318,-3))</f>
        <v/>
      </c>
      <c r="M318" s="19">
        <f>IF(J318&lt;=0,0,ROUNDDOWN((J318*LOOKUP(J318,{0,1950001,3300001,6950001,9000001,18000001,40000001},{0.05,0.1,0.2,0.23,0.33,0.4,0.45})-LOOKUP(J318,{0,1950001,3300001,6950001,9000001,18000001,40000001},{0,97500,427500,636000,1536000,2796000,4796000}))*1.021,-2))</f>
        <v/>
      </c>
      <c r="N318" s="19">
        <f>IF(K318&lt;=0,0,ROUNDDOWN((K318*LOOKUP(K318,{0,1950001,3300001,6950001,9000001,18000001,40000001},{0.05,0.1,0.2,0.23,0.33,0.4,0.45})-LOOKUP(K318,{0,1950001,3300001,6950001,9000001,18000001,40000001},{0,97500,427500,636000,1536000,2796000,4796000}))*1.021,-2))</f>
        <v/>
      </c>
      <c r="O318" s="19">
        <f>IF(L318&lt;=0,0,ROUNDDOWN((L318*LOOKUP(L318,{0,1950001,3300001,6950001,9000001,18000001,40000001},{0.05,0.1,0.2,0.23,0.33,0.4,0.45})-LOOKUP(L318,{0,1950001,3300001,6950001,9000001,18000001,40000001},{0,97500,427500,636000,1536000,2796000,4796000}))*1.021,-2))</f>
        <v/>
      </c>
      <c r="P318" s="19">
        <f>MAX(0,ROUNDDOWN(G318-E318-430000,-3))</f>
        <v/>
      </c>
      <c r="Q318" s="19">
        <f>MAX(0,ROUNDDOWN(G318-E318-430000-I318,-3))</f>
        <v/>
      </c>
      <c r="R318" s="19">
        <f>MAX(0,ROUNDDOWN(F318-E318-430000,-3))</f>
        <v/>
      </c>
      <c r="S318" s="19">
        <f>IF(G318&lt;=450000,0,MAX(0,ROUNDDOWN(P318*0.06-MIN(50000,P318)*0.03,-2))+MAX(0,ROUNDDOWN(P318*0.04-MIN(50000,P318)*0.02,-2)))</f>
        <v/>
      </c>
      <c r="T318" s="19">
        <f>IF(G318&lt;=450000,0,MAX(0,ROUNDDOWN(Q318*0.06-MIN(50000,Q318)*0.03,-2))+MAX(0,ROUNDDOWN(Q318*0.04-MIN(50000,Q318)*0.02,-2)))</f>
        <v/>
      </c>
      <c r="U318" s="19">
        <f>IF(F318&lt;=450000,0,MAX(0,ROUNDDOWN(R318*0.06-MIN(50000,R318)*0.03,-2))+MAX(0,ROUNDDOWN(R318*0.04-MIN(50000,R318)*0.02,-2)))</f>
        <v/>
      </c>
      <c r="V318" s="19">
        <f>S318-U318</f>
        <v/>
      </c>
      <c r="W318" s="19">
        <f>O318-M318</f>
        <v/>
      </c>
      <c r="X318" s="19">
        <f>N318+T318-M318-S318</f>
        <v/>
      </c>
      <c r="Y318" s="19">
        <f>T318-S318</f>
        <v/>
      </c>
    </row>
    <row r="319">
      <c r="A319" t="inlineStr">
        <is>
          <t>医療費の境目</t>
        </is>
      </c>
      <c r="B319" s="19">
        <f>'3_医療費の境目'!$B$3</f>
        <v/>
      </c>
      <c r="C319" s="19">
        <f>'3_医療費の境目'!$B$4</f>
        <v/>
      </c>
      <c r="D319" s="19">
        <f>'3_医療費の境目'!D247</f>
        <v/>
      </c>
      <c r="E319" s="19">
        <f>ROUND(MIN(B319/12,650000)*12*0.0915+MIN(B319/12,1390000)*12*(0.0504+0)+B319*0.005,0)</f>
        <v/>
      </c>
      <c r="F319" s="19">
        <f>IF(B319&lt;741000,0,IF(B319&lt;2191000,B319-740000,IF(B319&lt;2193000,1451000,IF(B319&lt;2196000,1453000,IF(B319&lt;2200000,1456000,IF(B319&lt;3600000,ROUND(ROUNDDOWN(B319/4,-3)*2.8,0)-80000,IF(B319&lt;6600000,ROUND(ROUNDDOWN(B319/4,-3)*3.2,0)-440000,IF(B319&lt;8500000,ROUNDDOWN(B319*0.9,0)-1100000,B319-1950000))))))))</f>
        <v/>
      </c>
      <c r="G319" s="19">
        <f>F319+C319</f>
        <v/>
      </c>
      <c r="H319" s="19">
        <f>IF(G319&gt;23500000,NA(),IF(G319&lt;=4890000,1040000,IF(G319&lt;=6550000,670000,620000)))</f>
        <v/>
      </c>
      <c r="I319" s="19">
        <f>IF(D319&lt;=0,0,MAX(0,MIN(2000000,D319-MIN(100000,ROUNDDOWN(G319*0.05,0)))))</f>
        <v/>
      </c>
      <c r="J319" s="19">
        <f>MAX(0,ROUNDDOWN(F319-E319-H319,-3))</f>
        <v/>
      </c>
      <c r="K319" s="19">
        <f>MAX(0,ROUNDDOWN(G319-E319-H319-I319,-3))</f>
        <v/>
      </c>
      <c r="L319" s="19">
        <f>MAX(0,ROUNDDOWN(G319-E319-H319,-3))</f>
        <v/>
      </c>
      <c r="M319" s="19">
        <f>IF(J319&lt;=0,0,ROUNDDOWN((J319*LOOKUP(J319,{0,1950001,3300001,6950001,9000001,18000001,40000001},{0.05,0.1,0.2,0.23,0.33,0.4,0.45})-LOOKUP(J319,{0,1950001,3300001,6950001,9000001,18000001,40000001},{0,97500,427500,636000,1536000,2796000,4796000}))*1.021,-2))</f>
        <v/>
      </c>
      <c r="N319" s="19">
        <f>IF(K319&lt;=0,0,ROUNDDOWN((K319*LOOKUP(K319,{0,1950001,3300001,6950001,9000001,18000001,40000001},{0.05,0.1,0.2,0.23,0.33,0.4,0.45})-LOOKUP(K319,{0,1950001,3300001,6950001,9000001,18000001,40000001},{0,97500,427500,636000,1536000,2796000,4796000}))*1.021,-2))</f>
        <v/>
      </c>
      <c r="O319" s="19">
        <f>IF(L319&lt;=0,0,ROUNDDOWN((L319*LOOKUP(L319,{0,1950001,3300001,6950001,9000001,18000001,40000001},{0.05,0.1,0.2,0.23,0.33,0.4,0.45})-LOOKUP(L319,{0,1950001,3300001,6950001,9000001,18000001,40000001},{0,97500,427500,636000,1536000,2796000,4796000}))*1.021,-2))</f>
        <v/>
      </c>
      <c r="P319" s="19">
        <f>MAX(0,ROUNDDOWN(G319-E319-430000,-3))</f>
        <v/>
      </c>
      <c r="Q319" s="19">
        <f>MAX(0,ROUNDDOWN(G319-E319-430000-I319,-3))</f>
        <v/>
      </c>
      <c r="R319" s="19">
        <f>MAX(0,ROUNDDOWN(F319-E319-430000,-3))</f>
        <v/>
      </c>
      <c r="S319" s="19">
        <f>IF(G319&lt;=450000,0,MAX(0,ROUNDDOWN(P319*0.06-MIN(50000,P319)*0.03,-2))+MAX(0,ROUNDDOWN(P319*0.04-MIN(50000,P319)*0.02,-2)))</f>
        <v/>
      </c>
      <c r="T319" s="19">
        <f>IF(G319&lt;=450000,0,MAX(0,ROUNDDOWN(Q319*0.06-MIN(50000,Q319)*0.03,-2))+MAX(0,ROUNDDOWN(Q319*0.04-MIN(50000,Q319)*0.02,-2)))</f>
        <v/>
      </c>
      <c r="U319" s="19">
        <f>IF(F319&lt;=450000,0,MAX(0,ROUNDDOWN(R319*0.06-MIN(50000,R319)*0.03,-2))+MAX(0,ROUNDDOWN(R319*0.04-MIN(50000,R319)*0.02,-2)))</f>
        <v/>
      </c>
      <c r="V319" s="19">
        <f>S319-U319</f>
        <v/>
      </c>
      <c r="W319" s="19">
        <f>O319-M319</f>
        <v/>
      </c>
      <c r="X319" s="19">
        <f>N319+T319-M319-S319</f>
        <v/>
      </c>
      <c r="Y319" s="19">
        <f>T319-S319</f>
        <v/>
      </c>
    </row>
    <row r="320">
      <c r="A320" t="inlineStr">
        <is>
          <t>医療費の境目</t>
        </is>
      </c>
      <c r="B320" s="19">
        <f>'3_医療費の境目'!$B$3</f>
        <v/>
      </c>
      <c r="C320" s="19">
        <f>'3_医療費の境目'!$B$4</f>
        <v/>
      </c>
      <c r="D320" s="19">
        <f>'3_医療費の境目'!D248</f>
        <v/>
      </c>
      <c r="E320" s="19">
        <f>ROUND(MIN(B320/12,650000)*12*0.0915+MIN(B320/12,1390000)*12*(0.0504+0)+B320*0.005,0)</f>
        <v/>
      </c>
      <c r="F320" s="19">
        <f>IF(B320&lt;741000,0,IF(B320&lt;2191000,B320-740000,IF(B320&lt;2193000,1451000,IF(B320&lt;2196000,1453000,IF(B320&lt;2200000,1456000,IF(B320&lt;3600000,ROUND(ROUNDDOWN(B320/4,-3)*2.8,0)-80000,IF(B320&lt;6600000,ROUND(ROUNDDOWN(B320/4,-3)*3.2,0)-440000,IF(B320&lt;8500000,ROUNDDOWN(B320*0.9,0)-1100000,B320-1950000))))))))</f>
        <v/>
      </c>
      <c r="G320" s="19">
        <f>F320+C320</f>
        <v/>
      </c>
      <c r="H320" s="19">
        <f>IF(G320&gt;23500000,NA(),IF(G320&lt;=4890000,1040000,IF(G320&lt;=6550000,670000,620000)))</f>
        <v/>
      </c>
      <c r="I320" s="19">
        <f>IF(D320&lt;=0,0,MAX(0,MIN(2000000,D320-MIN(100000,ROUNDDOWN(G320*0.05,0)))))</f>
        <v/>
      </c>
      <c r="J320" s="19">
        <f>MAX(0,ROUNDDOWN(F320-E320-H320,-3))</f>
        <v/>
      </c>
      <c r="K320" s="19">
        <f>MAX(0,ROUNDDOWN(G320-E320-H320-I320,-3))</f>
        <v/>
      </c>
      <c r="L320" s="19">
        <f>MAX(0,ROUNDDOWN(G320-E320-H320,-3))</f>
        <v/>
      </c>
      <c r="M320" s="19">
        <f>IF(J320&lt;=0,0,ROUNDDOWN((J320*LOOKUP(J320,{0,1950001,3300001,6950001,9000001,18000001,40000001},{0.05,0.1,0.2,0.23,0.33,0.4,0.45})-LOOKUP(J320,{0,1950001,3300001,6950001,9000001,18000001,40000001},{0,97500,427500,636000,1536000,2796000,4796000}))*1.021,-2))</f>
        <v/>
      </c>
      <c r="N320" s="19">
        <f>IF(K320&lt;=0,0,ROUNDDOWN((K320*LOOKUP(K320,{0,1950001,3300001,6950001,9000001,18000001,40000001},{0.05,0.1,0.2,0.23,0.33,0.4,0.45})-LOOKUP(K320,{0,1950001,3300001,6950001,9000001,18000001,40000001},{0,97500,427500,636000,1536000,2796000,4796000}))*1.021,-2))</f>
        <v/>
      </c>
      <c r="O320" s="19">
        <f>IF(L320&lt;=0,0,ROUNDDOWN((L320*LOOKUP(L320,{0,1950001,3300001,6950001,9000001,18000001,40000001},{0.05,0.1,0.2,0.23,0.33,0.4,0.45})-LOOKUP(L320,{0,1950001,3300001,6950001,9000001,18000001,40000001},{0,97500,427500,636000,1536000,2796000,4796000}))*1.021,-2))</f>
        <v/>
      </c>
      <c r="P320" s="19">
        <f>MAX(0,ROUNDDOWN(G320-E320-430000,-3))</f>
        <v/>
      </c>
      <c r="Q320" s="19">
        <f>MAX(0,ROUNDDOWN(G320-E320-430000-I320,-3))</f>
        <v/>
      </c>
      <c r="R320" s="19">
        <f>MAX(0,ROUNDDOWN(F320-E320-430000,-3))</f>
        <v/>
      </c>
      <c r="S320" s="19">
        <f>IF(G320&lt;=450000,0,MAX(0,ROUNDDOWN(P320*0.06-MIN(50000,P320)*0.03,-2))+MAX(0,ROUNDDOWN(P320*0.04-MIN(50000,P320)*0.02,-2)))</f>
        <v/>
      </c>
      <c r="T320" s="19">
        <f>IF(G320&lt;=450000,0,MAX(0,ROUNDDOWN(Q320*0.06-MIN(50000,Q320)*0.03,-2))+MAX(0,ROUNDDOWN(Q320*0.04-MIN(50000,Q320)*0.02,-2)))</f>
        <v/>
      </c>
      <c r="U320" s="19">
        <f>IF(F320&lt;=450000,0,MAX(0,ROUNDDOWN(R320*0.06-MIN(50000,R320)*0.03,-2))+MAX(0,ROUNDDOWN(R320*0.04-MIN(50000,R320)*0.02,-2)))</f>
        <v/>
      </c>
      <c r="V320" s="19">
        <f>S320-U320</f>
        <v/>
      </c>
      <c r="W320" s="19">
        <f>O320-M320</f>
        <v/>
      </c>
      <c r="X320" s="19">
        <f>N320+T320-M320-S320</f>
        <v/>
      </c>
      <c r="Y320" s="19">
        <f>T320-S320</f>
        <v/>
      </c>
    </row>
    <row r="321">
      <c r="A321" t="inlineStr">
        <is>
          <t>医療費の境目</t>
        </is>
      </c>
      <c r="B321" s="19">
        <f>'3_医療費の境目'!$B$3</f>
        <v/>
      </c>
      <c r="C321" s="19">
        <f>'3_医療費の境目'!$B$4</f>
        <v/>
      </c>
      <c r="D321" s="19">
        <f>'3_医療費の境目'!D249</f>
        <v/>
      </c>
      <c r="E321" s="19">
        <f>ROUND(MIN(B321/12,650000)*12*0.0915+MIN(B321/12,1390000)*12*(0.0504+0)+B321*0.005,0)</f>
        <v/>
      </c>
      <c r="F321" s="19">
        <f>IF(B321&lt;741000,0,IF(B321&lt;2191000,B321-740000,IF(B321&lt;2193000,1451000,IF(B321&lt;2196000,1453000,IF(B321&lt;2200000,1456000,IF(B321&lt;3600000,ROUND(ROUNDDOWN(B321/4,-3)*2.8,0)-80000,IF(B321&lt;6600000,ROUND(ROUNDDOWN(B321/4,-3)*3.2,0)-440000,IF(B321&lt;8500000,ROUNDDOWN(B321*0.9,0)-1100000,B321-1950000))))))))</f>
        <v/>
      </c>
      <c r="G321" s="19">
        <f>F321+C321</f>
        <v/>
      </c>
      <c r="H321" s="19">
        <f>IF(G321&gt;23500000,NA(),IF(G321&lt;=4890000,1040000,IF(G321&lt;=6550000,670000,620000)))</f>
        <v/>
      </c>
      <c r="I321" s="19">
        <f>IF(D321&lt;=0,0,MAX(0,MIN(2000000,D321-MIN(100000,ROUNDDOWN(G321*0.05,0)))))</f>
        <v/>
      </c>
      <c r="J321" s="19">
        <f>MAX(0,ROUNDDOWN(F321-E321-H321,-3))</f>
        <v/>
      </c>
      <c r="K321" s="19">
        <f>MAX(0,ROUNDDOWN(G321-E321-H321-I321,-3))</f>
        <v/>
      </c>
      <c r="L321" s="19">
        <f>MAX(0,ROUNDDOWN(G321-E321-H321,-3))</f>
        <v/>
      </c>
      <c r="M321" s="19">
        <f>IF(J321&lt;=0,0,ROUNDDOWN((J321*LOOKUP(J321,{0,1950001,3300001,6950001,9000001,18000001,40000001},{0.05,0.1,0.2,0.23,0.33,0.4,0.45})-LOOKUP(J321,{0,1950001,3300001,6950001,9000001,18000001,40000001},{0,97500,427500,636000,1536000,2796000,4796000}))*1.021,-2))</f>
        <v/>
      </c>
      <c r="N321" s="19">
        <f>IF(K321&lt;=0,0,ROUNDDOWN((K321*LOOKUP(K321,{0,1950001,3300001,6950001,9000001,18000001,40000001},{0.05,0.1,0.2,0.23,0.33,0.4,0.45})-LOOKUP(K321,{0,1950001,3300001,6950001,9000001,18000001,40000001},{0,97500,427500,636000,1536000,2796000,4796000}))*1.021,-2))</f>
        <v/>
      </c>
      <c r="O321" s="19">
        <f>IF(L321&lt;=0,0,ROUNDDOWN((L321*LOOKUP(L321,{0,1950001,3300001,6950001,9000001,18000001,40000001},{0.05,0.1,0.2,0.23,0.33,0.4,0.45})-LOOKUP(L321,{0,1950001,3300001,6950001,9000001,18000001,40000001},{0,97500,427500,636000,1536000,2796000,4796000}))*1.021,-2))</f>
        <v/>
      </c>
      <c r="P321" s="19">
        <f>MAX(0,ROUNDDOWN(G321-E321-430000,-3))</f>
        <v/>
      </c>
      <c r="Q321" s="19">
        <f>MAX(0,ROUNDDOWN(G321-E321-430000-I321,-3))</f>
        <v/>
      </c>
      <c r="R321" s="19">
        <f>MAX(0,ROUNDDOWN(F321-E321-430000,-3))</f>
        <v/>
      </c>
      <c r="S321" s="19">
        <f>IF(G321&lt;=450000,0,MAX(0,ROUNDDOWN(P321*0.06-MIN(50000,P321)*0.03,-2))+MAX(0,ROUNDDOWN(P321*0.04-MIN(50000,P321)*0.02,-2)))</f>
        <v/>
      </c>
      <c r="T321" s="19">
        <f>IF(G321&lt;=450000,0,MAX(0,ROUNDDOWN(Q321*0.06-MIN(50000,Q321)*0.03,-2))+MAX(0,ROUNDDOWN(Q321*0.04-MIN(50000,Q321)*0.02,-2)))</f>
        <v/>
      </c>
      <c r="U321" s="19">
        <f>IF(F321&lt;=450000,0,MAX(0,ROUNDDOWN(R321*0.06-MIN(50000,R321)*0.03,-2))+MAX(0,ROUNDDOWN(R321*0.04-MIN(50000,R321)*0.02,-2)))</f>
        <v/>
      </c>
      <c r="V321" s="19">
        <f>S321-U321</f>
        <v/>
      </c>
      <c r="W321" s="19">
        <f>O321-M321</f>
        <v/>
      </c>
      <c r="X321" s="19">
        <f>N321+T321-M321-S321</f>
        <v/>
      </c>
      <c r="Y321" s="19">
        <f>T321-S321</f>
        <v/>
      </c>
    </row>
    <row r="322">
      <c r="A322" t="inlineStr">
        <is>
          <t>医療費の境目</t>
        </is>
      </c>
      <c r="B322" s="19">
        <f>'3_医療費の境目'!$B$3</f>
        <v/>
      </c>
      <c r="C322" s="19">
        <f>'3_医療費の境目'!$B$4</f>
        <v/>
      </c>
      <c r="D322" s="19">
        <f>'3_医療費の境目'!D250</f>
        <v/>
      </c>
      <c r="E322" s="19">
        <f>ROUND(MIN(B322/12,650000)*12*0.0915+MIN(B322/12,1390000)*12*(0.0504+0)+B322*0.005,0)</f>
        <v/>
      </c>
      <c r="F322" s="19">
        <f>IF(B322&lt;741000,0,IF(B322&lt;2191000,B322-740000,IF(B322&lt;2193000,1451000,IF(B322&lt;2196000,1453000,IF(B322&lt;2200000,1456000,IF(B322&lt;3600000,ROUND(ROUNDDOWN(B322/4,-3)*2.8,0)-80000,IF(B322&lt;6600000,ROUND(ROUNDDOWN(B322/4,-3)*3.2,0)-440000,IF(B322&lt;8500000,ROUNDDOWN(B322*0.9,0)-1100000,B322-1950000))))))))</f>
        <v/>
      </c>
      <c r="G322" s="19">
        <f>F322+C322</f>
        <v/>
      </c>
      <c r="H322" s="19">
        <f>IF(G322&gt;23500000,NA(),IF(G322&lt;=4890000,1040000,IF(G322&lt;=6550000,670000,620000)))</f>
        <v/>
      </c>
      <c r="I322" s="19">
        <f>IF(D322&lt;=0,0,MAX(0,MIN(2000000,D322-MIN(100000,ROUNDDOWN(G322*0.05,0)))))</f>
        <v/>
      </c>
      <c r="J322" s="19">
        <f>MAX(0,ROUNDDOWN(F322-E322-H322,-3))</f>
        <v/>
      </c>
      <c r="K322" s="19">
        <f>MAX(0,ROUNDDOWN(G322-E322-H322-I322,-3))</f>
        <v/>
      </c>
      <c r="L322" s="19">
        <f>MAX(0,ROUNDDOWN(G322-E322-H322,-3))</f>
        <v/>
      </c>
      <c r="M322" s="19">
        <f>IF(J322&lt;=0,0,ROUNDDOWN((J322*LOOKUP(J322,{0,1950001,3300001,6950001,9000001,18000001,40000001},{0.05,0.1,0.2,0.23,0.33,0.4,0.45})-LOOKUP(J322,{0,1950001,3300001,6950001,9000001,18000001,40000001},{0,97500,427500,636000,1536000,2796000,4796000}))*1.021,-2))</f>
        <v/>
      </c>
      <c r="N322" s="19">
        <f>IF(K322&lt;=0,0,ROUNDDOWN((K322*LOOKUP(K322,{0,1950001,3300001,6950001,9000001,18000001,40000001},{0.05,0.1,0.2,0.23,0.33,0.4,0.45})-LOOKUP(K322,{0,1950001,3300001,6950001,9000001,18000001,40000001},{0,97500,427500,636000,1536000,2796000,4796000}))*1.021,-2))</f>
        <v/>
      </c>
      <c r="O322" s="19">
        <f>IF(L322&lt;=0,0,ROUNDDOWN((L322*LOOKUP(L322,{0,1950001,3300001,6950001,9000001,18000001,40000001},{0.05,0.1,0.2,0.23,0.33,0.4,0.45})-LOOKUP(L322,{0,1950001,3300001,6950001,9000001,18000001,40000001},{0,97500,427500,636000,1536000,2796000,4796000}))*1.021,-2))</f>
        <v/>
      </c>
      <c r="P322" s="19">
        <f>MAX(0,ROUNDDOWN(G322-E322-430000,-3))</f>
        <v/>
      </c>
      <c r="Q322" s="19">
        <f>MAX(0,ROUNDDOWN(G322-E322-430000-I322,-3))</f>
        <v/>
      </c>
      <c r="R322" s="19">
        <f>MAX(0,ROUNDDOWN(F322-E322-430000,-3))</f>
        <v/>
      </c>
      <c r="S322" s="19">
        <f>IF(G322&lt;=450000,0,MAX(0,ROUNDDOWN(P322*0.06-MIN(50000,P322)*0.03,-2))+MAX(0,ROUNDDOWN(P322*0.04-MIN(50000,P322)*0.02,-2)))</f>
        <v/>
      </c>
      <c r="T322" s="19">
        <f>IF(G322&lt;=450000,0,MAX(0,ROUNDDOWN(Q322*0.06-MIN(50000,Q322)*0.03,-2))+MAX(0,ROUNDDOWN(Q322*0.04-MIN(50000,Q322)*0.02,-2)))</f>
        <v/>
      </c>
      <c r="U322" s="19">
        <f>IF(F322&lt;=450000,0,MAX(0,ROUNDDOWN(R322*0.06-MIN(50000,R322)*0.03,-2))+MAX(0,ROUNDDOWN(R322*0.04-MIN(50000,R322)*0.02,-2)))</f>
        <v/>
      </c>
      <c r="V322" s="19">
        <f>S322-U322</f>
        <v/>
      </c>
      <c r="W322" s="19">
        <f>O322-M322</f>
        <v/>
      </c>
      <c r="X322" s="19">
        <f>N322+T322-M322-S322</f>
        <v/>
      </c>
      <c r="Y322" s="19">
        <f>T322-S322</f>
        <v/>
      </c>
    </row>
    <row r="323">
      <c r="A323" t="inlineStr">
        <is>
          <t>医療費の境目</t>
        </is>
      </c>
      <c r="B323" s="19">
        <f>'3_医療費の境目'!$B$3</f>
        <v/>
      </c>
      <c r="C323" s="19">
        <f>'3_医療費の境目'!$B$4</f>
        <v/>
      </c>
      <c r="D323" s="19">
        <f>'3_医療費の境目'!D251</f>
        <v/>
      </c>
      <c r="E323" s="19">
        <f>ROUND(MIN(B323/12,650000)*12*0.0915+MIN(B323/12,1390000)*12*(0.0504+0)+B323*0.005,0)</f>
        <v/>
      </c>
      <c r="F323" s="19">
        <f>IF(B323&lt;741000,0,IF(B323&lt;2191000,B323-740000,IF(B323&lt;2193000,1451000,IF(B323&lt;2196000,1453000,IF(B323&lt;2200000,1456000,IF(B323&lt;3600000,ROUND(ROUNDDOWN(B323/4,-3)*2.8,0)-80000,IF(B323&lt;6600000,ROUND(ROUNDDOWN(B323/4,-3)*3.2,0)-440000,IF(B323&lt;8500000,ROUNDDOWN(B323*0.9,0)-1100000,B323-1950000))))))))</f>
        <v/>
      </c>
      <c r="G323" s="19">
        <f>F323+C323</f>
        <v/>
      </c>
      <c r="H323" s="19">
        <f>IF(G323&gt;23500000,NA(),IF(G323&lt;=4890000,1040000,IF(G323&lt;=6550000,670000,620000)))</f>
        <v/>
      </c>
      <c r="I323" s="19">
        <f>IF(D323&lt;=0,0,MAX(0,MIN(2000000,D323-MIN(100000,ROUNDDOWN(G323*0.05,0)))))</f>
        <v/>
      </c>
      <c r="J323" s="19">
        <f>MAX(0,ROUNDDOWN(F323-E323-H323,-3))</f>
        <v/>
      </c>
      <c r="K323" s="19">
        <f>MAX(0,ROUNDDOWN(G323-E323-H323-I323,-3))</f>
        <v/>
      </c>
      <c r="L323" s="19">
        <f>MAX(0,ROUNDDOWN(G323-E323-H323,-3))</f>
        <v/>
      </c>
      <c r="M323" s="19">
        <f>IF(J323&lt;=0,0,ROUNDDOWN((J323*LOOKUP(J323,{0,1950001,3300001,6950001,9000001,18000001,40000001},{0.05,0.1,0.2,0.23,0.33,0.4,0.45})-LOOKUP(J323,{0,1950001,3300001,6950001,9000001,18000001,40000001},{0,97500,427500,636000,1536000,2796000,4796000}))*1.021,-2))</f>
        <v/>
      </c>
      <c r="N323" s="19">
        <f>IF(K323&lt;=0,0,ROUNDDOWN((K323*LOOKUP(K323,{0,1950001,3300001,6950001,9000001,18000001,40000001},{0.05,0.1,0.2,0.23,0.33,0.4,0.45})-LOOKUP(K323,{0,1950001,3300001,6950001,9000001,18000001,40000001},{0,97500,427500,636000,1536000,2796000,4796000}))*1.021,-2))</f>
        <v/>
      </c>
      <c r="O323" s="19">
        <f>IF(L323&lt;=0,0,ROUNDDOWN((L323*LOOKUP(L323,{0,1950001,3300001,6950001,9000001,18000001,40000001},{0.05,0.1,0.2,0.23,0.33,0.4,0.45})-LOOKUP(L323,{0,1950001,3300001,6950001,9000001,18000001,40000001},{0,97500,427500,636000,1536000,2796000,4796000}))*1.021,-2))</f>
        <v/>
      </c>
      <c r="P323" s="19">
        <f>MAX(0,ROUNDDOWN(G323-E323-430000,-3))</f>
        <v/>
      </c>
      <c r="Q323" s="19">
        <f>MAX(0,ROUNDDOWN(G323-E323-430000-I323,-3))</f>
        <v/>
      </c>
      <c r="R323" s="19">
        <f>MAX(0,ROUNDDOWN(F323-E323-430000,-3))</f>
        <v/>
      </c>
      <c r="S323" s="19">
        <f>IF(G323&lt;=450000,0,MAX(0,ROUNDDOWN(P323*0.06-MIN(50000,P323)*0.03,-2))+MAX(0,ROUNDDOWN(P323*0.04-MIN(50000,P323)*0.02,-2)))</f>
        <v/>
      </c>
      <c r="T323" s="19">
        <f>IF(G323&lt;=450000,0,MAX(0,ROUNDDOWN(Q323*0.06-MIN(50000,Q323)*0.03,-2))+MAX(0,ROUNDDOWN(Q323*0.04-MIN(50000,Q323)*0.02,-2)))</f>
        <v/>
      </c>
      <c r="U323" s="19">
        <f>IF(F323&lt;=450000,0,MAX(0,ROUNDDOWN(R323*0.06-MIN(50000,R323)*0.03,-2))+MAX(0,ROUNDDOWN(R323*0.04-MIN(50000,R323)*0.02,-2)))</f>
        <v/>
      </c>
      <c r="V323" s="19">
        <f>S323-U323</f>
        <v/>
      </c>
      <c r="W323" s="19">
        <f>O323-M323</f>
        <v/>
      </c>
      <c r="X323" s="19">
        <f>N323+T323-M323-S323</f>
        <v/>
      </c>
      <c r="Y323" s="19">
        <f>T323-S323</f>
        <v/>
      </c>
    </row>
    <row r="324">
      <c r="A324" t="inlineStr">
        <is>
          <t>医療費の境目</t>
        </is>
      </c>
      <c r="B324" s="19">
        <f>'3_医療費の境目'!$B$3</f>
        <v/>
      </c>
      <c r="C324" s="19">
        <f>'3_医療費の境目'!$B$4</f>
        <v/>
      </c>
      <c r="D324" s="19">
        <f>'3_医療費の境目'!D252</f>
        <v/>
      </c>
      <c r="E324" s="19">
        <f>ROUND(MIN(B324/12,650000)*12*0.0915+MIN(B324/12,1390000)*12*(0.0504+0)+B324*0.005,0)</f>
        <v/>
      </c>
      <c r="F324" s="19">
        <f>IF(B324&lt;741000,0,IF(B324&lt;2191000,B324-740000,IF(B324&lt;2193000,1451000,IF(B324&lt;2196000,1453000,IF(B324&lt;2200000,1456000,IF(B324&lt;3600000,ROUND(ROUNDDOWN(B324/4,-3)*2.8,0)-80000,IF(B324&lt;6600000,ROUND(ROUNDDOWN(B324/4,-3)*3.2,0)-440000,IF(B324&lt;8500000,ROUNDDOWN(B324*0.9,0)-1100000,B324-1950000))))))))</f>
        <v/>
      </c>
      <c r="G324" s="19">
        <f>F324+C324</f>
        <v/>
      </c>
      <c r="H324" s="19">
        <f>IF(G324&gt;23500000,NA(),IF(G324&lt;=4890000,1040000,IF(G324&lt;=6550000,670000,620000)))</f>
        <v/>
      </c>
      <c r="I324" s="19">
        <f>IF(D324&lt;=0,0,MAX(0,MIN(2000000,D324-MIN(100000,ROUNDDOWN(G324*0.05,0)))))</f>
        <v/>
      </c>
      <c r="J324" s="19">
        <f>MAX(0,ROUNDDOWN(F324-E324-H324,-3))</f>
        <v/>
      </c>
      <c r="K324" s="19">
        <f>MAX(0,ROUNDDOWN(G324-E324-H324-I324,-3))</f>
        <v/>
      </c>
      <c r="L324" s="19">
        <f>MAX(0,ROUNDDOWN(G324-E324-H324,-3))</f>
        <v/>
      </c>
      <c r="M324" s="19">
        <f>IF(J324&lt;=0,0,ROUNDDOWN((J324*LOOKUP(J324,{0,1950001,3300001,6950001,9000001,18000001,40000001},{0.05,0.1,0.2,0.23,0.33,0.4,0.45})-LOOKUP(J324,{0,1950001,3300001,6950001,9000001,18000001,40000001},{0,97500,427500,636000,1536000,2796000,4796000}))*1.021,-2))</f>
        <v/>
      </c>
      <c r="N324" s="19">
        <f>IF(K324&lt;=0,0,ROUNDDOWN((K324*LOOKUP(K324,{0,1950001,3300001,6950001,9000001,18000001,40000001},{0.05,0.1,0.2,0.23,0.33,0.4,0.45})-LOOKUP(K324,{0,1950001,3300001,6950001,9000001,18000001,40000001},{0,97500,427500,636000,1536000,2796000,4796000}))*1.021,-2))</f>
        <v/>
      </c>
      <c r="O324" s="19">
        <f>IF(L324&lt;=0,0,ROUNDDOWN((L324*LOOKUP(L324,{0,1950001,3300001,6950001,9000001,18000001,40000001},{0.05,0.1,0.2,0.23,0.33,0.4,0.45})-LOOKUP(L324,{0,1950001,3300001,6950001,9000001,18000001,40000001},{0,97500,427500,636000,1536000,2796000,4796000}))*1.021,-2))</f>
        <v/>
      </c>
      <c r="P324" s="19">
        <f>MAX(0,ROUNDDOWN(G324-E324-430000,-3))</f>
        <v/>
      </c>
      <c r="Q324" s="19">
        <f>MAX(0,ROUNDDOWN(G324-E324-430000-I324,-3))</f>
        <v/>
      </c>
      <c r="R324" s="19">
        <f>MAX(0,ROUNDDOWN(F324-E324-430000,-3))</f>
        <v/>
      </c>
      <c r="S324" s="19">
        <f>IF(G324&lt;=450000,0,MAX(0,ROUNDDOWN(P324*0.06-MIN(50000,P324)*0.03,-2))+MAX(0,ROUNDDOWN(P324*0.04-MIN(50000,P324)*0.02,-2)))</f>
        <v/>
      </c>
      <c r="T324" s="19">
        <f>IF(G324&lt;=450000,0,MAX(0,ROUNDDOWN(Q324*0.06-MIN(50000,Q324)*0.03,-2))+MAX(0,ROUNDDOWN(Q324*0.04-MIN(50000,Q324)*0.02,-2)))</f>
        <v/>
      </c>
      <c r="U324" s="19">
        <f>IF(F324&lt;=450000,0,MAX(0,ROUNDDOWN(R324*0.06-MIN(50000,R324)*0.03,-2))+MAX(0,ROUNDDOWN(R324*0.04-MIN(50000,R324)*0.02,-2)))</f>
        <v/>
      </c>
      <c r="V324" s="19">
        <f>S324-U324</f>
        <v/>
      </c>
      <c r="W324" s="19">
        <f>O324-M324</f>
        <v/>
      </c>
      <c r="X324" s="19">
        <f>N324+T324-M324-S324</f>
        <v/>
      </c>
      <c r="Y324" s="19">
        <f>T324-S324</f>
        <v/>
      </c>
    </row>
    <row r="325">
      <c r="A325" t="inlineStr">
        <is>
          <t>医療費の境目</t>
        </is>
      </c>
      <c r="B325" s="19">
        <f>'3_医療費の境目'!$B$3</f>
        <v/>
      </c>
      <c r="C325" s="19">
        <f>'3_医療費の境目'!$B$4</f>
        <v/>
      </c>
      <c r="D325" s="19">
        <f>'3_医療費の境目'!D253</f>
        <v/>
      </c>
      <c r="E325" s="19">
        <f>ROUND(MIN(B325/12,650000)*12*0.0915+MIN(B325/12,1390000)*12*(0.0504+0)+B325*0.005,0)</f>
        <v/>
      </c>
      <c r="F325" s="19">
        <f>IF(B325&lt;741000,0,IF(B325&lt;2191000,B325-740000,IF(B325&lt;2193000,1451000,IF(B325&lt;2196000,1453000,IF(B325&lt;2200000,1456000,IF(B325&lt;3600000,ROUND(ROUNDDOWN(B325/4,-3)*2.8,0)-80000,IF(B325&lt;6600000,ROUND(ROUNDDOWN(B325/4,-3)*3.2,0)-440000,IF(B325&lt;8500000,ROUNDDOWN(B325*0.9,0)-1100000,B325-1950000))))))))</f>
        <v/>
      </c>
      <c r="G325" s="19">
        <f>F325+C325</f>
        <v/>
      </c>
      <c r="H325" s="19">
        <f>IF(G325&gt;23500000,NA(),IF(G325&lt;=4890000,1040000,IF(G325&lt;=6550000,670000,620000)))</f>
        <v/>
      </c>
      <c r="I325" s="19">
        <f>IF(D325&lt;=0,0,MAX(0,MIN(2000000,D325-MIN(100000,ROUNDDOWN(G325*0.05,0)))))</f>
        <v/>
      </c>
      <c r="J325" s="19">
        <f>MAX(0,ROUNDDOWN(F325-E325-H325,-3))</f>
        <v/>
      </c>
      <c r="K325" s="19">
        <f>MAX(0,ROUNDDOWN(G325-E325-H325-I325,-3))</f>
        <v/>
      </c>
      <c r="L325" s="19">
        <f>MAX(0,ROUNDDOWN(G325-E325-H325,-3))</f>
        <v/>
      </c>
      <c r="M325" s="19">
        <f>IF(J325&lt;=0,0,ROUNDDOWN((J325*LOOKUP(J325,{0,1950001,3300001,6950001,9000001,18000001,40000001},{0.05,0.1,0.2,0.23,0.33,0.4,0.45})-LOOKUP(J325,{0,1950001,3300001,6950001,9000001,18000001,40000001},{0,97500,427500,636000,1536000,2796000,4796000}))*1.021,-2))</f>
        <v/>
      </c>
      <c r="N325" s="19">
        <f>IF(K325&lt;=0,0,ROUNDDOWN((K325*LOOKUP(K325,{0,1950001,3300001,6950001,9000001,18000001,40000001},{0.05,0.1,0.2,0.23,0.33,0.4,0.45})-LOOKUP(K325,{0,1950001,3300001,6950001,9000001,18000001,40000001},{0,97500,427500,636000,1536000,2796000,4796000}))*1.021,-2))</f>
        <v/>
      </c>
      <c r="O325" s="19">
        <f>IF(L325&lt;=0,0,ROUNDDOWN((L325*LOOKUP(L325,{0,1950001,3300001,6950001,9000001,18000001,40000001},{0.05,0.1,0.2,0.23,0.33,0.4,0.45})-LOOKUP(L325,{0,1950001,3300001,6950001,9000001,18000001,40000001},{0,97500,427500,636000,1536000,2796000,4796000}))*1.021,-2))</f>
        <v/>
      </c>
      <c r="P325" s="19">
        <f>MAX(0,ROUNDDOWN(G325-E325-430000,-3))</f>
        <v/>
      </c>
      <c r="Q325" s="19">
        <f>MAX(0,ROUNDDOWN(G325-E325-430000-I325,-3))</f>
        <v/>
      </c>
      <c r="R325" s="19">
        <f>MAX(0,ROUNDDOWN(F325-E325-430000,-3))</f>
        <v/>
      </c>
      <c r="S325" s="19">
        <f>IF(G325&lt;=450000,0,MAX(0,ROUNDDOWN(P325*0.06-MIN(50000,P325)*0.03,-2))+MAX(0,ROUNDDOWN(P325*0.04-MIN(50000,P325)*0.02,-2)))</f>
        <v/>
      </c>
      <c r="T325" s="19">
        <f>IF(G325&lt;=450000,0,MAX(0,ROUNDDOWN(Q325*0.06-MIN(50000,Q325)*0.03,-2))+MAX(0,ROUNDDOWN(Q325*0.04-MIN(50000,Q325)*0.02,-2)))</f>
        <v/>
      </c>
      <c r="U325" s="19">
        <f>IF(F325&lt;=450000,0,MAX(0,ROUNDDOWN(R325*0.06-MIN(50000,R325)*0.03,-2))+MAX(0,ROUNDDOWN(R325*0.04-MIN(50000,R325)*0.02,-2)))</f>
        <v/>
      </c>
      <c r="V325" s="19">
        <f>S325-U325</f>
        <v/>
      </c>
      <c r="W325" s="19">
        <f>O325-M325</f>
        <v/>
      </c>
      <c r="X325" s="19">
        <f>N325+T325-M325-S325</f>
        <v/>
      </c>
      <c r="Y325" s="19">
        <f>T325-S325</f>
        <v/>
      </c>
    </row>
    <row r="326">
      <c r="A326" t="inlineStr">
        <is>
          <t>医療費の境目</t>
        </is>
      </c>
      <c r="B326" s="19">
        <f>'3_医療費の境目'!$B$3</f>
        <v/>
      </c>
      <c r="C326" s="19">
        <f>'3_医療費の境目'!$B$4</f>
        <v/>
      </c>
      <c r="D326" s="19">
        <f>'3_医療費の境目'!D254</f>
        <v/>
      </c>
      <c r="E326" s="19">
        <f>ROUND(MIN(B326/12,650000)*12*0.0915+MIN(B326/12,1390000)*12*(0.0504+0)+B326*0.005,0)</f>
        <v/>
      </c>
      <c r="F326" s="19">
        <f>IF(B326&lt;741000,0,IF(B326&lt;2191000,B326-740000,IF(B326&lt;2193000,1451000,IF(B326&lt;2196000,1453000,IF(B326&lt;2200000,1456000,IF(B326&lt;3600000,ROUND(ROUNDDOWN(B326/4,-3)*2.8,0)-80000,IF(B326&lt;6600000,ROUND(ROUNDDOWN(B326/4,-3)*3.2,0)-440000,IF(B326&lt;8500000,ROUNDDOWN(B326*0.9,0)-1100000,B326-1950000))))))))</f>
        <v/>
      </c>
      <c r="G326" s="19">
        <f>F326+C326</f>
        <v/>
      </c>
      <c r="H326" s="19">
        <f>IF(G326&gt;23500000,NA(),IF(G326&lt;=4890000,1040000,IF(G326&lt;=6550000,670000,620000)))</f>
        <v/>
      </c>
      <c r="I326" s="19">
        <f>IF(D326&lt;=0,0,MAX(0,MIN(2000000,D326-MIN(100000,ROUNDDOWN(G326*0.05,0)))))</f>
        <v/>
      </c>
      <c r="J326" s="19">
        <f>MAX(0,ROUNDDOWN(F326-E326-H326,-3))</f>
        <v/>
      </c>
      <c r="K326" s="19">
        <f>MAX(0,ROUNDDOWN(G326-E326-H326-I326,-3))</f>
        <v/>
      </c>
      <c r="L326" s="19">
        <f>MAX(0,ROUNDDOWN(G326-E326-H326,-3))</f>
        <v/>
      </c>
      <c r="M326" s="19">
        <f>IF(J326&lt;=0,0,ROUNDDOWN((J326*LOOKUP(J326,{0,1950001,3300001,6950001,9000001,18000001,40000001},{0.05,0.1,0.2,0.23,0.33,0.4,0.45})-LOOKUP(J326,{0,1950001,3300001,6950001,9000001,18000001,40000001},{0,97500,427500,636000,1536000,2796000,4796000}))*1.021,-2))</f>
        <v/>
      </c>
      <c r="N326" s="19">
        <f>IF(K326&lt;=0,0,ROUNDDOWN((K326*LOOKUP(K326,{0,1950001,3300001,6950001,9000001,18000001,40000001},{0.05,0.1,0.2,0.23,0.33,0.4,0.45})-LOOKUP(K326,{0,1950001,3300001,6950001,9000001,18000001,40000001},{0,97500,427500,636000,1536000,2796000,4796000}))*1.021,-2))</f>
        <v/>
      </c>
      <c r="O326" s="19">
        <f>IF(L326&lt;=0,0,ROUNDDOWN((L326*LOOKUP(L326,{0,1950001,3300001,6950001,9000001,18000001,40000001},{0.05,0.1,0.2,0.23,0.33,0.4,0.45})-LOOKUP(L326,{0,1950001,3300001,6950001,9000001,18000001,40000001},{0,97500,427500,636000,1536000,2796000,4796000}))*1.021,-2))</f>
        <v/>
      </c>
      <c r="P326" s="19">
        <f>MAX(0,ROUNDDOWN(G326-E326-430000,-3))</f>
        <v/>
      </c>
      <c r="Q326" s="19">
        <f>MAX(0,ROUNDDOWN(G326-E326-430000-I326,-3))</f>
        <v/>
      </c>
      <c r="R326" s="19">
        <f>MAX(0,ROUNDDOWN(F326-E326-430000,-3))</f>
        <v/>
      </c>
      <c r="S326" s="19">
        <f>IF(G326&lt;=450000,0,MAX(0,ROUNDDOWN(P326*0.06-MIN(50000,P326)*0.03,-2))+MAX(0,ROUNDDOWN(P326*0.04-MIN(50000,P326)*0.02,-2)))</f>
        <v/>
      </c>
      <c r="T326" s="19">
        <f>IF(G326&lt;=450000,0,MAX(0,ROUNDDOWN(Q326*0.06-MIN(50000,Q326)*0.03,-2))+MAX(0,ROUNDDOWN(Q326*0.04-MIN(50000,Q326)*0.02,-2)))</f>
        <v/>
      </c>
      <c r="U326" s="19">
        <f>IF(F326&lt;=450000,0,MAX(0,ROUNDDOWN(R326*0.06-MIN(50000,R326)*0.03,-2))+MAX(0,ROUNDDOWN(R326*0.04-MIN(50000,R326)*0.02,-2)))</f>
        <v/>
      </c>
      <c r="V326" s="19">
        <f>S326-U326</f>
        <v/>
      </c>
      <c r="W326" s="19">
        <f>O326-M326</f>
        <v/>
      </c>
      <c r="X326" s="19">
        <f>N326+T326-M326-S326</f>
        <v/>
      </c>
      <c r="Y326" s="19">
        <f>T326-S326</f>
        <v/>
      </c>
    </row>
    <row r="327">
      <c r="A327" t="inlineStr">
        <is>
          <t>医療費の境目</t>
        </is>
      </c>
      <c r="B327" s="19">
        <f>'3_医療費の境目'!$B$3</f>
        <v/>
      </c>
      <c r="C327" s="19">
        <f>'3_医療費の境目'!$B$4</f>
        <v/>
      </c>
      <c r="D327" s="19">
        <f>'3_医療費の境目'!D255</f>
        <v/>
      </c>
      <c r="E327" s="19">
        <f>ROUND(MIN(B327/12,650000)*12*0.0915+MIN(B327/12,1390000)*12*(0.0504+0)+B327*0.005,0)</f>
        <v/>
      </c>
      <c r="F327" s="19">
        <f>IF(B327&lt;741000,0,IF(B327&lt;2191000,B327-740000,IF(B327&lt;2193000,1451000,IF(B327&lt;2196000,1453000,IF(B327&lt;2200000,1456000,IF(B327&lt;3600000,ROUND(ROUNDDOWN(B327/4,-3)*2.8,0)-80000,IF(B327&lt;6600000,ROUND(ROUNDDOWN(B327/4,-3)*3.2,0)-440000,IF(B327&lt;8500000,ROUNDDOWN(B327*0.9,0)-1100000,B327-1950000))))))))</f>
        <v/>
      </c>
      <c r="G327" s="19">
        <f>F327+C327</f>
        <v/>
      </c>
      <c r="H327" s="19">
        <f>IF(G327&gt;23500000,NA(),IF(G327&lt;=4890000,1040000,IF(G327&lt;=6550000,670000,620000)))</f>
        <v/>
      </c>
      <c r="I327" s="19">
        <f>IF(D327&lt;=0,0,MAX(0,MIN(2000000,D327-MIN(100000,ROUNDDOWN(G327*0.05,0)))))</f>
        <v/>
      </c>
      <c r="J327" s="19">
        <f>MAX(0,ROUNDDOWN(F327-E327-H327,-3))</f>
        <v/>
      </c>
      <c r="K327" s="19">
        <f>MAX(0,ROUNDDOWN(G327-E327-H327-I327,-3))</f>
        <v/>
      </c>
      <c r="L327" s="19">
        <f>MAX(0,ROUNDDOWN(G327-E327-H327,-3))</f>
        <v/>
      </c>
      <c r="M327" s="19">
        <f>IF(J327&lt;=0,0,ROUNDDOWN((J327*LOOKUP(J327,{0,1950001,3300001,6950001,9000001,18000001,40000001},{0.05,0.1,0.2,0.23,0.33,0.4,0.45})-LOOKUP(J327,{0,1950001,3300001,6950001,9000001,18000001,40000001},{0,97500,427500,636000,1536000,2796000,4796000}))*1.021,-2))</f>
        <v/>
      </c>
      <c r="N327" s="19">
        <f>IF(K327&lt;=0,0,ROUNDDOWN((K327*LOOKUP(K327,{0,1950001,3300001,6950001,9000001,18000001,40000001},{0.05,0.1,0.2,0.23,0.33,0.4,0.45})-LOOKUP(K327,{0,1950001,3300001,6950001,9000001,18000001,40000001},{0,97500,427500,636000,1536000,2796000,4796000}))*1.021,-2))</f>
        <v/>
      </c>
      <c r="O327" s="19">
        <f>IF(L327&lt;=0,0,ROUNDDOWN((L327*LOOKUP(L327,{0,1950001,3300001,6950001,9000001,18000001,40000001},{0.05,0.1,0.2,0.23,0.33,0.4,0.45})-LOOKUP(L327,{0,1950001,3300001,6950001,9000001,18000001,40000001},{0,97500,427500,636000,1536000,2796000,4796000}))*1.021,-2))</f>
        <v/>
      </c>
      <c r="P327" s="19">
        <f>MAX(0,ROUNDDOWN(G327-E327-430000,-3))</f>
        <v/>
      </c>
      <c r="Q327" s="19">
        <f>MAX(0,ROUNDDOWN(G327-E327-430000-I327,-3))</f>
        <v/>
      </c>
      <c r="R327" s="19">
        <f>MAX(0,ROUNDDOWN(F327-E327-430000,-3))</f>
        <v/>
      </c>
      <c r="S327" s="19">
        <f>IF(G327&lt;=450000,0,MAX(0,ROUNDDOWN(P327*0.06-MIN(50000,P327)*0.03,-2))+MAX(0,ROUNDDOWN(P327*0.04-MIN(50000,P327)*0.02,-2)))</f>
        <v/>
      </c>
      <c r="T327" s="19">
        <f>IF(G327&lt;=450000,0,MAX(0,ROUNDDOWN(Q327*0.06-MIN(50000,Q327)*0.03,-2))+MAX(0,ROUNDDOWN(Q327*0.04-MIN(50000,Q327)*0.02,-2)))</f>
        <v/>
      </c>
      <c r="U327" s="19">
        <f>IF(F327&lt;=450000,0,MAX(0,ROUNDDOWN(R327*0.06-MIN(50000,R327)*0.03,-2))+MAX(0,ROUNDDOWN(R327*0.04-MIN(50000,R327)*0.02,-2)))</f>
        <v/>
      </c>
      <c r="V327" s="19">
        <f>S327-U327</f>
        <v/>
      </c>
      <c r="W327" s="19">
        <f>O327-M327</f>
        <v/>
      </c>
      <c r="X327" s="19">
        <f>N327+T327-M327-S327</f>
        <v/>
      </c>
      <c r="Y327" s="19">
        <f>T327-S327</f>
        <v/>
      </c>
    </row>
    <row r="328">
      <c r="A328" t="inlineStr">
        <is>
          <t>医療費の境目</t>
        </is>
      </c>
      <c r="B328" s="19">
        <f>'3_医療費の境目'!$B$3</f>
        <v/>
      </c>
      <c r="C328" s="19">
        <f>'3_医療費の境目'!$B$4</f>
        <v/>
      </c>
      <c r="D328" s="19">
        <f>'3_医療費の境目'!D256</f>
        <v/>
      </c>
      <c r="E328" s="19">
        <f>ROUND(MIN(B328/12,650000)*12*0.0915+MIN(B328/12,1390000)*12*(0.0504+0)+B328*0.005,0)</f>
        <v/>
      </c>
      <c r="F328" s="19">
        <f>IF(B328&lt;741000,0,IF(B328&lt;2191000,B328-740000,IF(B328&lt;2193000,1451000,IF(B328&lt;2196000,1453000,IF(B328&lt;2200000,1456000,IF(B328&lt;3600000,ROUND(ROUNDDOWN(B328/4,-3)*2.8,0)-80000,IF(B328&lt;6600000,ROUND(ROUNDDOWN(B328/4,-3)*3.2,0)-440000,IF(B328&lt;8500000,ROUNDDOWN(B328*0.9,0)-1100000,B328-1950000))))))))</f>
        <v/>
      </c>
      <c r="G328" s="19">
        <f>F328+C328</f>
        <v/>
      </c>
      <c r="H328" s="19">
        <f>IF(G328&gt;23500000,NA(),IF(G328&lt;=4890000,1040000,IF(G328&lt;=6550000,670000,620000)))</f>
        <v/>
      </c>
      <c r="I328" s="19">
        <f>IF(D328&lt;=0,0,MAX(0,MIN(2000000,D328-MIN(100000,ROUNDDOWN(G328*0.05,0)))))</f>
        <v/>
      </c>
      <c r="J328" s="19">
        <f>MAX(0,ROUNDDOWN(F328-E328-H328,-3))</f>
        <v/>
      </c>
      <c r="K328" s="19">
        <f>MAX(0,ROUNDDOWN(G328-E328-H328-I328,-3))</f>
        <v/>
      </c>
      <c r="L328" s="19">
        <f>MAX(0,ROUNDDOWN(G328-E328-H328,-3))</f>
        <v/>
      </c>
      <c r="M328" s="19">
        <f>IF(J328&lt;=0,0,ROUNDDOWN((J328*LOOKUP(J328,{0,1950001,3300001,6950001,9000001,18000001,40000001},{0.05,0.1,0.2,0.23,0.33,0.4,0.45})-LOOKUP(J328,{0,1950001,3300001,6950001,9000001,18000001,40000001},{0,97500,427500,636000,1536000,2796000,4796000}))*1.021,-2))</f>
        <v/>
      </c>
      <c r="N328" s="19">
        <f>IF(K328&lt;=0,0,ROUNDDOWN((K328*LOOKUP(K328,{0,1950001,3300001,6950001,9000001,18000001,40000001},{0.05,0.1,0.2,0.23,0.33,0.4,0.45})-LOOKUP(K328,{0,1950001,3300001,6950001,9000001,18000001,40000001},{0,97500,427500,636000,1536000,2796000,4796000}))*1.021,-2))</f>
        <v/>
      </c>
      <c r="O328" s="19">
        <f>IF(L328&lt;=0,0,ROUNDDOWN((L328*LOOKUP(L328,{0,1950001,3300001,6950001,9000001,18000001,40000001},{0.05,0.1,0.2,0.23,0.33,0.4,0.45})-LOOKUP(L328,{0,1950001,3300001,6950001,9000001,18000001,40000001},{0,97500,427500,636000,1536000,2796000,4796000}))*1.021,-2))</f>
        <v/>
      </c>
      <c r="P328" s="19">
        <f>MAX(0,ROUNDDOWN(G328-E328-430000,-3))</f>
        <v/>
      </c>
      <c r="Q328" s="19">
        <f>MAX(0,ROUNDDOWN(G328-E328-430000-I328,-3))</f>
        <v/>
      </c>
      <c r="R328" s="19">
        <f>MAX(0,ROUNDDOWN(F328-E328-430000,-3))</f>
        <v/>
      </c>
      <c r="S328" s="19">
        <f>IF(G328&lt;=450000,0,MAX(0,ROUNDDOWN(P328*0.06-MIN(50000,P328)*0.03,-2))+MAX(0,ROUNDDOWN(P328*0.04-MIN(50000,P328)*0.02,-2)))</f>
        <v/>
      </c>
      <c r="T328" s="19">
        <f>IF(G328&lt;=450000,0,MAX(0,ROUNDDOWN(Q328*0.06-MIN(50000,Q328)*0.03,-2))+MAX(0,ROUNDDOWN(Q328*0.04-MIN(50000,Q328)*0.02,-2)))</f>
        <v/>
      </c>
      <c r="U328" s="19">
        <f>IF(F328&lt;=450000,0,MAX(0,ROUNDDOWN(R328*0.06-MIN(50000,R328)*0.03,-2))+MAX(0,ROUNDDOWN(R328*0.04-MIN(50000,R328)*0.02,-2)))</f>
        <v/>
      </c>
      <c r="V328" s="19">
        <f>S328-U328</f>
        <v/>
      </c>
      <c r="W328" s="19">
        <f>O328-M328</f>
        <v/>
      </c>
      <c r="X328" s="19">
        <f>N328+T328-M328-S328</f>
        <v/>
      </c>
      <c r="Y328" s="19">
        <f>T328-S328</f>
        <v/>
      </c>
    </row>
    <row r="329">
      <c r="A329" t="inlineStr">
        <is>
          <t>医療費の境目</t>
        </is>
      </c>
      <c r="B329" s="19">
        <f>'3_医療費の境目'!$B$3</f>
        <v/>
      </c>
      <c r="C329" s="19">
        <f>'3_医療費の境目'!$B$4</f>
        <v/>
      </c>
      <c r="D329" s="19">
        <f>'3_医療費の境目'!D257</f>
        <v/>
      </c>
      <c r="E329" s="19">
        <f>ROUND(MIN(B329/12,650000)*12*0.0915+MIN(B329/12,1390000)*12*(0.0504+0)+B329*0.005,0)</f>
        <v/>
      </c>
      <c r="F329" s="19">
        <f>IF(B329&lt;741000,0,IF(B329&lt;2191000,B329-740000,IF(B329&lt;2193000,1451000,IF(B329&lt;2196000,1453000,IF(B329&lt;2200000,1456000,IF(B329&lt;3600000,ROUND(ROUNDDOWN(B329/4,-3)*2.8,0)-80000,IF(B329&lt;6600000,ROUND(ROUNDDOWN(B329/4,-3)*3.2,0)-440000,IF(B329&lt;8500000,ROUNDDOWN(B329*0.9,0)-1100000,B329-1950000))))))))</f>
        <v/>
      </c>
      <c r="G329" s="19">
        <f>F329+C329</f>
        <v/>
      </c>
      <c r="H329" s="19">
        <f>IF(G329&gt;23500000,NA(),IF(G329&lt;=4890000,1040000,IF(G329&lt;=6550000,670000,620000)))</f>
        <v/>
      </c>
      <c r="I329" s="19">
        <f>IF(D329&lt;=0,0,MAX(0,MIN(2000000,D329-MIN(100000,ROUNDDOWN(G329*0.05,0)))))</f>
        <v/>
      </c>
      <c r="J329" s="19">
        <f>MAX(0,ROUNDDOWN(F329-E329-H329,-3))</f>
        <v/>
      </c>
      <c r="K329" s="19">
        <f>MAX(0,ROUNDDOWN(G329-E329-H329-I329,-3))</f>
        <v/>
      </c>
      <c r="L329" s="19">
        <f>MAX(0,ROUNDDOWN(G329-E329-H329,-3))</f>
        <v/>
      </c>
      <c r="M329" s="19">
        <f>IF(J329&lt;=0,0,ROUNDDOWN((J329*LOOKUP(J329,{0,1950001,3300001,6950001,9000001,18000001,40000001},{0.05,0.1,0.2,0.23,0.33,0.4,0.45})-LOOKUP(J329,{0,1950001,3300001,6950001,9000001,18000001,40000001},{0,97500,427500,636000,1536000,2796000,4796000}))*1.021,-2))</f>
        <v/>
      </c>
      <c r="N329" s="19">
        <f>IF(K329&lt;=0,0,ROUNDDOWN((K329*LOOKUP(K329,{0,1950001,3300001,6950001,9000001,18000001,40000001},{0.05,0.1,0.2,0.23,0.33,0.4,0.45})-LOOKUP(K329,{0,1950001,3300001,6950001,9000001,18000001,40000001},{0,97500,427500,636000,1536000,2796000,4796000}))*1.021,-2))</f>
        <v/>
      </c>
      <c r="O329" s="19">
        <f>IF(L329&lt;=0,0,ROUNDDOWN((L329*LOOKUP(L329,{0,1950001,3300001,6950001,9000001,18000001,40000001},{0.05,0.1,0.2,0.23,0.33,0.4,0.45})-LOOKUP(L329,{0,1950001,3300001,6950001,9000001,18000001,40000001},{0,97500,427500,636000,1536000,2796000,4796000}))*1.021,-2))</f>
        <v/>
      </c>
      <c r="P329" s="19">
        <f>MAX(0,ROUNDDOWN(G329-E329-430000,-3))</f>
        <v/>
      </c>
      <c r="Q329" s="19">
        <f>MAX(0,ROUNDDOWN(G329-E329-430000-I329,-3))</f>
        <v/>
      </c>
      <c r="R329" s="19">
        <f>MAX(0,ROUNDDOWN(F329-E329-430000,-3))</f>
        <v/>
      </c>
      <c r="S329" s="19">
        <f>IF(G329&lt;=450000,0,MAX(0,ROUNDDOWN(P329*0.06-MIN(50000,P329)*0.03,-2))+MAX(0,ROUNDDOWN(P329*0.04-MIN(50000,P329)*0.02,-2)))</f>
        <v/>
      </c>
      <c r="T329" s="19">
        <f>IF(G329&lt;=450000,0,MAX(0,ROUNDDOWN(Q329*0.06-MIN(50000,Q329)*0.03,-2))+MAX(0,ROUNDDOWN(Q329*0.04-MIN(50000,Q329)*0.02,-2)))</f>
        <v/>
      </c>
      <c r="U329" s="19">
        <f>IF(F329&lt;=450000,0,MAX(0,ROUNDDOWN(R329*0.06-MIN(50000,R329)*0.03,-2))+MAX(0,ROUNDDOWN(R329*0.04-MIN(50000,R329)*0.02,-2)))</f>
        <v/>
      </c>
      <c r="V329" s="19">
        <f>S329-U329</f>
        <v/>
      </c>
      <c r="W329" s="19">
        <f>O329-M329</f>
        <v/>
      </c>
      <c r="X329" s="19">
        <f>N329+T329-M329-S329</f>
        <v/>
      </c>
      <c r="Y329" s="19">
        <f>T329-S329</f>
        <v/>
      </c>
    </row>
    <row r="330">
      <c r="A330" t="inlineStr">
        <is>
          <t>医療費の境目</t>
        </is>
      </c>
      <c r="B330" s="19">
        <f>'3_医療費の境目'!$B$3</f>
        <v/>
      </c>
      <c r="C330" s="19">
        <f>'3_医療費の境目'!$B$4</f>
        <v/>
      </c>
      <c r="D330" s="19">
        <f>'3_医療費の境目'!D258</f>
        <v/>
      </c>
      <c r="E330" s="19">
        <f>ROUND(MIN(B330/12,650000)*12*0.0915+MIN(B330/12,1390000)*12*(0.0504+0)+B330*0.005,0)</f>
        <v/>
      </c>
      <c r="F330" s="19">
        <f>IF(B330&lt;741000,0,IF(B330&lt;2191000,B330-740000,IF(B330&lt;2193000,1451000,IF(B330&lt;2196000,1453000,IF(B330&lt;2200000,1456000,IF(B330&lt;3600000,ROUND(ROUNDDOWN(B330/4,-3)*2.8,0)-80000,IF(B330&lt;6600000,ROUND(ROUNDDOWN(B330/4,-3)*3.2,0)-440000,IF(B330&lt;8500000,ROUNDDOWN(B330*0.9,0)-1100000,B330-1950000))))))))</f>
        <v/>
      </c>
      <c r="G330" s="19">
        <f>F330+C330</f>
        <v/>
      </c>
      <c r="H330" s="19">
        <f>IF(G330&gt;23500000,NA(),IF(G330&lt;=4890000,1040000,IF(G330&lt;=6550000,670000,620000)))</f>
        <v/>
      </c>
      <c r="I330" s="19">
        <f>IF(D330&lt;=0,0,MAX(0,MIN(2000000,D330-MIN(100000,ROUNDDOWN(G330*0.05,0)))))</f>
        <v/>
      </c>
      <c r="J330" s="19">
        <f>MAX(0,ROUNDDOWN(F330-E330-H330,-3))</f>
        <v/>
      </c>
      <c r="K330" s="19">
        <f>MAX(0,ROUNDDOWN(G330-E330-H330-I330,-3))</f>
        <v/>
      </c>
      <c r="L330" s="19">
        <f>MAX(0,ROUNDDOWN(G330-E330-H330,-3))</f>
        <v/>
      </c>
      <c r="M330" s="19">
        <f>IF(J330&lt;=0,0,ROUNDDOWN((J330*LOOKUP(J330,{0,1950001,3300001,6950001,9000001,18000001,40000001},{0.05,0.1,0.2,0.23,0.33,0.4,0.45})-LOOKUP(J330,{0,1950001,3300001,6950001,9000001,18000001,40000001},{0,97500,427500,636000,1536000,2796000,4796000}))*1.021,-2))</f>
        <v/>
      </c>
      <c r="N330" s="19">
        <f>IF(K330&lt;=0,0,ROUNDDOWN((K330*LOOKUP(K330,{0,1950001,3300001,6950001,9000001,18000001,40000001},{0.05,0.1,0.2,0.23,0.33,0.4,0.45})-LOOKUP(K330,{0,1950001,3300001,6950001,9000001,18000001,40000001},{0,97500,427500,636000,1536000,2796000,4796000}))*1.021,-2))</f>
        <v/>
      </c>
      <c r="O330" s="19">
        <f>IF(L330&lt;=0,0,ROUNDDOWN((L330*LOOKUP(L330,{0,1950001,3300001,6950001,9000001,18000001,40000001},{0.05,0.1,0.2,0.23,0.33,0.4,0.45})-LOOKUP(L330,{0,1950001,3300001,6950001,9000001,18000001,40000001},{0,97500,427500,636000,1536000,2796000,4796000}))*1.021,-2))</f>
        <v/>
      </c>
      <c r="P330" s="19">
        <f>MAX(0,ROUNDDOWN(G330-E330-430000,-3))</f>
        <v/>
      </c>
      <c r="Q330" s="19">
        <f>MAX(0,ROUNDDOWN(G330-E330-430000-I330,-3))</f>
        <v/>
      </c>
      <c r="R330" s="19">
        <f>MAX(0,ROUNDDOWN(F330-E330-430000,-3))</f>
        <v/>
      </c>
      <c r="S330" s="19">
        <f>IF(G330&lt;=450000,0,MAX(0,ROUNDDOWN(P330*0.06-MIN(50000,P330)*0.03,-2))+MAX(0,ROUNDDOWN(P330*0.04-MIN(50000,P330)*0.02,-2)))</f>
        <v/>
      </c>
      <c r="T330" s="19">
        <f>IF(G330&lt;=450000,0,MAX(0,ROUNDDOWN(Q330*0.06-MIN(50000,Q330)*0.03,-2))+MAX(0,ROUNDDOWN(Q330*0.04-MIN(50000,Q330)*0.02,-2)))</f>
        <v/>
      </c>
      <c r="U330" s="19">
        <f>IF(F330&lt;=450000,0,MAX(0,ROUNDDOWN(R330*0.06-MIN(50000,R330)*0.03,-2))+MAX(0,ROUNDDOWN(R330*0.04-MIN(50000,R330)*0.02,-2)))</f>
        <v/>
      </c>
      <c r="V330" s="19">
        <f>S330-U330</f>
        <v/>
      </c>
      <c r="W330" s="19">
        <f>O330-M330</f>
        <v/>
      </c>
      <c r="X330" s="19">
        <f>N330+T330-M330-S330</f>
        <v/>
      </c>
      <c r="Y330" s="19">
        <f>T330-S330</f>
        <v/>
      </c>
    </row>
    <row r="331">
      <c r="A331" t="inlineStr">
        <is>
          <t>医療費の境目</t>
        </is>
      </c>
      <c r="B331" s="19">
        <f>'3_医療費の境目'!$B$3</f>
        <v/>
      </c>
      <c r="C331" s="19">
        <f>'3_医療費の境目'!$B$4</f>
        <v/>
      </c>
      <c r="D331" s="19">
        <f>'3_医療費の境目'!D259</f>
        <v/>
      </c>
      <c r="E331" s="19">
        <f>ROUND(MIN(B331/12,650000)*12*0.0915+MIN(B331/12,1390000)*12*(0.0504+0)+B331*0.005,0)</f>
        <v/>
      </c>
      <c r="F331" s="19">
        <f>IF(B331&lt;741000,0,IF(B331&lt;2191000,B331-740000,IF(B331&lt;2193000,1451000,IF(B331&lt;2196000,1453000,IF(B331&lt;2200000,1456000,IF(B331&lt;3600000,ROUND(ROUNDDOWN(B331/4,-3)*2.8,0)-80000,IF(B331&lt;6600000,ROUND(ROUNDDOWN(B331/4,-3)*3.2,0)-440000,IF(B331&lt;8500000,ROUNDDOWN(B331*0.9,0)-1100000,B331-1950000))))))))</f>
        <v/>
      </c>
      <c r="G331" s="19">
        <f>F331+C331</f>
        <v/>
      </c>
      <c r="H331" s="19">
        <f>IF(G331&gt;23500000,NA(),IF(G331&lt;=4890000,1040000,IF(G331&lt;=6550000,670000,620000)))</f>
        <v/>
      </c>
      <c r="I331" s="19">
        <f>IF(D331&lt;=0,0,MAX(0,MIN(2000000,D331-MIN(100000,ROUNDDOWN(G331*0.05,0)))))</f>
        <v/>
      </c>
      <c r="J331" s="19">
        <f>MAX(0,ROUNDDOWN(F331-E331-H331,-3))</f>
        <v/>
      </c>
      <c r="K331" s="19">
        <f>MAX(0,ROUNDDOWN(G331-E331-H331-I331,-3))</f>
        <v/>
      </c>
      <c r="L331" s="19">
        <f>MAX(0,ROUNDDOWN(G331-E331-H331,-3))</f>
        <v/>
      </c>
      <c r="M331" s="19">
        <f>IF(J331&lt;=0,0,ROUNDDOWN((J331*LOOKUP(J331,{0,1950001,3300001,6950001,9000001,18000001,40000001},{0.05,0.1,0.2,0.23,0.33,0.4,0.45})-LOOKUP(J331,{0,1950001,3300001,6950001,9000001,18000001,40000001},{0,97500,427500,636000,1536000,2796000,4796000}))*1.021,-2))</f>
        <v/>
      </c>
      <c r="N331" s="19">
        <f>IF(K331&lt;=0,0,ROUNDDOWN((K331*LOOKUP(K331,{0,1950001,3300001,6950001,9000001,18000001,40000001},{0.05,0.1,0.2,0.23,0.33,0.4,0.45})-LOOKUP(K331,{0,1950001,3300001,6950001,9000001,18000001,40000001},{0,97500,427500,636000,1536000,2796000,4796000}))*1.021,-2))</f>
        <v/>
      </c>
      <c r="O331" s="19">
        <f>IF(L331&lt;=0,0,ROUNDDOWN((L331*LOOKUP(L331,{0,1950001,3300001,6950001,9000001,18000001,40000001},{0.05,0.1,0.2,0.23,0.33,0.4,0.45})-LOOKUP(L331,{0,1950001,3300001,6950001,9000001,18000001,40000001},{0,97500,427500,636000,1536000,2796000,4796000}))*1.021,-2))</f>
        <v/>
      </c>
      <c r="P331" s="19">
        <f>MAX(0,ROUNDDOWN(G331-E331-430000,-3))</f>
        <v/>
      </c>
      <c r="Q331" s="19">
        <f>MAX(0,ROUNDDOWN(G331-E331-430000-I331,-3))</f>
        <v/>
      </c>
      <c r="R331" s="19">
        <f>MAX(0,ROUNDDOWN(F331-E331-430000,-3))</f>
        <v/>
      </c>
      <c r="S331" s="19">
        <f>IF(G331&lt;=450000,0,MAX(0,ROUNDDOWN(P331*0.06-MIN(50000,P331)*0.03,-2))+MAX(0,ROUNDDOWN(P331*0.04-MIN(50000,P331)*0.02,-2)))</f>
        <v/>
      </c>
      <c r="T331" s="19">
        <f>IF(G331&lt;=450000,0,MAX(0,ROUNDDOWN(Q331*0.06-MIN(50000,Q331)*0.03,-2))+MAX(0,ROUNDDOWN(Q331*0.04-MIN(50000,Q331)*0.02,-2)))</f>
        <v/>
      </c>
      <c r="U331" s="19">
        <f>IF(F331&lt;=450000,0,MAX(0,ROUNDDOWN(R331*0.06-MIN(50000,R331)*0.03,-2))+MAX(0,ROUNDDOWN(R331*0.04-MIN(50000,R331)*0.02,-2)))</f>
        <v/>
      </c>
      <c r="V331" s="19">
        <f>S331-U331</f>
        <v/>
      </c>
      <c r="W331" s="19">
        <f>O331-M331</f>
        <v/>
      </c>
      <c r="X331" s="19">
        <f>N331+T331-M331-S331</f>
        <v/>
      </c>
      <c r="Y331" s="19">
        <f>T331-S331</f>
        <v/>
      </c>
    </row>
    <row r="332">
      <c r="A332" t="inlineStr">
        <is>
          <t>医療費の境目</t>
        </is>
      </c>
      <c r="B332" s="19">
        <f>'3_医療費の境目'!$B$3</f>
        <v/>
      </c>
      <c r="C332" s="19">
        <f>'3_医療費の境目'!$B$4</f>
        <v/>
      </c>
      <c r="D332" s="19">
        <f>'3_医療費の境目'!D260</f>
        <v/>
      </c>
      <c r="E332" s="19">
        <f>ROUND(MIN(B332/12,650000)*12*0.0915+MIN(B332/12,1390000)*12*(0.0504+0)+B332*0.005,0)</f>
        <v/>
      </c>
      <c r="F332" s="19">
        <f>IF(B332&lt;741000,0,IF(B332&lt;2191000,B332-740000,IF(B332&lt;2193000,1451000,IF(B332&lt;2196000,1453000,IF(B332&lt;2200000,1456000,IF(B332&lt;3600000,ROUND(ROUNDDOWN(B332/4,-3)*2.8,0)-80000,IF(B332&lt;6600000,ROUND(ROUNDDOWN(B332/4,-3)*3.2,0)-440000,IF(B332&lt;8500000,ROUNDDOWN(B332*0.9,0)-1100000,B332-1950000))))))))</f>
        <v/>
      </c>
      <c r="G332" s="19">
        <f>F332+C332</f>
        <v/>
      </c>
      <c r="H332" s="19">
        <f>IF(G332&gt;23500000,NA(),IF(G332&lt;=4890000,1040000,IF(G332&lt;=6550000,670000,620000)))</f>
        <v/>
      </c>
      <c r="I332" s="19">
        <f>IF(D332&lt;=0,0,MAX(0,MIN(2000000,D332-MIN(100000,ROUNDDOWN(G332*0.05,0)))))</f>
        <v/>
      </c>
      <c r="J332" s="19">
        <f>MAX(0,ROUNDDOWN(F332-E332-H332,-3))</f>
        <v/>
      </c>
      <c r="K332" s="19">
        <f>MAX(0,ROUNDDOWN(G332-E332-H332-I332,-3))</f>
        <v/>
      </c>
      <c r="L332" s="19">
        <f>MAX(0,ROUNDDOWN(G332-E332-H332,-3))</f>
        <v/>
      </c>
      <c r="M332" s="19">
        <f>IF(J332&lt;=0,0,ROUNDDOWN((J332*LOOKUP(J332,{0,1950001,3300001,6950001,9000001,18000001,40000001},{0.05,0.1,0.2,0.23,0.33,0.4,0.45})-LOOKUP(J332,{0,1950001,3300001,6950001,9000001,18000001,40000001},{0,97500,427500,636000,1536000,2796000,4796000}))*1.021,-2))</f>
        <v/>
      </c>
      <c r="N332" s="19">
        <f>IF(K332&lt;=0,0,ROUNDDOWN((K332*LOOKUP(K332,{0,1950001,3300001,6950001,9000001,18000001,40000001},{0.05,0.1,0.2,0.23,0.33,0.4,0.45})-LOOKUP(K332,{0,1950001,3300001,6950001,9000001,18000001,40000001},{0,97500,427500,636000,1536000,2796000,4796000}))*1.021,-2))</f>
        <v/>
      </c>
      <c r="O332" s="19">
        <f>IF(L332&lt;=0,0,ROUNDDOWN((L332*LOOKUP(L332,{0,1950001,3300001,6950001,9000001,18000001,40000001},{0.05,0.1,0.2,0.23,0.33,0.4,0.45})-LOOKUP(L332,{0,1950001,3300001,6950001,9000001,18000001,40000001},{0,97500,427500,636000,1536000,2796000,4796000}))*1.021,-2))</f>
        <v/>
      </c>
      <c r="P332" s="19">
        <f>MAX(0,ROUNDDOWN(G332-E332-430000,-3))</f>
        <v/>
      </c>
      <c r="Q332" s="19">
        <f>MAX(0,ROUNDDOWN(G332-E332-430000-I332,-3))</f>
        <v/>
      </c>
      <c r="R332" s="19">
        <f>MAX(0,ROUNDDOWN(F332-E332-430000,-3))</f>
        <v/>
      </c>
      <c r="S332" s="19">
        <f>IF(G332&lt;=450000,0,MAX(0,ROUNDDOWN(P332*0.06-MIN(50000,P332)*0.03,-2))+MAX(0,ROUNDDOWN(P332*0.04-MIN(50000,P332)*0.02,-2)))</f>
        <v/>
      </c>
      <c r="T332" s="19">
        <f>IF(G332&lt;=450000,0,MAX(0,ROUNDDOWN(Q332*0.06-MIN(50000,Q332)*0.03,-2))+MAX(0,ROUNDDOWN(Q332*0.04-MIN(50000,Q332)*0.02,-2)))</f>
        <v/>
      </c>
      <c r="U332" s="19">
        <f>IF(F332&lt;=450000,0,MAX(0,ROUNDDOWN(R332*0.06-MIN(50000,R332)*0.03,-2))+MAX(0,ROUNDDOWN(R332*0.04-MIN(50000,R332)*0.02,-2)))</f>
        <v/>
      </c>
      <c r="V332" s="19">
        <f>S332-U332</f>
        <v/>
      </c>
      <c r="W332" s="19">
        <f>O332-M332</f>
        <v/>
      </c>
      <c r="X332" s="19">
        <f>N332+T332-M332-S332</f>
        <v/>
      </c>
      <c r="Y332" s="19">
        <f>T332-S332</f>
        <v/>
      </c>
    </row>
    <row r="333">
      <c r="A333" t="inlineStr">
        <is>
          <t>医療費の境目</t>
        </is>
      </c>
      <c r="B333" s="19">
        <f>'3_医療費の境目'!$B$3</f>
        <v/>
      </c>
      <c r="C333" s="19">
        <f>'3_医療費の境目'!$B$4</f>
        <v/>
      </c>
      <c r="D333" s="19">
        <f>'3_医療費の境目'!D261</f>
        <v/>
      </c>
      <c r="E333" s="19">
        <f>ROUND(MIN(B333/12,650000)*12*0.0915+MIN(B333/12,1390000)*12*(0.0504+0)+B333*0.005,0)</f>
        <v/>
      </c>
      <c r="F333" s="19">
        <f>IF(B333&lt;741000,0,IF(B333&lt;2191000,B333-740000,IF(B333&lt;2193000,1451000,IF(B333&lt;2196000,1453000,IF(B333&lt;2200000,1456000,IF(B333&lt;3600000,ROUND(ROUNDDOWN(B333/4,-3)*2.8,0)-80000,IF(B333&lt;6600000,ROUND(ROUNDDOWN(B333/4,-3)*3.2,0)-440000,IF(B333&lt;8500000,ROUNDDOWN(B333*0.9,0)-1100000,B333-1950000))))))))</f>
        <v/>
      </c>
      <c r="G333" s="19">
        <f>F333+C333</f>
        <v/>
      </c>
      <c r="H333" s="19">
        <f>IF(G333&gt;23500000,NA(),IF(G333&lt;=4890000,1040000,IF(G333&lt;=6550000,670000,620000)))</f>
        <v/>
      </c>
      <c r="I333" s="19">
        <f>IF(D333&lt;=0,0,MAX(0,MIN(2000000,D333-MIN(100000,ROUNDDOWN(G333*0.05,0)))))</f>
        <v/>
      </c>
      <c r="J333" s="19">
        <f>MAX(0,ROUNDDOWN(F333-E333-H333,-3))</f>
        <v/>
      </c>
      <c r="K333" s="19">
        <f>MAX(0,ROUNDDOWN(G333-E333-H333-I333,-3))</f>
        <v/>
      </c>
      <c r="L333" s="19">
        <f>MAX(0,ROUNDDOWN(G333-E333-H333,-3))</f>
        <v/>
      </c>
      <c r="M333" s="19">
        <f>IF(J333&lt;=0,0,ROUNDDOWN((J333*LOOKUP(J333,{0,1950001,3300001,6950001,9000001,18000001,40000001},{0.05,0.1,0.2,0.23,0.33,0.4,0.45})-LOOKUP(J333,{0,1950001,3300001,6950001,9000001,18000001,40000001},{0,97500,427500,636000,1536000,2796000,4796000}))*1.021,-2))</f>
        <v/>
      </c>
      <c r="N333" s="19">
        <f>IF(K333&lt;=0,0,ROUNDDOWN((K333*LOOKUP(K333,{0,1950001,3300001,6950001,9000001,18000001,40000001},{0.05,0.1,0.2,0.23,0.33,0.4,0.45})-LOOKUP(K333,{0,1950001,3300001,6950001,9000001,18000001,40000001},{0,97500,427500,636000,1536000,2796000,4796000}))*1.021,-2))</f>
        <v/>
      </c>
      <c r="O333" s="19">
        <f>IF(L333&lt;=0,0,ROUNDDOWN((L333*LOOKUP(L333,{0,1950001,3300001,6950001,9000001,18000001,40000001},{0.05,0.1,0.2,0.23,0.33,0.4,0.45})-LOOKUP(L333,{0,1950001,3300001,6950001,9000001,18000001,40000001},{0,97500,427500,636000,1536000,2796000,4796000}))*1.021,-2))</f>
        <v/>
      </c>
      <c r="P333" s="19">
        <f>MAX(0,ROUNDDOWN(G333-E333-430000,-3))</f>
        <v/>
      </c>
      <c r="Q333" s="19">
        <f>MAX(0,ROUNDDOWN(G333-E333-430000-I333,-3))</f>
        <v/>
      </c>
      <c r="R333" s="19">
        <f>MAX(0,ROUNDDOWN(F333-E333-430000,-3))</f>
        <v/>
      </c>
      <c r="S333" s="19">
        <f>IF(G333&lt;=450000,0,MAX(0,ROUNDDOWN(P333*0.06-MIN(50000,P333)*0.03,-2))+MAX(0,ROUNDDOWN(P333*0.04-MIN(50000,P333)*0.02,-2)))</f>
        <v/>
      </c>
      <c r="T333" s="19">
        <f>IF(G333&lt;=450000,0,MAX(0,ROUNDDOWN(Q333*0.06-MIN(50000,Q333)*0.03,-2))+MAX(0,ROUNDDOWN(Q333*0.04-MIN(50000,Q333)*0.02,-2)))</f>
        <v/>
      </c>
      <c r="U333" s="19">
        <f>IF(F333&lt;=450000,0,MAX(0,ROUNDDOWN(R333*0.06-MIN(50000,R333)*0.03,-2))+MAX(0,ROUNDDOWN(R333*0.04-MIN(50000,R333)*0.02,-2)))</f>
        <v/>
      </c>
      <c r="V333" s="19">
        <f>S333-U333</f>
        <v/>
      </c>
      <c r="W333" s="19">
        <f>O333-M333</f>
        <v/>
      </c>
      <c r="X333" s="19">
        <f>N333+T333-M333-S333</f>
        <v/>
      </c>
      <c r="Y333" s="19">
        <f>T333-S333</f>
        <v/>
      </c>
    </row>
    <row r="334">
      <c r="A334" t="inlineStr">
        <is>
          <t>医療費の境目</t>
        </is>
      </c>
      <c r="B334" s="19">
        <f>'3_医療費の境目'!$B$3</f>
        <v/>
      </c>
      <c r="C334" s="19">
        <f>'3_医療費の境目'!$B$4</f>
        <v/>
      </c>
      <c r="D334" s="19">
        <f>'3_医療費の境目'!D262</f>
        <v/>
      </c>
      <c r="E334" s="19">
        <f>ROUND(MIN(B334/12,650000)*12*0.0915+MIN(B334/12,1390000)*12*(0.0504+0)+B334*0.005,0)</f>
        <v/>
      </c>
      <c r="F334" s="19">
        <f>IF(B334&lt;741000,0,IF(B334&lt;2191000,B334-740000,IF(B334&lt;2193000,1451000,IF(B334&lt;2196000,1453000,IF(B334&lt;2200000,1456000,IF(B334&lt;3600000,ROUND(ROUNDDOWN(B334/4,-3)*2.8,0)-80000,IF(B334&lt;6600000,ROUND(ROUNDDOWN(B334/4,-3)*3.2,0)-440000,IF(B334&lt;8500000,ROUNDDOWN(B334*0.9,0)-1100000,B334-1950000))))))))</f>
        <v/>
      </c>
      <c r="G334" s="19">
        <f>F334+C334</f>
        <v/>
      </c>
      <c r="H334" s="19">
        <f>IF(G334&gt;23500000,NA(),IF(G334&lt;=4890000,1040000,IF(G334&lt;=6550000,670000,620000)))</f>
        <v/>
      </c>
      <c r="I334" s="19">
        <f>IF(D334&lt;=0,0,MAX(0,MIN(2000000,D334-MIN(100000,ROUNDDOWN(G334*0.05,0)))))</f>
        <v/>
      </c>
      <c r="J334" s="19">
        <f>MAX(0,ROUNDDOWN(F334-E334-H334,-3))</f>
        <v/>
      </c>
      <c r="K334" s="19">
        <f>MAX(0,ROUNDDOWN(G334-E334-H334-I334,-3))</f>
        <v/>
      </c>
      <c r="L334" s="19">
        <f>MAX(0,ROUNDDOWN(G334-E334-H334,-3))</f>
        <v/>
      </c>
      <c r="M334" s="19">
        <f>IF(J334&lt;=0,0,ROUNDDOWN((J334*LOOKUP(J334,{0,1950001,3300001,6950001,9000001,18000001,40000001},{0.05,0.1,0.2,0.23,0.33,0.4,0.45})-LOOKUP(J334,{0,1950001,3300001,6950001,9000001,18000001,40000001},{0,97500,427500,636000,1536000,2796000,4796000}))*1.021,-2))</f>
        <v/>
      </c>
      <c r="N334" s="19">
        <f>IF(K334&lt;=0,0,ROUNDDOWN((K334*LOOKUP(K334,{0,1950001,3300001,6950001,9000001,18000001,40000001},{0.05,0.1,0.2,0.23,0.33,0.4,0.45})-LOOKUP(K334,{0,1950001,3300001,6950001,9000001,18000001,40000001},{0,97500,427500,636000,1536000,2796000,4796000}))*1.021,-2))</f>
        <v/>
      </c>
      <c r="O334" s="19">
        <f>IF(L334&lt;=0,0,ROUNDDOWN((L334*LOOKUP(L334,{0,1950001,3300001,6950001,9000001,18000001,40000001},{0.05,0.1,0.2,0.23,0.33,0.4,0.45})-LOOKUP(L334,{0,1950001,3300001,6950001,9000001,18000001,40000001},{0,97500,427500,636000,1536000,2796000,4796000}))*1.021,-2))</f>
        <v/>
      </c>
      <c r="P334" s="19">
        <f>MAX(0,ROUNDDOWN(G334-E334-430000,-3))</f>
        <v/>
      </c>
      <c r="Q334" s="19">
        <f>MAX(0,ROUNDDOWN(G334-E334-430000-I334,-3))</f>
        <v/>
      </c>
      <c r="R334" s="19">
        <f>MAX(0,ROUNDDOWN(F334-E334-430000,-3))</f>
        <v/>
      </c>
      <c r="S334" s="19">
        <f>IF(G334&lt;=450000,0,MAX(0,ROUNDDOWN(P334*0.06-MIN(50000,P334)*0.03,-2))+MAX(0,ROUNDDOWN(P334*0.04-MIN(50000,P334)*0.02,-2)))</f>
        <v/>
      </c>
      <c r="T334" s="19">
        <f>IF(G334&lt;=450000,0,MAX(0,ROUNDDOWN(Q334*0.06-MIN(50000,Q334)*0.03,-2))+MAX(0,ROUNDDOWN(Q334*0.04-MIN(50000,Q334)*0.02,-2)))</f>
        <v/>
      </c>
      <c r="U334" s="19">
        <f>IF(F334&lt;=450000,0,MAX(0,ROUNDDOWN(R334*0.06-MIN(50000,R334)*0.03,-2))+MAX(0,ROUNDDOWN(R334*0.04-MIN(50000,R334)*0.02,-2)))</f>
        <v/>
      </c>
      <c r="V334" s="19">
        <f>S334-U334</f>
        <v/>
      </c>
      <c r="W334" s="19">
        <f>O334-M334</f>
        <v/>
      </c>
      <c r="X334" s="19">
        <f>N334+T334-M334-S334</f>
        <v/>
      </c>
      <c r="Y334" s="19">
        <f>T334-S334</f>
        <v/>
      </c>
    </row>
    <row r="335">
      <c r="A335" t="inlineStr">
        <is>
          <t>医療費の境目</t>
        </is>
      </c>
      <c r="B335" s="19">
        <f>'3_医療費の境目'!$B$3</f>
        <v/>
      </c>
      <c r="C335" s="19">
        <f>'3_医療費の境目'!$B$4</f>
        <v/>
      </c>
      <c r="D335" s="19">
        <f>'3_医療費の境目'!D263</f>
        <v/>
      </c>
      <c r="E335" s="19">
        <f>ROUND(MIN(B335/12,650000)*12*0.0915+MIN(B335/12,1390000)*12*(0.0504+0)+B335*0.005,0)</f>
        <v/>
      </c>
      <c r="F335" s="19">
        <f>IF(B335&lt;741000,0,IF(B335&lt;2191000,B335-740000,IF(B335&lt;2193000,1451000,IF(B335&lt;2196000,1453000,IF(B335&lt;2200000,1456000,IF(B335&lt;3600000,ROUND(ROUNDDOWN(B335/4,-3)*2.8,0)-80000,IF(B335&lt;6600000,ROUND(ROUNDDOWN(B335/4,-3)*3.2,0)-440000,IF(B335&lt;8500000,ROUNDDOWN(B335*0.9,0)-1100000,B335-1950000))))))))</f>
        <v/>
      </c>
      <c r="G335" s="19">
        <f>F335+C335</f>
        <v/>
      </c>
      <c r="H335" s="19">
        <f>IF(G335&gt;23500000,NA(),IF(G335&lt;=4890000,1040000,IF(G335&lt;=6550000,670000,620000)))</f>
        <v/>
      </c>
      <c r="I335" s="19">
        <f>IF(D335&lt;=0,0,MAX(0,MIN(2000000,D335-MIN(100000,ROUNDDOWN(G335*0.05,0)))))</f>
        <v/>
      </c>
      <c r="J335" s="19">
        <f>MAX(0,ROUNDDOWN(F335-E335-H335,-3))</f>
        <v/>
      </c>
      <c r="K335" s="19">
        <f>MAX(0,ROUNDDOWN(G335-E335-H335-I335,-3))</f>
        <v/>
      </c>
      <c r="L335" s="19">
        <f>MAX(0,ROUNDDOWN(G335-E335-H335,-3))</f>
        <v/>
      </c>
      <c r="M335" s="19">
        <f>IF(J335&lt;=0,0,ROUNDDOWN((J335*LOOKUP(J335,{0,1950001,3300001,6950001,9000001,18000001,40000001},{0.05,0.1,0.2,0.23,0.33,0.4,0.45})-LOOKUP(J335,{0,1950001,3300001,6950001,9000001,18000001,40000001},{0,97500,427500,636000,1536000,2796000,4796000}))*1.021,-2))</f>
        <v/>
      </c>
      <c r="N335" s="19">
        <f>IF(K335&lt;=0,0,ROUNDDOWN((K335*LOOKUP(K335,{0,1950001,3300001,6950001,9000001,18000001,40000001},{0.05,0.1,0.2,0.23,0.33,0.4,0.45})-LOOKUP(K335,{0,1950001,3300001,6950001,9000001,18000001,40000001},{0,97500,427500,636000,1536000,2796000,4796000}))*1.021,-2))</f>
        <v/>
      </c>
      <c r="O335" s="19">
        <f>IF(L335&lt;=0,0,ROUNDDOWN((L335*LOOKUP(L335,{0,1950001,3300001,6950001,9000001,18000001,40000001},{0.05,0.1,0.2,0.23,0.33,0.4,0.45})-LOOKUP(L335,{0,1950001,3300001,6950001,9000001,18000001,40000001},{0,97500,427500,636000,1536000,2796000,4796000}))*1.021,-2))</f>
        <v/>
      </c>
      <c r="P335" s="19">
        <f>MAX(0,ROUNDDOWN(G335-E335-430000,-3))</f>
        <v/>
      </c>
      <c r="Q335" s="19">
        <f>MAX(0,ROUNDDOWN(G335-E335-430000-I335,-3))</f>
        <v/>
      </c>
      <c r="R335" s="19">
        <f>MAX(0,ROUNDDOWN(F335-E335-430000,-3))</f>
        <v/>
      </c>
      <c r="S335" s="19">
        <f>IF(G335&lt;=450000,0,MAX(0,ROUNDDOWN(P335*0.06-MIN(50000,P335)*0.03,-2))+MAX(0,ROUNDDOWN(P335*0.04-MIN(50000,P335)*0.02,-2)))</f>
        <v/>
      </c>
      <c r="T335" s="19">
        <f>IF(G335&lt;=450000,0,MAX(0,ROUNDDOWN(Q335*0.06-MIN(50000,Q335)*0.03,-2))+MAX(0,ROUNDDOWN(Q335*0.04-MIN(50000,Q335)*0.02,-2)))</f>
        <v/>
      </c>
      <c r="U335" s="19">
        <f>IF(F335&lt;=450000,0,MAX(0,ROUNDDOWN(R335*0.06-MIN(50000,R335)*0.03,-2))+MAX(0,ROUNDDOWN(R335*0.04-MIN(50000,R335)*0.02,-2)))</f>
        <v/>
      </c>
      <c r="V335" s="19">
        <f>S335-U335</f>
        <v/>
      </c>
      <c r="W335" s="19">
        <f>O335-M335</f>
        <v/>
      </c>
      <c r="X335" s="19">
        <f>N335+T335-M335-S335</f>
        <v/>
      </c>
      <c r="Y335" s="19">
        <f>T335-S335</f>
        <v/>
      </c>
    </row>
    <row r="336">
      <c r="A336" t="inlineStr">
        <is>
          <t>医療費の境目</t>
        </is>
      </c>
      <c r="B336" s="19">
        <f>'3_医療費の境目'!$B$3</f>
        <v/>
      </c>
      <c r="C336" s="19">
        <f>'3_医療費の境目'!$B$4</f>
        <v/>
      </c>
      <c r="D336" s="19">
        <f>'3_医療費の境目'!D264</f>
        <v/>
      </c>
      <c r="E336" s="19">
        <f>ROUND(MIN(B336/12,650000)*12*0.0915+MIN(B336/12,1390000)*12*(0.0504+0)+B336*0.005,0)</f>
        <v/>
      </c>
      <c r="F336" s="19">
        <f>IF(B336&lt;741000,0,IF(B336&lt;2191000,B336-740000,IF(B336&lt;2193000,1451000,IF(B336&lt;2196000,1453000,IF(B336&lt;2200000,1456000,IF(B336&lt;3600000,ROUND(ROUNDDOWN(B336/4,-3)*2.8,0)-80000,IF(B336&lt;6600000,ROUND(ROUNDDOWN(B336/4,-3)*3.2,0)-440000,IF(B336&lt;8500000,ROUNDDOWN(B336*0.9,0)-1100000,B336-1950000))))))))</f>
        <v/>
      </c>
      <c r="G336" s="19">
        <f>F336+C336</f>
        <v/>
      </c>
      <c r="H336" s="19">
        <f>IF(G336&gt;23500000,NA(),IF(G336&lt;=4890000,1040000,IF(G336&lt;=6550000,670000,620000)))</f>
        <v/>
      </c>
      <c r="I336" s="19">
        <f>IF(D336&lt;=0,0,MAX(0,MIN(2000000,D336-MIN(100000,ROUNDDOWN(G336*0.05,0)))))</f>
        <v/>
      </c>
      <c r="J336" s="19">
        <f>MAX(0,ROUNDDOWN(F336-E336-H336,-3))</f>
        <v/>
      </c>
      <c r="K336" s="19">
        <f>MAX(0,ROUNDDOWN(G336-E336-H336-I336,-3))</f>
        <v/>
      </c>
      <c r="L336" s="19">
        <f>MAX(0,ROUNDDOWN(G336-E336-H336,-3))</f>
        <v/>
      </c>
      <c r="M336" s="19">
        <f>IF(J336&lt;=0,0,ROUNDDOWN((J336*LOOKUP(J336,{0,1950001,3300001,6950001,9000001,18000001,40000001},{0.05,0.1,0.2,0.23,0.33,0.4,0.45})-LOOKUP(J336,{0,1950001,3300001,6950001,9000001,18000001,40000001},{0,97500,427500,636000,1536000,2796000,4796000}))*1.021,-2))</f>
        <v/>
      </c>
      <c r="N336" s="19">
        <f>IF(K336&lt;=0,0,ROUNDDOWN((K336*LOOKUP(K336,{0,1950001,3300001,6950001,9000001,18000001,40000001},{0.05,0.1,0.2,0.23,0.33,0.4,0.45})-LOOKUP(K336,{0,1950001,3300001,6950001,9000001,18000001,40000001},{0,97500,427500,636000,1536000,2796000,4796000}))*1.021,-2))</f>
        <v/>
      </c>
      <c r="O336" s="19">
        <f>IF(L336&lt;=0,0,ROUNDDOWN((L336*LOOKUP(L336,{0,1950001,3300001,6950001,9000001,18000001,40000001},{0.05,0.1,0.2,0.23,0.33,0.4,0.45})-LOOKUP(L336,{0,1950001,3300001,6950001,9000001,18000001,40000001},{0,97500,427500,636000,1536000,2796000,4796000}))*1.021,-2))</f>
        <v/>
      </c>
      <c r="P336" s="19">
        <f>MAX(0,ROUNDDOWN(G336-E336-430000,-3))</f>
        <v/>
      </c>
      <c r="Q336" s="19">
        <f>MAX(0,ROUNDDOWN(G336-E336-430000-I336,-3))</f>
        <v/>
      </c>
      <c r="R336" s="19">
        <f>MAX(0,ROUNDDOWN(F336-E336-430000,-3))</f>
        <v/>
      </c>
      <c r="S336" s="19">
        <f>IF(G336&lt;=450000,0,MAX(0,ROUNDDOWN(P336*0.06-MIN(50000,P336)*0.03,-2))+MAX(0,ROUNDDOWN(P336*0.04-MIN(50000,P336)*0.02,-2)))</f>
        <v/>
      </c>
      <c r="T336" s="19">
        <f>IF(G336&lt;=450000,0,MAX(0,ROUNDDOWN(Q336*0.06-MIN(50000,Q336)*0.03,-2))+MAX(0,ROUNDDOWN(Q336*0.04-MIN(50000,Q336)*0.02,-2)))</f>
        <v/>
      </c>
      <c r="U336" s="19">
        <f>IF(F336&lt;=450000,0,MAX(0,ROUNDDOWN(R336*0.06-MIN(50000,R336)*0.03,-2))+MAX(0,ROUNDDOWN(R336*0.04-MIN(50000,R336)*0.02,-2)))</f>
        <v/>
      </c>
      <c r="V336" s="19">
        <f>S336-U336</f>
        <v/>
      </c>
      <c r="W336" s="19">
        <f>O336-M336</f>
        <v/>
      </c>
      <c r="X336" s="19">
        <f>N336+T336-M336-S336</f>
        <v/>
      </c>
      <c r="Y336" s="19">
        <f>T336-S336</f>
        <v/>
      </c>
    </row>
    <row r="337">
      <c r="A337" t="inlineStr">
        <is>
          <t>医療費の境目</t>
        </is>
      </c>
      <c r="B337" s="19">
        <f>'3_医療費の境目'!$B$3</f>
        <v/>
      </c>
      <c r="C337" s="19">
        <f>'3_医療費の境目'!$B$4</f>
        <v/>
      </c>
      <c r="D337" s="19">
        <f>'3_医療費の境目'!D265</f>
        <v/>
      </c>
      <c r="E337" s="19">
        <f>ROUND(MIN(B337/12,650000)*12*0.0915+MIN(B337/12,1390000)*12*(0.0504+0)+B337*0.005,0)</f>
        <v/>
      </c>
      <c r="F337" s="19">
        <f>IF(B337&lt;741000,0,IF(B337&lt;2191000,B337-740000,IF(B337&lt;2193000,1451000,IF(B337&lt;2196000,1453000,IF(B337&lt;2200000,1456000,IF(B337&lt;3600000,ROUND(ROUNDDOWN(B337/4,-3)*2.8,0)-80000,IF(B337&lt;6600000,ROUND(ROUNDDOWN(B337/4,-3)*3.2,0)-440000,IF(B337&lt;8500000,ROUNDDOWN(B337*0.9,0)-1100000,B337-1950000))))))))</f>
        <v/>
      </c>
      <c r="G337" s="19">
        <f>F337+C337</f>
        <v/>
      </c>
      <c r="H337" s="19">
        <f>IF(G337&gt;23500000,NA(),IF(G337&lt;=4890000,1040000,IF(G337&lt;=6550000,670000,620000)))</f>
        <v/>
      </c>
      <c r="I337" s="19">
        <f>IF(D337&lt;=0,0,MAX(0,MIN(2000000,D337-MIN(100000,ROUNDDOWN(G337*0.05,0)))))</f>
        <v/>
      </c>
      <c r="J337" s="19">
        <f>MAX(0,ROUNDDOWN(F337-E337-H337,-3))</f>
        <v/>
      </c>
      <c r="K337" s="19">
        <f>MAX(0,ROUNDDOWN(G337-E337-H337-I337,-3))</f>
        <v/>
      </c>
      <c r="L337" s="19">
        <f>MAX(0,ROUNDDOWN(G337-E337-H337,-3))</f>
        <v/>
      </c>
      <c r="M337" s="19">
        <f>IF(J337&lt;=0,0,ROUNDDOWN((J337*LOOKUP(J337,{0,1950001,3300001,6950001,9000001,18000001,40000001},{0.05,0.1,0.2,0.23,0.33,0.4,0.45})-LOOKUP(J337,{0,1950001,3300001,6950001,9000001,18000001,40000001},{0,97500,427500,636000,1536000,2796000,4796000}))*1.021,-2))</f>
        <v/>
      </c>
      <c r="N337" s="19">
        <f>IF(K337&lt;=0,0,ROUNDDOWN((K337*LOOKUP(K337,{0,1950001,3300001,6950001,9000001,18000001,40000001},{0.05,0.1,0.2,0.23,0.33,0.4,0.45})-LOOKUP(K337,{0,1950001,3300001,6950001,9000001,18000001,40000001},{0,97500,427500,636000,1536000,2796000,4796000}))*1.021,-2))</f>
        <v/>
      </c>
      <c r="O337" s="19">
        <f>IF(L337&lt;=0,0,ROUNDDOWN((L337*LOOKUP(L337,{0,1950001,3300001,6950001,9000001,18000001,40000001},{0.05,0.1,0.2,0.23,0.33,0.4,0.45})-LOOKUP(L337,{0,1950001,3300001,6950001,9000001,18000001,40000001},{0,97500,427500,636000,1536000,2796000,4796000}))*1.021,-2))</f>
        <v/>
      </c>
      <c r="P337" s="19">
        <f>MAX(0,ROUNDDOWN(G337-E337-430000,-3))</f>
        <v/>
      </c>
      <c r="Q337" s="19">
        <f>MAX(0,ROUNDDOWN(G337-E337-430000-I337,-3))</f>
        <v/>
      </c>
      <c r="R337" s="19">
        <f>MAX(0,ROUNDDOWN(F337-E337-430000,-3))</f>
        <v/>
      </c>
      <c r="S337" s="19">
        <f>IF(G337&lt;=450000,0,MAX(0,ROUNDDOWN(P337*0.06-MIN(50000,P337)*0.03,-2))+MAX(0,ROUNDDOWN(P337*0.04-MIN(50000,P337)*0.02,-2)))</f>
        <v/>
      </c>
      <c r="T337" s="19">
        <f>IF(G337&lt;=450000,0,MAX(0,ROUNDDOWN(Q337*0.06-MIN(50000,Q337)*0.03,-2))+MAX(0,ROUNDDOWN(Q337*0.04-MIN(50000,Q337)*0.02,-2)))</f>
        <v/>
      </c>
      <c r="U337" s="19">
        <f>IF(F337&lt;=450000,0,MAX(0,ROUNDDOWN(R337*0.06-MIN(50000,R337)*0.03,-2))+MAX(0,ROUNDDOWN(R337*0.04-MIN(50000,R337)*0.02,-2)))</f>
        <v/>
      </c>
      <c r="V337" s="19">
        <f>S337-U337</f>
        <v/>
      </c>
      <c r="W337" s="19">
        <f>O337-M337</f>
        <v/>
      </c>
      <c r="X337" s="19">
        <f>N337+T337-M337-S337</f>
        <v/>
      </c>
      <c r="Y337" s="19">
        <f>T337-S337</f>
        <v/>
      </c>
    </row>
    <row r="338">
      <c r="A338" t="inlineStr">
        <is>
          <t>医療費の境目</t>
        </is>
      </c>
      <c r="B338" s="19">
        <f>'3_医療費の境目'!$B$3</f>
        <v/>
      </c>
      <c r="C338" s="19">
        <f>'3_医療費の境目'!$B$4</f>
        <v/>
      </c>
      <c r="D338" s="19">
        <f>'3_医療費の境目'!D266</f>
        <v/>
      </c>
      <c r="E338" s="19">
        <f>ROUND(MIN(B338/12,650000)*12*0.0915+MIN(B338/12,1390000)*12*(0.0504+0)+B338*0.005,0)</f>
        <v/>
      </c>
      <c r="F338" s="19">
        <f>IF(B338&lt;741000,0,IF(B338&lt;2191000,B338-740000,IF(B338&lt;2193000,1451000,IF(B338&lt;2196000,1453000,IF(B338&lt;2200000,1456000,IF(B338&lt;3600000,ROUND(ROUNDDOWN(B338/4,-3)*2.8,0)-80000,IF(B338&lt;6600000,ROUND(ROUNDDOWN(B338/4,-3)*3.2,0)-440000,IF(B338&lt;8500000,ROUNDDOWN(B338*0.9,0)-1100000,B338-1950000))))))))</f>
        <v/>
      </c>
      <c r="G338" s="19">
        <f>F338+C338</f>
        <v/>
      </c>
      <c r="H338" s="19">
        <f>IF(G338&gt;23500000,NA(),IF(G338&lt;=4890000,1040000,IF(G338&lt;=6550000,670000,620000)))</f>
        <v/>
      </c>
      <c r="I338" s="19">
        <f>IF(D338&lt;=0,0,MAX(0,MIN(2000000,D338-MIN(100000,ROUNDDOWN(G338*0.05,0)))))</f>
        <v/>
      </c>
      <c r="J338" s="19">
        <f>MAX(0,ROUNDDOWN(F338-E338-H338,-3))</f>
        <v/>
      </c>
      <c r="K338" s="19">
        <f>MAX(0,ROUNDDOWN(G338-E338-H338-I338,-3))</f>
        <v/>
      </c>
      <c r="L338" s="19">
        <f>MAX(0,ROUNDDOWN(G338-E338-H338,-3))</f>
        <v/>
      </c>
      <c r="M338" s="19">
        <f>IF(J338&lt;=0,0,ROUNDDOWN((J338*LOOKUP(J338,{0,1950001,3300001,6950001,9000001,18000001,40000001},{0.05,0.1,0.2,0.23,0.33,0.4,0.45})-LOOKUP(J338,{0,1950001,3300001,6950001,9000001,18000001,40000001},{0,97500,427500,636000,1536000,2796000,4796000}))*1.021,-2))</f>
        <v/>
      </c>
      <c r="N338" s="19">
        <f>IF(K338&lt;=0,0,ROUNDDOWN((K338*LOOKUP(K338,{0,1950001,3300001,6950001,9000001,18000001,40000001},{0.05,0.1,0.2,0.23,0.33,0.4,0.45})-LOOKUP(K338,{0,1950001,3300001,6950001,9000001,18000001,40000001},{0,97500,427500,636000,1536000,2796000,4796000}))*1.021,-2))</f>
        <v/>
      </c>
      <c r="O338" s="19">
        <f>IF(L338&lt;=0,0,ROUNDDOWN((L338*LOOKUP(L338,{0,1950001,3300001,6950001,9000001,18000001,40000001},{0.05,0.1,0.2,0.23,0.33,0.4,0.45})-LOOKUP(L338,{0,1950001,3300001,6950001,9000001,18000001,40000001},{0,97500,427500,636000,1536000,2796000,4796000}))*1.021,-2))</f>
        <v/>
      </c>
      <c r="P338" s="19">
        <f>MAX(0,ROUNDDOWN(G338-E338-430000,-3))</f>
        <v/>
      </c>
      <c r="Q338" s="19">
        <f>MAX(0,ROUNDDOWN(G338-E338-430000-I338,-3))</f>
        <v/>
      </c>
      <c r="R338" s="19">
        <f>MAX(0,ROUNDDOWN(F338-E338-430000,-3))</f>
        <v/>
      </c>
      <c r="S338" s="19">
        <f>IF(G338&lt;=450000,0,MAX(0,ROUNDDOWN(P338*0.06-MIN(50000,P338)*0.03,-2))+MAX(0,ROUNDDOWN(P338*0.04-MIN(50000,P338)*0.02,-2)))</f>
        <v/>
      </c>
      <c r="T338" s="19">
        <f>IF(G338&lt;=450000,0,MAX(0,ROUNDDOWN(Q338*0.06-MIN(50000,Q338)*0.03,-2))+MAX(0,ROUNDDOWN(Q338*0.04-MIN(50000,Q338)*0.02,-2)))</f>
        <v/>
      </c>
      <c r="U338" s="19">
        <f>IF(F338&lt;=450000,0,MAX(0,ROUNDDOWN(R338*0.06-MIN(50000,R338)*0.03,-2))+MAX(0,ROUNDDOWN(R338*0.04-MIN(50000,R338)*0.02,-2)))</f>
        <v/>
      </c>
      <c r="V338" s="19">
        <f>S338-U338</f>
        <v/>
      </c>
      <c r="W338" s="19">
        <f>O338-M338</f>
        <v/>
      </c>
      <c r="X338" s="19">
        <f>N338+T338-M338-S338</f>
        <v/>
      </c>
      <c r="Y338" s="19">
        <f>T338-S338</f>
        <v/>
      </c>
    </row>
    <row r="339">
      <c r="A339" t="inlineStr">
        <is>
          <t>医療費の境目</t>
        </is>
      </c>
      <c r="B339" s="19">
        <f>'3_医療費の境目'!$B$3</f>
        <v/>
      </c>
      <c r="C339" s="19">
        <f>'3_医療費の境目'!$B$4</f>
        <v/>
      </c>
      <c r="D339" s="19">
        <f>'3_医療費の境目'!D267</f>
        <v/>
      </c>
      <c r="E339" s="19">
        <f>ROUND(MIN(B339/12,650000)*12*0.0915+MIN(B339/12,1390000)*12*(0.0504+0)+B339*0.005,0)</f>
        <v/>
      </c>
      <c r="F339" s="19">
        <f>IF(B339&lt;741000,0,IF(B339&lt;2191000,B339-740000,IF(B339&lt;2193000,1451000,IF(B339&lt;2196000,1453000,IF(B339&lt;2200000,1456000,IF(B339&lt;3600000,ROUND(ROUNDDOWN(B339/4,-3)*2.8,0)-80000,IF(B339&lt;6600000,ROUND(ROUNDDOWN(B339/4,-3)*3.2,0)-440000,IF(B339&lt;8500000,ROUNDDOWN(B339*0.9,0)-1100000,B339-1950000))))))))</f>
        <v/>
      </c>
      <c r="G339" s="19">
        <f>F339+C339</f>
        <v/>
      </c>
      <c r="H339" s="19">
        <f>IF(G339&gt;23500000,NA(),IF(G339&lt;=4890000,1040000,IF(G339&lt;=6550000,670000,620000)))</f>
        <v/>
      </c>
      <c r="I339" s="19">
        <f>IF(D339&lt;=0,0,MAX(0,MIN(2000000,D339-MIN(100000,ROUNDDOWN(G339*0.05,0)))))</f>
        <v/>
      </c>
      <c r="J339" s="19">
        <f>MAX(0,ROUNDDOWN(F339-E339-H339,-3))</f>
        <v/>
      </c>
      <c r="K339" s="19">
        <f>MAX(0,ROUNDDOWN(G339-E339-H339-I339,-3))</f>
        <v/>
      </c>
      <c r="L339" s="19">
        <f>MAX(0,ROUNDDOWN(G339-E339-H339,-3))</f>
        <v/>
      </c>
      <c r="M339" s="19">
        <f>IF(J339&lt;=0,0,ROUNDDOWN((J339*LOOKUP(J339,{0,1950001,3300001,6950001,9000001,18000001,40000001},{0.05,0.1,0.2,0.23,0.33,0.4,0.45})-LOOKUP(J339,{0,1950001,3300001,6950001,9000001,18000001,40000001},{0,97500,427500,636000,1536000,2796000,4796000}))*1.021,-2))</f>
        <v/>
      </c>
      <c r="N339" s="19">
        <f>IF(K339&lt;=0,0,ROUNDDOWN((K339*LOOKUP(K339,{0,1950001,3300001,6950001,9000001,18000001,40000001},{0.05,0.1,0.2,0.23,0.33,0.4,0.45})-LOOKUP(K339,{0,1950001,3300001,6950001,9000001,18000001,40000001},{0,97500,427500,636000,1536000,2796000,4796000}))*1.021,-2))</f>
        <v/>
      </c>
      <c r="O339" s="19">
        <f>IF(L339&lt;=0,0,ROUNDDOWN((L339*LOOKUP(L339,{0,1950001,3300001,6950001,9000001,18000001,40000001},{0.05,0.1,0.2,0.23,0.33,0.4,0.45})-LOOKUP(L339,{0,1950001,3300001,6950001,9000001,18000001,40000001},{0,97500,427500,636000,1536000,2796000,4796000}))*1.021,-2))</f>
        <v/>
      </c>
      <c r="P339" s="19">
        <f>MAX(0,ROUNDDOWN(G339-E339-430000,-3))</f>
        <v/>
      </c>
      <c r="Q339" s="19">
        <f>MAX(0,ROUNDDOWN(G339-E339-430000-I339,-3))</f>
        <v/>
      </c>
      <c r="R339" s="19">
        <f>MAX(0,ROUNDDOWN(F339-E339-430000,-3))</f>
        <v/>
      </c>
      <c r="S339" s="19">
        <f>IF(G339&lt;=450000,0,MAX(0,ROUNDDOWN(P339*0.06-MIN(50000,P339)*0.03,-2))+MAX(0,ROUNDDOWN(P339*0.04-MIN(50000,P339)*0.02,-2)))</f>
        <v/>
      </c>
      <c r="T339" s="19">
        <f>IF(G339&lt;=450000,0,MAX(0,ROUNDDOWN(Q339*0.06-MIN(50000,Q339)*0.03,-2))+MAX(0,ROUNDDOWN(Q339*0.04-MIN(50000,Q339)*0.02,-2)))</f>
        <v/>
      </c>
      <c r="U339" s="19">
        <f>IF(F339&lt;=450000,0,MAX(0,ROUNDDOWN(R339*0.06-MIN(50000,R339)*0.03,-2))+MAX(0,ROUNDDOWN(R339*0.04-MIN(50000,R339)*0.02,-2)))</f>
        <v/>
      </c>
      <c r="V339" s="19">
        <f>S339-U339</f>
        <v/>
      </c>
      <c r="W339" s="19">
        <f>O339-M339</f>
        <v/>
      </c>
      <c r="X339" s="19">
        <f>N339+T339-M339-S339</f>
        <v/>
      </c>
      <c r="Y339" s="19">
        <f>T339-S339</f>
        <v/>
      </c>
    </row>
    <row r="340">
      <c r="A340" t="inlineStr">
        <is>
          <t>医療費の境目</t>
        </is>
      </c>
      <c r="B340" s="19">
        <f>'3_医療費の境目'!$B$3</f>
        <v/>
      </c>
      <c r="C340" s="19">
        <f>'3_医療費の境目'!$B$4</f>
        <v/>
      </c>
      <c r="D340" s="19">
        <f>'3_医療費の境目'!D268</f>
        <v/>
      </c>
      <c r="E340" s="19">
        <f>ROUND(MIN(B340/12,650000)*12*0.0915+MIN(B340/12,1390000)*12*(0.0504+0)+B340*0.005,0)</f>
        <v/>
      </c>
      <c r="F340" s="19">
        <f>IF(B340&lt;741000,0,IF(B340&lt;2191000,B340-740000,IF(B340&lt;2193000,1451000,IF(B340&lt;2196000,1453000,IF(B340&lt;2200000,1456000,IF(B340&lt;3600000,ROUND(ROUNDDOWN(B340/4,-3)*2.8,0)-80000,IF(B340&lt;6600000,ROUND(ROUNDDOWN(B340/4,-3)*3.2,0)-440000,IF(B340&lt;8500000,ROUNDDOWN(B340*0.9,0)-1100000,B340-1950000))))))))</f>
        <v/>
      </c>
      <c r="G340" s="19">
        <f>F340+C340</f>
        <v/>
      </c>
      <c r="H340" s="19">
        <f>IF(G340&gt;23500000,NA(),IF(G340&lt;=4890000,1040000,IF(G340&lt;=6550000,670000,620000)))</f>
        <v/>
      </c>
      <c r="I340" s="19">
        <f>IF(D340&lt;=0,0,MAX(0,MIN(2000000,D340-MIN(100000,ROUNDDOWN(G340*0.05,0)))))</f>
        <v/>
      </c>
      <c r="J340" s="19">
        <f>MAX(0,ROUNDDOWN(F340-E340-H340,-3))</f>
        <v/>
      </c>
      <c r="K340" s="19">
        <f>MAX(0,ROUNDDOWN(G340-E340-H340-I340,-3))</f>
        <v/>
      </c>
      <c r="L340" s="19">
        <f>MAX(0,ROUNDDOWN(G340-E340-H340,-3))</f>
        <v/>
      </c>
      <c r="M340" s="19">
        <f>IF(J340&lt;=0,0,ROUNDDOWN((J340*LOOKUP(J340,{0,1950001,3300001,6950001,9000001,18000001,40000001},{0.05,0.1,0.2,0.23,0.33,0.4,0.45})-LOOKUP(J340,{0,1950001,3300001,6950001,9000001,18000001,40000001},{0,97500,427500,636000,1536000,2796000,4796000}))*1.021,-2))</f>
        <v/>
      </c>
      <c r="N340" s="19">
        <f>IF(K340&lt;=0,0,ROUNDDOWN((K340*LOOKUP(K340,{0,1950001,3300001,6950001,9000001,18000001,40000001},{0.05,0.1,0.2,0.23,0.33,0.4,0.45})-LOOKUP(K340,{0,1950001,3300001,6950001,9000001,18000001,40000001},{0,97500,427500,636000,1536000,2796000,4796000}))*1.021,-2))</f>
        <v/>
      </c>
      <c r="O340" s="19">
        <f>IF(L340&lt;=0,0,ROUNDDOWN((L340*LOOKUP(L340,{0,1950001,3300001,6950001,9000001,18000001,40000001},{0.05,0.1,0.2,0.23,0.33,0.4,0.45})-LOOKUP(L340,{0,1950001,3300001,6950001,9000001,18000001,40000001},{0,97500,427500,636000,1536000,2796000,4796000}))*1.021,-2))</f>
        <v/>
      </c>
      <c r="P340" s="19">
        <f>MAX(0,ROUNDDOWN(G340-E340-430000,-3))</f>
        <v/>
      </c>
      <c r="Q340" s="19">
        <f>MAX(0,ROUNDDOWN(G340-E340-430000-I340,-3))</f>
        <v/>
      </c>
      <c r="R340" s="19">
        <f>MAX(0,ROUNDDOWN(F340-E340-430000,-3))</f>
        <v/>
      </c>
      <c r="S340" s="19">
        <f>IF(G340&lt;=450000,0,MAX(0,ROUNDDOWN(P340*0.06-MIN(50000,P340)*0.03,-2))+MAX(0,ROUNDDOWN(P340*0.04-MIN(50000,P340)*0.02,-2)))</f>
        <v/>
      </c>
      <c r="T340" s="19">
        <f>IF(G340&lt;=450000,0,MAX(0,ROUNDDOWN(Q340*0.06-MIN(50000,Q340)*0.03,-2))+MAX(0,ROUNDDOWN(Q340*0.04-MIN(50000,Q340)*0.02,-2)))</f>
        <v/>
      </c>
      <c r="U340" s="19">
        <f>IF(F340&lt;=450000,0,MAX(0,ROUNDDOWN(R340*0.06-MIN(50000,R340)*0.03,-2))+MAX(0,ROUNDDOWN(R340*0.04-MIN(50000,R340)*0.02,-2)))</f>
        <v/>
      </c>
      <c r="V340" s="19">
        <f>S340-U340</f>
        <v/>
      </c>
      <c r="W340" s="19">
        <f>O340-M340</f>
        <v/>
      </c>
      <c r="X340" s="19">
        <f>N340+T340-M340-S340</f>
        <v/>
      </c>
      <c r="Y340" s="19">
        <f>T340-S340</f>
        <v/>
      </c>
    </row>
    <row r="341">
      <c r="A341" t="inlineStr">
        <is>
          <t>医療費の境目</t>
        </is>
      </c>
      <c r="B341" s="19">
        <f>'3_医療費の境目'!$B$3</f>
        <v/>
      </c>
      <c r="C341" s="19">
        <f>'3_医療費の境目'!$B$4</f>
        <v/>
      </c>
      <c r="D341" s="19">
        <f>'3_医療費の境目'!D269</f>
        <v/>
      </c>
      <c r="E341" s="19">
        <f>ROUND(MIN(B341/12,650000)*12*0.0915+MIN(B341/12,1390000)*12*(0.0504+0)+B341*0.005,0)</f>
        <v/>
      </c>
      <c r="F341" s="19">
        <f>IF(B341&lt;741000,0,IF(B341&lt;2191000,B341-740000,IF(B341&lt;2193000,1451000,IF(B341&lt;2196000,1453000,IF(B341&lt;2200000,1456000,IF(B341&lt;3600000,ROUND(ROUNDDOWN(B341/4,-3)*2.8,0)-80000,IF(B341&lt;6600000,ROUND(ROUNDDOWN(B341/4,-3)*3.2,0)-440000,IF(B341&lt;8500000,ROUNDDOWN(B341*0.9,0)-1100000,B341-1950000))))))))</f>
        <v/>
      </c>
      <c r="G341" s="19">
        <f>F341+C341</f>
        <v/>
      </c>
      <c r="H341" s="19">
        <f>IF(G341&gt;23500000,NA(),IF(G341&lt;=4890000,1040000,IF(G341&lt;=6550000,670000,620000)))</f>
        <v/>
      </c>
      <c r="I341" s="19">
        <f>IF(D341&lt;=0,0,MAX(0,MIN(2000000,D341-MIN(100000,ROUNDDOWN(G341*0.05,0)))))</f>
        <v/>
      </c>
      <c r="J341" s="19">
        <f>MAX(0,ROUNDDOWN(F341-E341-H341,-3))</f>
        <v/>
      </c>
      <c r="K341" s="19">
        <f>MAX(0,ROUNDDOWN(G341-E341-H341-I341,-3))</f>
        <v/>
      </c>
      <c r="L341" s="19">
        <f>MAX(0,ROUNDDOWN(G341-E341-H341,-3))</f>
        <v/>
      </c>
      <c r="M341" s="19">
        <f>IF(J341&lt;=0,0,ROUNDDOWN((J341*LOOKUP(J341,{0,1950001,3300001,6950001,9000001,18000001,40000001},{0.05,0.1,0.2,0.23,0.33,0.4,0.45})-LOOKUP(J341,{0,1950001,3300001,6950001,9000001,18000001,40000001},{0,97500,427500,636000,1536000,2796000,4796000}))*1.021,-2))</f>
        <v/>
      </c>
      <c r="N341" s="19">
        <f>IF(K341&lt;=0,0,ROUNDDOWN((K341*LOOKUP(K341,{0,1950001,3300001,6950001,9000001,18000001,40000001},{0.05,0.1,0.2,0.23,0.33,0.4,0.45})-LOOKUP(K341,{0,1950001,3300001,6950001,9000001,18000001,40000001},{0,97500,427500,636000,1536000,2796000,4796000}))*1.021,-2))</f>
        <v/>
      </c>
      <c r="O341" s="19">
        <f>IF(L341&lt;=0,0,ROUNDDOWN((L341*LOOKUP(L341,{0,1950001,3300001,6950001,9000001,18000001,40000001},{0.05,0.1,0.2,0.23,0.33,0.4,0.45})-LOOKUP(L341,{0,1950001,3300001,6950001,9000001,18000001,40000001},{0,97500,427500,636000,1536000,2796000,4796000}))*1.021,-2))</f>
        <v/>
      </c>
      <c r="P341" s="19">
        <f>MAX(0,ROUNDDOWN(G341-E341-430000,-3))</f>
        <v/>
      </c>
      <c r="Q341" s="19">
        <f>MAX(0,ROUNDDOWN(G341-E341-430000-I341,-3))</f>
        <v/>
      </c>
      <c r="R341" s="19">
        <f>MAX(0,ROUNDDOWN(F341-E341-430000,-3))</f>
        <v/>
      </c>
      <c r="S341" s="19">
        <f>IF(G341&lt;=450000,0,MAX(0,ROUNDDOWN(P341*0.06-MIN(50000,P341)*0.03,-2))+MAX(0,ROUNDDOWN(P341*0.04-MIN(50000,P341)*0.02,-2)))</f>
        <v/>
      </c>
      <c r="T341" s="19">
        <f>IF(G341&lt;=450000,0,MAX(0,ROUNDDOWN(Q341*0.06-MIN(50000,Q341)*0.03,-2))+MAX(0,ROUNDDOWN(Q341*0.04-MIN(50000,Q341)*0.02,-2)))</f>
        <v/>
      </c>
      <c r="U341" s="19">
        <f>IF(F341&lt;=450000,0,MAX(0,ROUNDDOWN(R341*0.06-MIN(50000,R341)*0.03,-2))+MAX(0,ROUNDDOWN(R341*0.04-MIN(50000,R341)*0.02,-2)))</f>
        <v/>
      </c>
      <c r="V341" s="19">
        <f>S341-U341</f>
        <v/>
      </c>
      <c r="W341" s="19">
        <f>O341-M341</f>
        <v/>
      </c>
      <c r="X341" s="19">
        <f>N341+T341-M341-S341</f>
        <v/>
      </c>
      <c r="Y341" s="19">
        <f>T341-S341</f>
        <v/>
      </c>
    </row>
    <row r="342">
      <c r="A342" t="inlineStr">
        <is>
          <t>医療費の境目</t>
        </is>
      </c>
      <c r="B342" s="19">
        <f>'3_医療費の境目'!$B$3</f>
        <v/>
      </c>
      <c r="C342" s="19">
        <f>'3_医療費の境目'!$B$4</f>
        <v/>
      </c>
      <c r="D342" s="19">
        <f>'3_医療費の境目'!D270</f>
        <v/>
      </c>
      <c r="E342" s="19">
        <f>ROUND(MIN(B342/12,650000)*12*0.0915+MIN(B342/12,1390000)*12*(0.0504+0)+B342*0.005,0)</f>
        <v/>
      </c>
      <c r="F342" s="19">
        <f>IF(B342&lt;741000,0,IF(B342&lt;2191000,B342-740000,IF(B342&lt;2193000,1451000,IF(B342&lt;2196000,1453000,IF(B342&lt;2200000,1456000,IF(B342&lt;3600000,ROUND(ROUNDDOWN(B342/4,-3)*2.8,0)-80000,IF(B342&lt;6600000,ROUND(ROUNDDOWN(B342/4,-3)*3.2,0)-440000,IF(B342&lt;8500000,ROUNDDOWN(B342*0.9,0)-1100000,B342-1950000))))))))</f>
        <v/>
      </c>
      <c r="G342" s="19">
        <f>F342+C342</f>
        <v/>
      </c>
      <c r="H342" s="19">
        <f>IF(G342&gt;23500000,NA(),IF(G342&lt;=4890000,1040000,IF(G342&lt;=6550000,670000,620000)))</f>
        <v/>
      </c>
      <c r="I342" s="19">
        <f>IF(D342&lt;=0,0,MAX(0,MIN(2000000,D342-MIN(100000,ROUNDDOWN(G342*0.05,0)))))</f>
        <v/>
      </c>
      <c r="J342" s="19">
        <f>MAX(0,ROUNDDOWN(F342-E342-H342,-3))</f>
        <v/>
      </c>
      <c r="K342" s="19">
        <f>MAX(0,ROUNDDOWN(G342-E342-H342-I342,-3))</f>
        <v/>
      </c>
      <c r="L342" s="19">
        <f>MAX(0,ROUNDDOWN(G342-E342-H342,-3))</f>
        <v/>
      </c>
      <c r="M342" s="19">
        <f>IF(J342&lt;=0,0,ROUNDDOWN((J342*LOOKUP(J342,{0,1950001,3300001,6950001,9000001,18000001,40000001},{0.05,0.1,0.2,0.23,0.33,0.4,0.45})-LOOKUP(J342,{0,1950001,3300001,6950001,9000001,18000001,40000001},{0,97500,427500,636000,1536000,2796000,4796000}))*1.021,-2))</f>
        <v/>
      </c>
      <c r="N342" s="19">
        <f>IF(K342&lt;=0,0,ROUNDDOWN((K342*LOOKUP(K342,{0,1950001,3300001,6950001,9000001,18000001,40000001},{0.05,0.1,0.2,0.23,0.33,0.4,0.45})-LOOKUP(K342,{0,1950001,3300001,6950001,9000001,18000001,40000001},{0,97500,427500,636000,1536000,2796000,4796000}))*1.021,-2))</f>
        <v/>
      </c>
      <c r="O342" s="19">
        <f>IF(L342&lt;=0,0,ROUNDDOWN((L342*LOOKUP(L342,{0,1950001,3300001,6950001,9000001,18000001,40000001},{0.05,0.1,0.2,0.23,0.33,0.4,0.45})-LOOKUP(L342,{0,1950001,3300001,6950001,9000001,18000001,40000001},{0,97500,427500,636000,1536000,2796000,4796000}))*1.021,-2))</f>
        <v/>
      </c>
      <c r="P342" s="19">
        <f>MAX(0,ROUNDDOWN(G342-E342-430000,-3))</f>
        <v/>
      </c>
      <c r="Q342" s="19">
        <f>MAX(0,ROUNDDOWN(G342-E342-430000-I342,-3))</f>
        <v/>
      </c>
      <c r="R342" s="19">
        <f>MAX(0,ROUNDDOWN(F342-E342-430000,-3))</f>
        <v/>
      </c>
      <c r="S342" s="19">
        <f>IF(G342&lt;=450000,0,MAX(0,ROUNDDOWN(P342*0.06-MIN(50000,P342)*0.03,-2))+MAX(0,ROUNDDOWN(P342*0.04-MIN(50000,P342)*0.02,-2)))</f>
        <v/>
      </c>
      <c r="T342" s="19">
        <f>IF(G342&lt;=450000,0,MAX(0,ROUNDDOWN(Q342*0.06-MIN(50000,Q342)*0.03,-2))+MAX(0,ROUNDDOWN(Q342*0.04-MIN(50000,Q342)*0.02,-2)))</f>
        <v/>
      </c>
      <c r="U342" s="19">
        <f>IF(F342&lt;=450000,0,MAX(0,ROUNDDOWN(R342*0.06-MIN(50000,R342)*0.03,-2))+MAX(0,ROUNDDOWN(R342*0.04-MIN(50000,R342)*0.02,-2)))</f>
        <v/>
      </c>
      <c r="V342" s="19">
        <f>S342-U342</f>
        <v/>
      </c>
      <c r="W342" s="19">
        <f>O342-M342</f>
        <v/>
      </c>
      <c r="X342" s="19">
        <f>N342+T342-M342-S342</f>
        <v/>
      </c>
      <c r="Y342" s="19">
        <f>T342-S342</f>
        <v/>
      </c>
    </row>
    <row r="343">
      <c r="A343" t="inlineStr">
        <is>
          <t>医療費の境目</t>
        </is>
      </c>
      <c r="B343" s="19">
        <f>'3_医療費の境目'!$B$3</f>
        <v/>
      </c>
      <c r="C343" s="19">
        <f>'3_医療費の境目'!$B$4</f>
        <v/>
      </c>
      <c r="D343" s="19">
        <f>'3_医療費の境目'!D271</f>
        <v/>
      </c>
      <c r="E343" s="19">
        <f>ROUND(MIN(B343/12,650000)*12*0.0915+MIN(B343/12,1390000)*12*(0.0504+0)+B343*0.005,0)</f>
        <v/>
      </c>
      <c r="F343" s="19">
        <f>IF(B343&lt;741000,0,IF(B343&lt;2191000,B343-740000,IF(B343&lt;2193000,1451000,IF(B343&lt;2196000,1453000,IF(B343&lt;2200000,1456000,IF(B343&lt;3600000,ROUND(ROUNDDOWN(B343/4,-3)*2.8,0)-80000,IF(B343&lt;6600000,ROUND(ROUNDDOWN(B343/4,-3)*3.2,0)-440000,IF(B343&lt;8500000,ROUNDDOWN(B343*0.9,0)-1100000,B343-1950000))))))))</f>
        <v/>
      </c>
      <c r="G343" s="19">
        <f>F343+C343</f>
        <v/>
      </c>
      <c r="H343" s="19">
        <f>IF(G343&gt;23500000,NA(),IF(G343&lt;=4890000,1040000,IF(G343&lt;=6550000,670000,620000)))</f>
        <v/>
      </c>
      <c r="I343" s="19">
        <f>IF(D343&lt;=0,0,MAX(0,MIN(2000000,D343-MIN(100000,ROUNDDOWN(G343*0.05,0)))))</f>
        <v/>
      </c>
      <c r="J343" s="19">
        <f>MAX(0,ROUNDDOWN(F343-E343-H343,-3))</f>
        <v/>
      </c>
      <c r="K343" s="19">
        <f>MAX(0,ROUNDDOWN(G343-E343-H343-I343,-3))</f>
        <v/>
      </c>
      <c r="L343" s="19">
        <f>MAX(0,ROUNDDOWN(G343-E343-H343,-3))</f>
        <v/>
      </c>
      <c r="M343" s="19">
        <f>IF(J343&lt;=0,0,ROUNDDOWN((J343*LOOKUP(J343,{0,1950001,3300001,6950001,9000001,18000001,40000001},{0.05,0.1,0.2,0.23,0.33,0.4,0.45})-LOOKUP(J343,{0,1950001,3300001,6950001,9000001,18000001,40000001},{0,97500,427500,636000,1536000,2796000,4796000}))*1.021,-2))</f>
        <v/>
      </c>
      <c r="N343" s="19">
        <f>IF(K343&lt;=0,0,ROUNDDOWN((K343*LOOKUP(K343,{0,1950001,3300001,6950001,9000001,18000001,40000001},{0.05,0.1,0.2,0.23,0.33,0.4,0.45})-LOOKUP(K343,{0,1950001,3300001,6950001,9000001,18000001,40000001},{0,97500,427500,636000,1536000,2796000,4796000}))*1.021,-2))</f>
        <v/>
      </c>
      <c r="O343" s="19">
        <f>IF(L343&lt;=0,0,ROUNDDOWN((L343*LOOKUP(L343,{0,1950001,3300001,6950001,9000001,18000001,40000001},{0.05,0.1,0.2,0.23,0.33,0.4,0.45})-LOOKUP(L343,{0,1950001,3300001,6950001,9000001,18000001,40000001},{0,97500,427500,636000,1536000,2796000,4796000}))*1.021,-2))</f>
        <v/>
      </c>
      <c r="P343" s="19">
        <f>MAX(0,ROUNDDOWN(G343-E343-430000,-3))</f>
        <v/>
      </c>
      <c r="Q343" s="19">
        <f>MAX(0,ROUNDDOWN(G343-E343-430000-I343,-3))</f>
        <v/>
      </c>
      <c r="R343" s="19">
        <f>MAX(0,ROUNDDOWN(F343-E343-430000,-3))</f>
        <v/>
      </c>
      <c r="S343" s="19">
        <f>IF(G343&lt;=450000,0,MAX(0,ROUNDDOWN(P343*0.06-MIN(50000,P343)*0.03,-2))+MAX(0,ROUNDDOWN(P343*0.04-MIN(50000,P343)*0.02,-2)))</f>
        <v/>
      </c>
      <c r="T343" s="19">
        <f>IF(G343&lt;=450000,0,MAX(0,ROUNDDOWN(Q343*0.06-MIN(50000,Q343)*0.03,-2))+MAX(0,ROUNDDOWN(Q343*0.04-MIN(50000,Q343)*0.02,-2)))</f>
        <v/>
      </c>
      <c r="U343" s="19">
        <f>IF(F343&lt;=450000,0,MAX(0,ROUNDDOWN(R343*0.06-MIN(50000,R343)*0.03,-2))+MAX(0,ROUNDDOWN(R343*0.04-MIN(50000,R343)*0.02,-2)))</f>
        <v/>
      </c>
      <c r="V343" s="19">
        <f>S343-U343</f>
        <v/>
      </c>
      <c r="W343" s="19">
        <f>O343-M343</f>
        <v/>
      </c>
      <c r="X343" s="19">
        <f>N343+T343-M343-S343</f>
        <v/>
      </c>
      <c r="Y343" s="19">
        <f>T343-S343</f>
        <v/>
      </c>
    </row>
    <row r="344">
      <c r="A344" t="inlineStr">
        <is>
          <t>医療費の境目</t>
        </is>
      </c>
      <c r="B344" s="19">
        <f>'3_医療費の境目'!$B$3</f>
        <v/>
      </c>
      <c r="C344" s="19">
        <f>'3_医療費の境目'!$B$4</f>
        <v/>
      </c>
      <c r="D344" s="19">
        <f>'3_医療費の境目'!D272</f>
        <v/>
      </c>
      <c r="E344" s="19">
        <f>ROUND(MIN(B344/12,650000)*12*0.0915+MIN(B344/12,1390000)*12*(0.0504+0)+B344*0.005,0)</f>
        <v/>
      </c>
      <c r="F344" s="19">
        <f>IF(B344&lt;741000,0,IF(B344&lt;2191000,B344-740000,IF(B344&lt;2193000,1451000,IF(B344&lt;2196000,1453000,IF(B344&lt;2200000,1456000,IF(B344&lt;3600000,ROUND(ROUNDDOWN(B344/4,-3)*2.8,0)-80000,IF(B344&lt;6600000,ROUND(ROUNDDOWN(B344/4,-3)*3.2,0)-440000,IF(B344&lt;8500000,ROUNDDOWN(B344*0.9,0)-1100000,B344-1950000))))))))</f>
        <v/>
      </c>
      <c r="G344" s="19">
        <f>F344+C344</f>
        <v/>
      </c>
      <c r="H344" s="19">
        <f>IF(G344&gt;23500000,NA(),IF(G344&lt;=4890000,1040000,IF(G344&lt;=6550000,670000,620000)))</f>
        <v/>
      </c>
      <c r="I344" s="19">
        <f>IF(D344&lt;=0,0,MAX(0,MIN(2000000,D344-MIN(100000,ROUNDDOWN(G344*0.05,0)))))</f>
        <v/>
      </c>
      <c r="J344" s="19">
        <f>MAX(0,ROUNDDOWN(F344-E344-H344,-3))</f>
        <v/>
      </c>
      <c r="K344" s="19">
        <f>MAX(0,ROUNDDOWN(G344-E344-H344-I344,-3))</f>
        <v/>
      </c>
      <c r="L344" s="19">
        <f>MAX(0,ROUNDDOWN(G344-E344-H344,-3))</f>
        <v/>
      </c>
      <c r="M344" s="19">
        <f>IF(J344&lt;=0,0,ROUNDDOWN((J344*LOOKUP(J344,{0,1950001,3300001,6950001,9000001,18000001,40000001},{0.05,0.1,0.2,0.23,0.33,0.4,0.45})-LOOKUP(J344,{0,1950001,3300001,6950001,9000001,18000001,40000001},{0,97500,427500,636000,1536000,2796000,4796000}))*1.021,-2))</f>
        <v/>
      </c>
      <c r="N344" s="19">
        <f>IF(K344&lt;=0,0,ROUNDDOWN((K344*LOOKUP(K344,{0,1950001,3300001,6950001,9000001,18000001,40000001},{0.05,0.1,0.2,0.23,0.33,0.4,0.45})-LOOKUP(K344,{0,1950001,3300001,6950001,9000001,18000001,40000001},{0,97500,427500,636000,1536000,2796000,4796000}))*1.021,-2))</f>
        <v/>
      </c>
      <c r="O344" s="19">
        <f>IF(L344&lt;=0,0,ROUNDDOWN((L344*LOOKUP(L344,{0,1950001,3300001,6950001,9000001,18000001,40000001},{0.05,0.1,0.2,0.23,0.33,0.4,0.45})-LOOKUP(L344,{0,1950001,3300001,6950001,9000001,18000001,40000001},{0,97500,427500,636000,1536000,2796000,4796000}))*1.021,-2))</f>
        <v/>
      </c>
      <c r="P344" s="19">
        <f>MAX(0,ROUNDDOWN(G344-E344-430000,-3))</f>
        <v/>
      </c>
      <c r="Q344" s="19">
        <f>MAX(0,ROUNDDOWN(G344-E344-430000-I344,-3))</f>
        <v/>
      </c>
      <c r="R344" s="19">
        <f>MAX(0,ROUNDDOWN(F344-E344-430000,-3))</f>
        <v/>
      </c>
      <c r="S344" s="19">
        <f>IF(G344&lt;=450000,0,MAX(0,ROUNDDOWN(P344*0.06-MIN(50000,P344)*0.03,-2))+MAX(0,ROUNDDOWN(P344*0.04-MIN(50000,P344)*0.02,-2)))</f>
        <v/>
      </c>
      <c r="T344" s="19">
        <f>IF(G344&lt;=450000,0,MAX(0,ROUNDDOWN(Q344*0.06-MIN(50000,Q344)*0.03,-2))+MAX(0,ROUNDDOWN(Q344*0.04-MIN(50000,Q344)*0.02,-2)))</f>
        <v/>
      </c>
      <c r="U344" s="19">
        <f>IF(F344&lt;=450000,0,MAX(0,ROUNDDOWN(R344*0.06-MIN(50000,R344)*0.03,-2))+MAX(0,ROUNDDOWN(R344*0.04-MIN(50000,R344)*0.02,-2)))</f>
        <v/>
      </c>
      <c r="V344" s="19">
        <f>S344-U344</f>
        <v/>
      </c>
      <c r="W344" s="19">
        <f>O344-M344</f>
        <v/>
      </c>
      <c r="X344" s="19">
        <f>N344+T344-M344-S344</f>
        <v/>
      </c>
      <c r="Y344" s="19">
        <f>T344-S344</f>
        <v/>
      </c>
    </row>
    <row r="345">
      <c r="A345" t="inlineStr">
        <is>
          <t>医療費の境目</t>
        </is>
      </c>
      <c r="B345" s="19">
        <f>'3_医療費の境目'!$B$3</f>
        <v/>
      </c>
      <c r="C345" s="19">
        <f>'3_医療費の境目'!$B$4</f>
        <v/>
      </c>
      <c r="D345" s="19">
        <f>'3_医療費の境目'!D273</f>
        <v/>
      </c>
      <c r="E345" s="19">
        <f>ROUND(MIN(B345/12,650000)*12*0.0915+MIN(B345/12,1390000)*12*(0.0504+0)+B345*0.005,0)</f>
        <v/>
      </c>
      <c r="F345" s="19">
        <f>IF(B345&lt;741000,0,IF(B345&lt;2191000,B345-740000,IF(B345&lt;2193000,1451000,IF(B345&lt;2196000,1453000,IF(B345&lt;2200000,1456000,IF(B345&lt;3600000,ROUND(ROUNDDOWN(B345/4,-3)*2.8,0)-80000,IF(B345&lt;6600000,ROUND(ROUNDDOWN(B345/4,-3)*3.2,0)-440000,IF(B345&lt;8500000,ROUNDDOWN(B345*0.9,0)-1100000,B345-1950000))))))))</f>
        <v/>
      </c>
      <c r="G345" s="19">
        <f>F345+C345</f>
        <v/>
      </c>
      <c r="H345" s="19">
        <f>IF(G345&gt;23500000,NA(),IF(G345&lt;=4890000,1040000,IF(G345&lt;=6550000,670000,620000)))</f>
        <v/>
      </c>
      <c r="I345" s="19">
        <f>IF(D345&lt;=0,0,MAX(0,MIN(2000000,D345-MIN(100000,ROUNDDOWN(G345*0.05,0)))))</f>
        <v/>
      </c>
      <c r="J345" s="19">
        <f>MAX(0,ROUNDDOWN(F345-E345-H345,-3))</f>
        <v/>
      </c>
      <c r="K345" s="19">
        <f>MAX(0,ROUNDDOWN(G345-E345-H345-I345,-3))</f>
        <v/>
      </c>
      <c r="L345" s="19">
        <f>MAX(0,ROUNDDOWN(G345-E345-H345,-3))</f>
        <v/>
      </c>
      <c r="M345" s="19">
        <f>IF(J345&lt;=0,0,ROUNDDOWN((J345*LOOKUP(J345,{0,1950001,3300001,6950001,9000001,18000001,40000001},{0.05,0.1,0.2,0.23,0.33,0.4,0.45})-LOOKUP(J345,{0,1950001,3300001,6950001,9000001,18000001,40000001},{0,97500,427500,636000,1536000,2796000,4796000}))*1.021,-2))</f>
        <v/>
      </c>
      <c r="N345" s="19">
        <f>IF(K345&lt;=0,0,ROUNDDOWN((K345*LOOKUP(K345,{0,1950001,3300001,6950001,9000001,18000001,40000001},{0.05,0.1,0.2,0.23,0.33,0.4,0.45})-LOOKUP(K345,{0,1950001,3300001,6950001,9000001,18000001,40000001},{0,97500,427500,636000,1536000,2796000,4796000}))*1.021,-2))</f>
        <v/>
      </c>
      <c r="O345" s="19">
        <f>IF(L345&lt;=0,0,ROUNDDOWN((L345*LOOKUP(L345,{0,1950001,3300001,6950001,9000001,18000001,40000001},{0.05,0.1,0.2,0.23,0.33,0.4,0.45})-LOOKUP(L345,{0,1950001,3300001,6950001,9000001,18000001,40000001},{0,97500,427500,636000,1536000,2796000,4796000}))*1.021,-2))</f>
        <v/>
      </c>
      <c r="P345" s="19">
        <f>MAX(0,ROUNDDOWN(G345-E345-430000,-3))</f>
        <v/>
      </c>
      <c r="Q345" s="19">
        <f>MAX(0,ROUNDDOWN(G345-E345-430000-I345,-3))</f>
        <v/>
      </c>
      <c r="R345" s="19">
        <f>MAX(0,ROUNDDOWN(F345-E345-430000,-3))</f>
        <v/>
      </c>
      <c r="S345" s="19">
        <f>IF(G345&lt;=450000,0,MAX(0,ROUNDDOWN(P345*0.06-MIN(50000,P345)*0.03,-2))+MAX(0,ROUNDDOWN(P345*0.04-MIN(50000,P345)*0.02,-2)))</f>
        <v/>
      </c>
      <c r="T345" s="19">
        <f>IF(G345&lt;=450000,0,MAX(0,ROUNDDOWN(Q345*0.06-MIN(50000,Q345)*0.03,-2))+MAX(0,ROUNDDOWN(Q345*0.04-MIN(50000,Q345)*0.02,-2)))</f>
        <v/>
      </c>
      <c r="U345" s="19">
        <f>IF(F345&lt;=450000,0,MAX(0,ROUNDDOWN(R345*0.06-MIN(50000,R345)*0.03,-2))+MAX(0,ROUNDDOWN(R345*0.04-MIN(50000,R345)*0.02,-2)))</f>
        <v/>
      </c>
      <c r="V345" s="19">
        <f>S345-U345</f>
        <v/>
      </c>
      <c r="W345" s="19">
        <f>O345-M345</f>
        <v/>
      </c>
      <c r="X345" s="19">
        <f>N345+T345-M345-S345</f>
        <v/>
      </c>
      <c r="Y345" s="19">
        <f>T345-S345</f>
        <v/>
      </c>
    </row>
    <row r="346">
      <c r="A346" t="inlineStr">
        <is>
          <t>医療費の境目</t>
        </is>
      </c>
      <c r="B346" s="19">
        <f>'3_医療費の境目'!$B$3</f>
        <v/>
      </c>
      <c r="C346" s="19">
        <f>'3_医療費の境目'!$B$4</f>
        <v/>
      </c>
      <c r="D346" s="19">
        <f>'3_医療費の境目'!D274</f>
        <v/>
      </c>
      <c r="E346" s="19">
        <f>ROUND(MIN(B346/12,650000)*12*0.0915+MIN(B346/12,1390000)*12*(0.0504+0)+B346*0.005,0)</f>
        <v/>
      </c>
      <c r="F346" s="19">
        <f>IF(B346&lt;741000,0,IF(B346&lt;2191000,B346-740000,IF(B346&lt;2193000,1451000,IF(B346&lt;2196000,1453000,IF(B346&lt;2200000,1456000,IF(B346&lt;3600000,ROUND(ROUNDDOWN(B346/4,-3)*2.8,0)-80000,IF(B346&lt;6600000,ROUND(ROUNDDOWN(B346/4,-3)*3.2,0)-440000,IF(B346&lt;8500000,ROUNDDOWN(B346*0.9,0)-1100000,B346-1950000))))))))</f>
        <v/>
      </c>
      <c r="G346" s="19">
        <f>F346+C346</f>
        <v/>
      </c>
      <c r="H346" s="19">
        <f>IF(G346&gt;23500000,NA(),IF(G346&lt;=4890000,1040000,IF(G346&lt;=6550000,670000,620000)))</f>
        <v/>
      </c>
      <c r="I346" s="19">
        <f>IF(D346&lt;=0,0,MAX(0,MIN(2000000,D346-MIN(100000,ROUNDDOWN(G346*0.05,0)))))</f>
        <v/>
      </c>
      <c r="J346" s="19">
        <f>MAX(0,ROUNDDOWN(F346-E346-H346,-3))</f>
        <v/>
      </c>
      <c r="K346" s="19">
        <f>MAX(0,ROUNDDOWN(G346-E346-H346-I346,-3))</f>
        <v/>
      </c>
      <c r="L346" s="19">
        <f>MAX(0,ROUNDDOWN(G346-E346-H346,-3))</f>
        <v/>
      </c>
      <c r="M346" s="19">
        <f>IF(J346&lt;=0,0,ROUNDDOWN((J346*LOOKUP(J346,{0,1950001,3300001,6950001,9000001,18000001,40000001},{0.05,0.1,0.2,0.23,0.33,0.4,0.45})-LOOKUP(J346,{0,1950001,3300001,6950001,9000001,18000001,40000001},{0,97500,427500,636000,1536000,2796000,4796000}))*1.021,-2))</f>
        <v/>
      </c>
      <c r="N346" s="19">
        <f>IF(K346&lt;=0,0,ROUNDDOWN((K346*LOOKUP(K346,{0,1950001,3300001,6950001,9000001,18000001,40000001},{0.05,0.1,0.2,0.23,0.33,0.4,0.45})-LOOKUP(K346,{0,1950001,3300001,6950001,9000001,18000001,40000001},{0,97500,427500,636000,1536000,2796000,4796000}))*1.021,-2))</f>
        <v/>
      </c>
      <c r="O346" s="19">
        <f>IF(L346&lt;=0,0,ROUNDDOWN((L346*LOOKUP(L346,{0,1950001,3300001,6950001,9000001,18000001,40000001},{0.05,0.1,0.2,0.23,0.33,0.4,0.45})-LOOKUP(L346,{0,1950001,3300001,6950001,9000001,18000001,40000001},{0,97500,427500,636000,1536000,2796000,4796000}))*1.021,-2))</f>
        <v/>
      </c>
      <c r="P346" s="19">
        <f>MAX(0,ROUNDDOWN(G346-E346-430000,-3))</f>
        <v/>
      </c>
      <c r="Q346" s="19">
        <f>MAX(0,ROUNDDOWN(G346-E346-430000-I346,-3))</f>
        <v/>
      </c>
      <c r="R346" s="19">
        <f>MAX(0,ROUNDDOWN(F346-E346-430000,-3))</f>
        <v/>
      </c>
      <c r="S346" s="19">
        <f>IF(G346&lt;=450000,0,MAX(0,ROUNDDOWN(P346*0.06-MIN(50000,P346)*0.03,-2))+MAX(0,ROUNDDOWN(P346*0.04-MIN(50000,P346)*0.02,-2)))</f>
        <v/>
      </c>
      <c r="T346" s="19">
        <f>IF(G346&lt;=450000,0,MAX(0,ROUNDDOWN(Q346*0.06-MIN(50000,Q346)*0.03,-2))+MAX(0,ROUNDDOWN(Q346*0.04-MIN(50000,Q346)*0.02,-2)))</f>
        <v/>
      </c>
      <c r="U346" s="19">
        <f>IF(F346&lt;=450000,0,MAX(0,ROUNDDOWN(R346*0.06-MIN(50000,R346)*0.03,-2))+MAX(0,ROUNDDOWN(R346*0.04-MIN(50000,R346)*0.02,-2)))</f>
        <v/>
      </c>
      <c r="V346" s="19">
        <f>S346-U346</f>
        <v/>
      </c>
      <c r="W346" s="19">
        <f>O346-M346</f>
        <v/>
      </c>
      <c r="X346" s="19">
        <f>N346+T346-M346-S346</f>
        <v/>
      </c>
      <c r="Y346" s="19">
        <f>T346-S346</f>
        <v/>
      </c>
    </row>
    <row r="347">
      <c r="A347" t="inlineStr">
        <is>
          <t>医療費の境目</t>
        </is>
      </c>
      <c r="B347" s="19">
        <f>'3_医療費の境目'!$B$3</f>
        <v/>
      </c>
      <c r="C347" s="19">
        <f>'3_医療費の境目'!$B$4</f>
        <v/>
      </c>
      <c r="D347" s="19">
        <f>'3_医療費の境目'!D275</f>
        <v/>
      </c>
      <c r="E347" s="19">
        <f>ROUND(MIN(B347/12,650000)*12*0.0915+MIN(B347/12,1390000)*12*(0.0504+0)+B347*0.005,0)</f>
        <v/>
      </c>
      <c r="F347" s="19">
        <f>IF(B347&lt;741000,0,IF(B347&lt;2191000,B347-740000,IF(B347&lt;2193000,1451000,IF(B347&lt;2196000,1453000,IF(B347&lt;2200000,1456000,IF(B347&lt;3600000,ROUND(ROUNDDOWN(B347/4,-3)*2.8,0)-80000,IF(B347&lt;6600000,ROUND(ROUNDDOWN(B347/4,-3)*3.2,0)-440000,IF(B347&lt;8500000,ROUNDDOWN(B347*0.9,0)-1100000,B347-1950000))))))))</f>
        <v/>
      </c>
      <c r="G347" s="19">
        <f>F347+C347</f>
        <v/>
      </c>
      <c r="H347" s="19">
        <f>IF(G347&gt;23500000,NA(),IF(G347&lt;=4890000,1040000,IF(G347&lt;=6550000,670000,620000)))</f>
        <v/>
      </c>
      <c r="I347" s="19">
        <f>IF(D347&lt;=0,0,MAX(0,MIN(2000000,D347-MIN(100000,ROUNDDOWN(G347*0.05,0)))))</f>
        <v/>
      </c>
      <c r="J347" s="19">
        <f>MAX(0,ROUNDDOWN(F347-E347-H347,-3))</f>
        <v/>
      </c>
      <c r="K347" s="19">
        <f>MAX(0,ROUNDDOWN(G347-E347-H347-I347,-3))</f>
        <v/>
      </c>
      <c r="L347" s="19">
        <f>MAX(0,ROUNDDOWN(G347-E347-H347,-3))</f>
        <v/>
      </c>
      <c r="M347" s="19">
        <f>IF(J347&lt;=0,0,ROUNDDOWN((J347*LOOKUP(J347,{0,1950001,3300001,6950001,9000001,18000001,40000001},{0.05,0.1,0.2,0.23,0.33,0.4,0.45})-LOOKUP(J347,{0,1950001,3300001,6950001,9000001,18000001,40000001},{0,97500,427500,636000,1536000,2796000,4796000}))*1.021,-2))</f>
        <v/>
      </c>
      <c r="N347" s="19">
        <f>IF(K347&lt;=0,0,ROUNDDOWN((K347*LOOKUP(K347,{0,1950001,3300001,6950001,9000001,18000001,40000001},{0.05,0.1,0.2,0.23,0.33,0.4,0.45})-LOOKUP(K347,{0,1950001,3300001,6950001,9000001,18000001,40000001},{0,97500,427500,636000,1536000,2796000,4796000}))*1.021,-2))</f>
        <v/>
      </c>
      <c r="O347" s="19">
        <f>IF(L347&lt;=0,0,ROUNDDOWN((L347*LOOKUP(L347,{0,1950001,3300001,6950001,9000001,18000001,40000001},{0.05,0.1,0.2,0.23,0.33,0.4,0.45})-LOOKUP(L347,{0,1950001,3300001,6950001,9000001,18000001,40000001},{0,97500,427500,636000,1536000,2796000,4796000}))*1.021,-2))</f>
        <v/>
      </c>
      <c r="P347" s="19">
        <f>MAX(0,ROUNDDOWN(G347-E347-430000,-3))</f>
        <v/>
      </c>
      <c r="Q347" s="19">
        <f>MAX(0,ROUNDDOWN(G347-E347-430000-I347,-3))</f>
        <v/>
      </c>
      <c r="R347" s="19">
        <f>MAX(0,ROUNDDOWN(F347-E347-430000,-3))</f>
        <v/>
      </c>
      <c r="S347" s="19">
        <f>IF(G347&lt;=450000,0,MAX(0,ROUNDDOWN(P347*0.06-MIN(50000,P347)*0.03,-2))+MAX(0,ROUNDDOWN(P347*0.04-MIN(50000,P347)*0.02,-2)))</f>
        <v/>
      </c>
      <c r="T347" s="19">
        <f>IF(G347&lt;=450000,0,MAX(0,ROUNDDOWN(Q347*0.06-MIN(50000,Q347)*0.03,-2))+MAX(0,ROUNDDOWN(Q347*0.04-MIN(50000,Q347)*0.02,-2)))</f>
        <v/>
      </c>
      <c r="U347" s="19">
        <f>IF(F347&lt;=450000,0,MAX(0,ROUNDDOWN(R347*0.06-MIN(50000,R347)*0.03,-2))+MAX(0,ROUNDDOWN(R347*0.04-MIN(50000,R347)*0.02,-2)))</f>
        <v/>
      </c>
      <c r="V347" s="19">
        <f>S347-U347</f>
        <v/>
      </c>
      <c r="W347" s="19">
        <f>O347-M347</f>
        <v/>
      </c>
      <c r="X347" s="19">
        <f>N347+T347-M347-S347</f>
        <v/>
      </c>
      <c r="Y347" s="19">
        <f>T347-S347</f>
        <v/>
      </c>
    </row>
    <row r="348">
      <c r="A348" t="inlineStr">
        <is>
          <t>医療費の境目</t>
        </is>
      </c>
      <c r="B348" s="19">
        <f>'3_医療費の境目'!$B$3</f>
        <v/>
      </c>
      <c r="C348" s="19">
        <f>'3_医療費の境目'!$B$4</f>
        <v/>
      </c>
      <c r="D348" s="19">
        <f>'3_医療費の境目'!D276</f>
        <v/>
      </c>
      <c r="E348" s="19">
        <f>ROUND(MIN(B348/12,650000)*12*0.0915+MIN(B348/12,1390000)*12*(0.0504+0)+B348*0.005,0)</f>
        <v/>
      </c>
      <c r="F348" s="19">
        <f>IF(B348&lt;741000,0,IF(B348&lt;2191000,B348-740000,IF(B348&lt;2193000,1451000,IF(B348&lt;2196000,1453000,IF(B348&lt;2200000,1456000,IF(B348&lt;3600000,ROUND(ROUNDDOWN(B348/4,-3)*2.8,0)-80000,IF(B348&lt;6600000,ROUND(ROUNDDOWN(B348/4,-3)*3.2,0)-440000,IF(B348&lt;8500000,ROUNDDOWN(B348*0.9,0)-1100000,B348-1950000))))))))</f>
        <v/>
      </c>
      <c r="G348" s="19">
        <f>F348+C348</f>
        <v/>
      </c>
      <c r="H348" s="19">
        <f>IF(G348&gt;23500000,NA(),IF(G348&lt;=4890000,1040000,IF(G348&lt;=6550000,670000,620000)))</f>
        <v/>
      </c>
      <c r="I348" s="19">
        <f>IF(D348&lt;=0,0,MAX(0,MIN(2000000,D348-MIN(100000,ROUNDDOWN(G348*0.05,0)))))</f>
        <v/>
      </c>
      <c r="J348" s="19">
        <f>MAX(0,ROUNDDOWN(F348-E348-H348,-3))</f>
        <v/>
      </c>
      <c r="K348" s="19">
        <f>MAX(0,ROUNDDOWN(G348-E348-H348-I348,-3))</f>
        <v/>
      </c>
      <c r="L348" s="19">
        <f>MAX(0,ROUNDDOWN(G348-E348-H348,-3))</f>
        <v/>
      </c>
      <c r="M348" s="19">
        <f>IF(J348&lt;=0,0,ROUNDDOWN((J348*LOOKUP(J348,{0,1950001,3300001,6950001,9000001,18000001,40000001},{0.05,0.1,0.2,0.23,0.33,0.4,0.45})-LOOKUP(J348,{0,1950001,3300001,6950001,9000001,18000001,40000001},{0,97500,427500,636000,1536000,2796000,4796000}))*1.021,-2))</f>
        <v/>
      </c>
      <c r="N348" s="19">
        <f>IF(K348&lt;=0,0,ROUNDDOWN((K348*LOOKUP(K348,{0,1950001,3300001,6950001,9000001,18000001,40000001},{0.05,0.1,0.2,0.23,0.33,0.4,0.45})-LOOKUP(K348,{0,1950001,3300001,6950001,9000001,18000001,40000001},{0,97500,427500,636000,1536000,2796000,4796000}))*1.021,-2))</f>
        <v/>
      </c>
      <c r="O348" s="19">
        <f>IF(L348&lt;=0,0,ROUNDDOWN((L348*LOOKUP(L348,{0,1950001,3300001,6950001,9000001,18000001,40000001},{0.05,0.1,0.2,0.23,0.33,0.4,0.45})-LOOKUP(L348,{0,1950001,3300001,6950001,9000001,18000001,40000001},{0,97500,427500,636000,1536000,2796000,4796000}))*1.021,-2))</f>
        <v/>
      </c>
      <c r="P348" s="19">
        <f>MAX(0,ROUNDDOWN(G348-E348-430000,-3))</f>
        <v/>
      </c>
      <c r="Q348" s="19">
        <f>MAX(0,ROUNDDOWN(G348-E348-430000-I348,-3))</f>
        <v/>
      </c>
      <c r="R348" s="19">
        <f>MAX(0,ROUNDDOWN(F348-E348-430000,-3))</f>
        <v/>
      </c>
      <c r="S348" s="19">
        <f>IF(G348&lt;=450000,0,MAX(0,ROUNDDOWN(P348*0.06-MIN(50000,P348)*0.03,-2))+MAX(0,ROUNDDOWN(P348*0.04-MIN(50000,P348)*0.02,-2)))</f>
        <v/>
      </c>
      <c r="T348" s="19">
        <f>IF(G348&lt;=450000,0,MAX(0,ROUNDDOWN(Q348*0.06-MIN(50000,Q348)*0.03,-2))+MAX(0,ROUNDDOWN(Q348*0.04-MIN(50000,Q348)*0.02,-2)))</f>
        <v/>
      </c>
      <c r="U348" s="19">
        <f>IF(F348&lt;=450000,0,MAX(0,ROUNDDOWN(R348*0.06-MIN(50000,R348)*0.03,-2))+MAX(0,ROUNDDOWN(R348*0.04-MIN(50000,R348)*0.02,-2)))</f>
        <v/>
      </c>
      <c r="V348" s="19">
        <f>S348-U348</f>
        <v/>
      </c>
      <c r="W348" s="19">
        <f>O348-M348</f>
        <v/>
      </c>
      <c r="X348" s="19">
        <f>N348+T348-M348-S348</f>
        <v/>
      </c>
      <c r="Y348" s="19">
        <f>T348-S348</f>
        <v/>
      </c>
    </row>
    <row r="349">
      <c r="A349" t="inlineStr">
        <is>
          <t>医療費の境目</t>
        </is>
      </c>
      <c r="B349" s="19">
        <f>'3_医療費の境目'!$B$3</f>
        <v/>
      </c>
      <c r="C349" s="19">
        <f>'3_医療費の境目'!$B$4</f>
        <v/>
      </c>
      <c r="D349" s="19">
        <f>'3_医療費の境目'!D277</f>
        <v/>
      </c>
      <c r="E349" s="19">
        <f>ROUND(MIN(B349/12,650000)*12*0.0915+MIN(B349/12,1390000)*12*(0.0504+0)+B349*0.005,0)</f>
        <v/>
      </c>
      <c r="F349" s="19">
        <f>IF(B349&lt;741000,0,IF(B349&lt;2191000,B349-740000,IF(B349&lt;2193000,1451000,IF(B349&lt;2196000,1453000,IF(B349&lt;2200000,1456000,IF(B349&lt;3600000,ROUND(ROUNDDOWN(B349/4,-3)*2.8,0)-80000,IF(B349&lt;6600000,ROUND(ROUNDDOWN(B349/4,-3)*3.2,0)-440000,IF(B349&lt;8500000,ROUNDDOWN(B349*0.9,0)-1100000,B349-1950000))))))))</f>
        <v/>
      </c>
      <c r="G349" s="19">
        <f>F349+C349</f>
        <v/>
      </c>
      <c r="H349" s="19">
        <f>IF(G349&gt;23500000,NA(),IF(G349&lt;=4890000,1040000,IF(G349&lt;=6550000,670000,620000)))</f>
        <v/>
      </c>
      <c r="I349" s="19">
        <f>IF(D349&lt;=0,0,MAX(0,MIN(2000000,D349-MIN(100000,ROUNDDOWN(G349*0.05,0)))))</f>
        <v/>
      </c>
      <c r="J349" s="19">
        <f>MAX(0,ROUNDDOWN(F349-E349-H349,-3))</f>
        <v/>
      </c>
      <c r="K349" s="19">
        <f>MAX(0,ROUNDDOWN(G349-E349-H349-I349,-3))</f>
        <v/>
      </c>
      <c r="L349" s="19">
        <f>MAX(0,ROUNDDOWN(G349-E349-H349,-3))</f>
        <v/>
      </c>
      <c r="M349" s="19">
        <f>IF(J349&lt;=0,0,ROUNDDOWN((J349*LOOKUP(J349,{0,1950001,3300001,6950001,9000001,18000001,40000001},{0.05,0.1,0.2,0.23,0.33,0.4,0.45})-LOOKUP(J349,{0,1950001,3300001,6950001,9000001,18000001,40000001},{0,97500,427500,636000,1536000,2796000,4796000}))*1.021,-2))</f>
        <v/>
      </c>
      <c r="N349" s="19">
        <f>IF(K349&lt;=0,0,ROUNDDOWN((K349*LOOKUP(K349,{0,1950001,3300001,6950001,9000001,18000001,40000001},{0.05,0.1,0.2,0.23,0.33,0.4,0.45})-LOOKUP(K349,{0,1950001,3300001,6950001,9000001,18000001,40000001},{0,97500,427500,636000,1536000,2796000,4796000}))*1.021,-2))</f>
        <v/>
      </c>
      <c r="O349" s="19">
        <f>IF(L349&lt;=0,0,ROUNDDOWN((L349*LOOKUP(L349,{0,1950001,3300001,6950001,9000001,18000001,40000001},{0.05,0.1,0.2,0.23,0.33,0.4,0.45})-LOOKUP(L349,{0,1950001,3300001,6950001,9000001,18000001,40000001},{0,97500,427500,636000,1536000,2796000,4796000}))*1.021,-2))</f>
        <v/>
      </c>
      <c r="P349" s="19">
        <f>MAX(0,ROUNDDOWN(G349-E349-430000,-3))</f>
        <v/>
      </c>
      <c r="Q349" s="19">
        <f>MAX(0,ROUNDDOWN(G349-E349-430000-I349,-3))</f>
        <v/>
      </c>
      <c r="R349" s="19">
        <f>MAX(0,ROUNDDOWN(F349-E349-430000,-3))</f>
        <v/>
      </c>
      <c r="S349" s="19">
        <f>IF(G349&lt;=450000,0,MAX(0,ROUNDDOWN(P349*0.06-MIN(50000,P349)*0.03,-2))+MAX(0,ROUNDDOWN(P349*0.04-MIN(50000,P349)*0.02,-2)))</f>
        <v/>
      </c>
      <c r="T349" s="19">
        <f>IF(G349&lt;=450000,0,MAX(0,ROUNDDOWN(Q349*0.06-MIN(50000,Q349)*0.03,-2))+MAX(0,ROUNDDOWN(Q349*0.04-MIN(50000,Q349)*0.02,-2)))</f>
        <v/>
      </c>
      <c r="U349" s="19">
        <f>IF(F349&lt;=450000,0,MAX(0,ROUNDDOWN(R349*0.06-MIN(50000,R349)*0.03,-2))+MAX(0,ROUNDDOWN(R349*0.04-MIN(50000,R349)*0.02,-2)))</f>
        <v/>
      </c>
      <c r="V349" s="19">
        <f>S349-U349</f>
        <v/>
      </c>
      <c r="W349" s="19">
        <f>O349-M349</f>
        <v/>
      </c>
      <c r="X349" s="19">
        <f>N349+T349-M349-S349</f>
        <v/>
      </c>
      <c r="Y349" s="19">
        <f>T349-S349</f>
        <v/>
      </c>
    </row>
    <row r="350">
      <c r="A350" t="inlineStr">
        <is>
          <t>医療費の境目</t>
        </is>
      </c>
      <c r="B350" s="19">
        <f>'3_医療費の境目'!$B$3</f>
        <v/>
      </c>
      <c r="C350" s="19">
        <f>'3_医療費の境目'!$B$4</f>
        <v/>
      </c>
      <c r="D350" s="19">
        <f>'3_医療費の境目'!D278</f>
        <v/>
      </c>
      <c r="E350" s="19">
        <f>ROUND(MIN(B350/12,650000)*12*0.0915+MIN(B350/12,1390000)*12*(0.0504+0)+B350*0.005,0)</f>
        <v/>
      </c>
      <c r="F350" s="19">
        <f>IF(B350&lt;741000,0,IF(B350&lt;2191000,B350-740000,IF(B350&lt;2193000,1451000,IF(B350&lt;2196000,1453000,IF(B350&lt;2200000,1456000,IF(B350&lt;3600000,ROUND(ROUNDDOWN(B350/4,-3)*2.8,0)-80000,IF(B350&lt;6600000,ROUND(ROUNDDOWN(B350/4,-3)*3.2,0)-440000,IF(B350&lt;8500000,ROUNDDOWN(B350*0.9,0)-1100000,B350-1950000))))))))</f>
        <v/>
      </c>
      <c r="G350" s="19">
        <f>F350+C350</f>
        <v/>
      </c>
      <c r="H350" s="19">
        <f>IF(G350&gt;23500000,NA(),IF(G350&lt;=4890000,1040000,IF(G350&lt;=6550000,670000,620000)))</f>
        <v/>
      </c>
      <c r="I350" s="19">
        <f>IF(D350&lt;=0,0,MAX(0,MIN(2000000,D350-MIN(100000,ROUNDDOWN(G350*0.05,0)))))</f>
        <v/>
      </c>
      <c r="J350" s="19">
        <f>MAX(0,ROUNDDOWN(F350-E350-H350,-3))</f>
        <v/>
      </c>
      <c r="K350" s="19">
        <f>MAX(0,ROUNDDOWN(G350-E350-H350-I350,-3))</f>
        <v/>
      </c>
      <c r="L350" s="19">
        <f>MAX(0,ROUNDDOWN(G350-E350-H350,-3))</f>
        <v/>
      </c>
      <c r="M350" s="19">
        <f>IF(J350&lt;=0,0,ROUNDDOWN((J350*LOOKUP(J350,{0,1950001,3300001,6950001,9000001,18000001,40000001},{0.05,0.1,0.2,0.23,0.33,0.4,0.45})-LOOKUP(J350,{0,1950001,3300001,6950001,9000001,18000001,40000001},{0,97500,427500,636000,1536000,2796000,4796000}))*1.021,-2))</f>
        <v/>
      </c>
      <c r="N350" s="19">
        <f>IF(K350&lt;=0,0,ROUNDDOWN((K350*LOOKUP(K350,{0,1950001,3300001,6950001,9000001,18000001,40000001},{0.05,0.1,0.2,0.23,0.33,0.4,0.45})-LOOKUP(K350,{0,1950001,3300001,6950001,9000001,18000001,40000001},{0,97500,427500,636000,1536000,2796000,4796000}))*1.021,-2))</f>
        <v/>
      </c>
      <c r="O350" s="19">
        <f>IF(L350&lt;=0,0,ROUNDDOWN((L350*LOOKUP(L350,{0,1950001,3300001,6950001,9000001,18000001,40000001},{0.05,0.1,0.2,0.23,0.33,0.4,0.45})-LOOKUP(L350,{0,1950001,3300001,6950001,9000001,18000001,40000001},{0,97500,427500,636000,1536000,2796000,4796000}))*1.021,-2))</f>
        <v/>
      </c>
      <c r="P350" s="19">
        <f>MAX(0,ROUNDDOWN(G350-E350-430000,-3))</f>
        <v/>
      </c>
      <c r="Q350" s="19">
        <f>MAX(0,ROUNDDOWN(G350-E350-430000-I350,-3))</f>
        <v/>
      </c>
      <c r="R350" s="19">
        <f>MAX(0,ROUNDDOWN(F350-E350-430000,-3))</f>
        <v/>
      </c>
      <c r="S350" s="19">
        <f>IF(G350&lt;=450000,0,MAX(0,ROUNDDOWN(P350*0.06-MIN(50000,P350)*0.03,-2))+MAX(0,ROUNDDOWN(P350*0.04-MIN(50000,P350)*0.02,-2)))</f>
        <v/>
      </c>
      <c r="T350" s="19">
        <f>IF(G350&lt;=450000,0,MAX(0,ROUNDDOWN(Q350*0.06-MIN(50000,Q350)*0.03,-2))+MAX(0,ROUNDDOWN(Q350*0.04-MIN(50000,Q350)*0.02,-2)))</f>
        <v/>
      </c>
      <c r="U350" s="19">
        <f>IF(F350&lt;=450000,0,MAX(0,ROUNDDOWN(R350*0.06-MIN(50000,R350)*0.03,-2))+MAX(0,ROUNDDOWN(R350*0.04-MIN(50000,R350)*0.02,-2)))</f>
        <v/>
      </c>
      <c r="V350" s="19">
        <f>S350-U350</f>
        <v/>
      </c>
      <c r="W350" s="19">
        <f>O350-M350</f>
        <v/>
      </c>
      <c r="X350" s="19">
        <f>N350+T350-M350-S350</f>
        <v/>
      </c>
      <c r="Y350" s="19">
        <f>T350-S350</f>
        <v/>
      </c>
    </row>
    <row r="351">
      <c r="A351" t="inlineStr">
        <is>
          <t>医療費の境目</t>
        </is>
      </c>
      <c r="B351" s="19">
        <f>'3_医療費の境目'!$B$3</f>
        <v/>
      </c>
      <c r="C351" s="19">
        <f>'3_医療費の境目'!$B$4</f>
        <v/>
      </c>
      <c r="D351" s="19">
        <f>'3_医療費の境目'!D279</f>
        <v/>
      </c>
      <c r="E351" s="19">
        <f>ROUND(MIN(B351/12,650000)*12*0.0915+MIN(B351/12,1390000)*12*(0.0504+0)+B351*0.005,0)</f>
        <v/>
      </c>
      <c r="F351" s="19">
        <f>IF(B351&lt;741000,0,IF(B351&lt;2191000,B351-740000,IF(B351&lt;2193000,1451000,IF(B351&lt;2196000,1453000,IF(B351&lt;2200000,1456000,IF(B351&lt;3600000,ROUND(ROUNDDOWN(B351/4,-3)*2.8,0)-80000,IF(B351&lt;6600000,ROUND(ROUNDDOWN(B351/4,-3)*3.2,0)-440000,IF(B351&lt;8500000,ROUNDDOWN(B351*0.9,0)-1100000,B351-1950000))))))))</f>
        <v/>
      </c>
      <c r="G351" s="19">
        <f>F351+C351</f>
        <v/>
      </c>
      <c r="H351" s="19">
        <f>IF(G351&gt;23500000,NA(),IF(G351&lt;=4890000,1040000,IF(G351&lt;=6550000,670000,620000)))</f>
        <v/>
      </c>
      <c r="I351" s="19">
        <f>IF(D351&lt;=0,0,MAX(0,MIN(2000000,D351-MIN(100000,ROUNDDOWN(G351*0.05,0)))))</f>
        <v/>
      </c>
      <c r="J351" s="19">
        <f>MAX(0,ROUNDDOWN(F351-E351-H351,-3))</f>
        <v/>
      </c>
      <c r="K351" s="19">
        <f>MAX(0,ROUNDDOWN(G351-E351-H351-I351,-3))</f>
        <v/>
      </c>
      <c r="L351" s="19">
        <f>MAX(0,ROUNDDOWN(G351-E351-H351,-3))</f>
        <v/>
      </c>
      <c r="M351" s="19">
        <f>IF(J351&lt;=0,0,ROUNDDOWN((J351*LOOKUP(J351,{0,1950001,3300001,6950001,9000001,18000001,40000001},{0.05,0.1,0.2,0.23,0.33,0.4,0.45})-LOOKUP(J351,{0,1950001,3300001,6950001,9000001,18000001,40000001},{0,97500,427500,636000,1536000,2796000,4796000}))*1.021,-2))</f>
        <v/>
      </c>
      <c r="N351" s="19">
        <f>IF(K351&lt;=0,0,ROUNDDOWN((K351*LOOKUP(K351,{0,1950001,3300001,6950001,9000001,18000001,40000001},{0.05,0.1,0.2,0.23,0.33,0.4,0.45})-LOOKUP(K351,{0,1950001,3300001,6950001,9000001,18000001,40000001},{0,97500,427500,636000,1536000,2796000,4796000}))*1.021,-2))</f>
        <v/>
      </c>
      <c r="O351" s="19">
        <f>IF(L351&lt;=0,0,ROUNDDOWN((L351*LOOKUP(L351,{0,1950001,3300001,6950001,9000001,18000001,40000001},{0.05,0.1,0.2,0.23,0.33,0.4,0.45})-LOOKUP(L351,{0,1950001,3300001,6950001,9000001,18000001,40000001},{0,97500,427500,636000,1536000,2796000,4796000}))*1.021,-2))</f>
        <v/>
      </c>
      <c r="P351" s="19">
        <f>MAX(0,ROUNDDOWN(G351-E351-430000,-3))</f>
        <v/>
      </c>
      <c r="Q351" s="19">
        <f>MAX(0,ROUNDDOWN(G351-E351-430000-I351,-3))</f>
        <v/>
      </c>
      <c r="R351" s="19">
        <f>MAX(0,ROUNDDOWN(F351-E351-430000,-3))</f>
        <v/>
      </c>
      <c r="S351" s="19">
        <f>IF(G351&lt;=450000,0,MAX(0,ROUNDDOWN(P351*0.06-MIN(50000,P351)*0.03,-2))+MAX(0,ROUNDDOWN(P351*0.04-MIN(50000,P351)*0.02,-2)))</f>
        <v/>
      </c>
      <c r="T351" s="19">
        <f>IF(G351&lt;=450000,0,MAX(0,ROUNDDOWN(Q351*0.06-MIN(50000,Q351)*0.03,-2))+MAX(0,ROUNDDOWN(Q351*0.04-MIN(50000,Q351)*0.02,-2)))</f>
        <v/>
      </c>
      <c r="U351" s="19">
        <f>IF(F351&lt;=450000,0,MAX(0,ROUNDDOWN(R351*0.06-MIN(50000,R351)*0.03,-2))+MAX(0,ROUNDDOWN(R351*0.04-MIN(50000,R351)*0.02,-2)))</f>
        <v/>
      </c>
      <c r="V351" s="19">
        <f>S351-U351</f>
        <v/>
      </c>
      <c r="W351" s="19">
        <f>O351-M351</f>
        <v/>
      </c>
      <c r="X351" s="19">
        <f>N351+T351-M351-S351</f>
        <v/>
      </c>
      <c r="Y351" s="19">
        <f>T351-S351</f>
        <v/>
      </c>
    </row>
    <row r="352">
      <c r="A352" t="inlineStr">
        <is>
          <t>医療費の境目</t>
        </is>
      </c>
      <c r="B352" s="19">
        <f>'3_医療費の境目'!$B$3</f>
        <v/>
      </c>
      <c r="C352" s="19">
        <f>'3_医療費の境目'!$B$4</f>
        <v/>
      </c>
      <c r="D352" s="19">
        <f>'3_医療費の境目'!D280</f>
        <v/>
      </c>
      <c r="E352" s="19">
        <f>ROUND(MIN(B352/12,650000)*12*0.0915+MIN(B352/12,1390000)*12*(0.0504+0)+B352*0.005,0)</f>
        <v/>
      </c>
      <c r="F352" s="19">
        <f>IF(B352&lt;741000,0,IF(B352&lt;2191000,B352-740000,IF(B352&lt;2193000,1451000,IF(B352&lt;2196000,1453000,IF(B352&lt;2200000,1456000,IF(B352&lt;3600000,ROUND(ROUNDDOWN(B352/4,-3)*2.8,0)-80000,IF(B352&lt;6600000,ROUND(ROUNDDOWN(B352/4,-3)*3.2,0)-440000,IF(B352&lt;8500000,ROUNDDOWN(B352*0.9,0)-1100000,B352-1950000))))))))</f>
        <v/>
      </c>
      <c r="G352" s="19">
        <f>F352+C352</f>
        <v/>
      </c>
      <c r="H352" s="19">
        <f>IF(G352&gt;23500000,NA(),IF(G352&lt;=4890000,1040000,IF(G352&lt;=6550000,670000,620000)))</f>
        <v/>
      </c>
      <c r="I352" s="19">
        <f>IF(D352&lt;=0,0,MAX(0,MIN(2000000,D352-MIN(100000,ROUNDDOWN(G352*0.05,0)))))</f>
        <v/>
      </c>
      <c r="J352" s="19">
        <f>MAX(0,ROUNDDOWN(F352-E352-H352,-3))</f>
        <v/>
      </c>
      <c r="K352" s="19">
        <f>MAX(0,ROUNDDOWN(G352-E352-H352-I352,-3))</f>
        <v/>
      </c>
      <c r="L352" s="19">
        <f>MAX(0,ROUNDDOWN(G352-E352-H352,-3))</f>
        <v/>
      </c>
      <c r="M352" s="19">
        <f>IF(J352&lt;=0,0,ROUNDDOWN((J352*LOOKUP(J352,{0,1950001,3300001,6950001,9000001,18000001,40000001},{0.05,0.1,0.2,0.23,0.33,0.4,0.45})-LOOKUP(J352,{0,1950001,3300001,6950001,9000001,18000001,40000001},{0,97500,427500,636000,1536000,2796000,4796000}))*1.021,-2))</f>
        <v/>
      </c>
      <c r="N352" s="19">
        <f>IF(K352&lt;=0,0,ROUNDDOWN((K352*LOOKUP(K352,{0,1950001,3300001,6950001,9000001,18000001,40000001},{0.05,0.1,0.2,0.23,0.33,0.4,0.45})-LOOKUP(K352,{0,1950001,3300001,6950001,9000001,18000001,40000001},{0,97500,427500,636000,1536000,2796000,4796000}))*1.021,-2))</f>
        <v/>
      </c>
      <c r="O352" s="19">
        <f>IF(L352&lt;=0,0,ROUNDDOWN((L352*LOOKUP(L352,{0,1950001,3300001,6950001,9000001,18000001,40000001},{0.05,0.1,0.2,0.23,0.33,0.4,0.45})-LOOKUP(L352,{0,1950001,3300001,6950001,9000001,18000001,40000001},{0,97500,427500,636000,1536000,2796000,4796000}))*1.021,-2))</f>
        <v/>
      </c>
      <c r="P352" s="19">
        <f>MAX(0,ROUNDDOWN(G352-E352-430000,-3))</f>
        <v/>
      </c>
      <c r="Q352" s="19">
        <f>MAX(0,ROUNDDOWN(G352-E352-430000-I352,-3))</f>
        <v/>
      </c>
      <c r="R352" s="19">
        <f>MAX(0,ROUNDDOWN(F352-E352-430000,-3))</f>
        <v/>
      </c>
      <c r="S352" s="19">
        <f>IF(G352&lt;=450000,0,MAX(0,ROUNDDOWN(P352*0.06-MIN(50000,P352)*0.03,-2))+MAX(0,ROUNDDOWN(P352*0.04-MIN(50000,P352)*0.02,-2)))</f>
        <v/>
      </c>
      <c r="T352" s="19">
        <f>IF(G352&lt;=450000,0,MAX(0,ROUNDDOWN(Q352*0.06-MIN(50000,Q352)*0.03,-2))+MAX(0,ROUNDDOWN(Q352*0.04-MIN(50000,Q352)*0.02,-2)))</f>
        <v/>
      </c>
      <c r="U352" s="19">
        <f>IF(F352&lt;=450000,0,MAX(0,ROUNDDOWN(R352*0.06-MIN(50000,R352)*0.03,-2))+MAX(0,ROUNDDOWN(R352*0.04-MIN(50000,R352)*0.02,-2)))</f>
        <v/>
      </c>
      <c r="V352" s="19">
        <f>S352-U352</f>
        <v/>
      </c>
      <c r="W352" s="19">
        <f>O352-M352</f>
        <v/>
      </c>
      <c r="X352" s="19">
        <f>N352+T352-M352-S352</f>
        <v/>
      </c>
      <c r="Y352" s="19">
        <f>T352-S352</f>
        <v/>
      </c>
    </row>
    <row r="353">
      <c r="A353" t="inlineStr">
        <is>
          <t>医療費の境目</t>
        </is>
      </c>
      <c r="B353" s="19">
        <f>'3_医療費の境目'!$B$3</f>
        <v/>
      </c>
      <c r="C353" s="19">
        <f>'3_医療費の境目'!$B$4</f>
        <v/>
      </c>
      <c r="D353" s="19">
        <f>'3_医療費の境目'!D281</f>
        <v/>
      </c>
      <c r="E353" s="19">
        <f>ROUND(MIN(B353/12,650000)*12*0.0915+MIN(B353/12,1390000)*12*(0.0504+0)+B353*0.005,0)</f>
        <v/>
      </c>
      <c r="F353" s="19">
        <f>IF(B353&lt;741000,0,IF(B353&lt;2191000,B353-740000,IF(B353&lt;2193000,1451000,IF(B353&lt;2196000,1453000,IF(B353&lt;2200000,1456000,IF(B353&lt;3600000,ROUND(ROUNDDOWN(B353/4,-3)*2.8,0)-80000,IF(B353&lt;6600000,ROUND(ROUNDDOWN(B353/4,-3)*3.2,0)-440000,IF(B353&lt;8500000,ROUNDDOWN(B353*0.9,0)-1100000,B353-1950000))))))))</f>
        <v/>
      </c>
      <c r="G353" s="19">
        <f>F353+C353</f>
        <v/>
      </c>
      <c r="H353" s="19">
        <f>IF(G353&gt;23500000,NA(),IF(G353&lt;=4890000,1040000,IF(G353&lt;=6550000,670000,620000)))</f>
        <v/>
      </c>
      <c r="I353" s="19">
        <f>IF(D353&lt;=0,0,MAX(0,MIN(2000000,D353-MIN(100000,ROUNDDOWN(G353*0.05,0)))))</f>
        <v/>
      </c>
      <c r="J353" s="19">
        <f>MAX(0,ROUNDDOWN(F353-E353-H353,-3))</f>
        <v/>
      </c>
      <c r="K353" s="19">
        <f>MAX(0,ROUNDDOWN(G353-E353-H353-I353,-3))</f>
        <v/>
      </c>
      <c r="L353" s="19">
        <f>MAX(0,ROUNDDOWN(G353-E353-H353,-3))</f>
        <v/>
      </c>
      <c r="M353" s="19">
        <f>IF(J353&lt;=0,0,ROUNDDOWN((J353*LOOKUP(J353,{0,1950001,3300001,6950001,9000001,18000001,40000001},{0.05,0.1,0.2,0.23,0.33,0.4,0.45})-LOOKUP(J353,{0,1950001,3300001,6950001,9000001,18000001,40000001},{0,97500,427500,636000,1536000,2796000,4796000}))*1.021,-2))</f>
        <v/>
      </c>
      <c r="N353" s="19">
        <f>IF(K353&lt;=0,0,ROUNDDOWN((K353*LOOKUP(K353,{0,1950001,3300001,6950001,9000001,18000001,40000001},{0.05,0.1,0.2,0.23,0.33,0.4,0.45})-LOOKUP(K353,{0,1950001,3300001,6950001,9000001,18000001,40000001},{0,97500,427500,636000,1536000,2796000,4796000}))*1.021,-2))</f>
        <v/>
      </c>
      <c r="O353" s="19">
        <f>IF(L353&lt;=0,0,ROUNDDOWN((L353*LOOKUP(L353,{0,1950001,3300001,6950001,9000001,18000001,40000001},{0.05,0.1,0.2,0.23,0.33,0.4,0.45})-LOOKUP(L353,{0,1950001,3300001,6950001,9000001,18000001,40000001},{0,97500,427500,636000,1536000,2796000,4796000}))*1.021,-2))</f>
        <v/>
      </c>
      <c r="P353" s="19">
        <f>MAX(0,ROUNDDOWN(G353-E353-430000,-3))</f>
        <v/>
      </c>
      <c r="Q353" s="19">
        <f>MAX(0,ROUNDDOWN(G353-E353-430000-I353,-3))</f>
        <v/>
      </c>
      <c r="R353" s="19">
        <f>MAX(0,ROUNDDOWN(F353-E353-430000,-3))</f>
        <v/>
      </c>
      <c r="S353" s="19">
        <f>IF(G353&lt;=450000,0,MAX(0,ROUNDDOWN(P353*0.06-MIN(50000,P353)*0.03,-2))+MAX(0,ROUNDDOWN(P353*0.04-MIN(50000,P353)*0.02,-2)))</f>
        <v/>
      </c>
      <c r="T353" s="19">
        <f>IF(G353&lt;=450000,0,MAX(0,ROUNDDOWN(Q353*0.06-MIN(50000,Q353)*0.03,-2))+MAX(0,ROUNDDOWN(Q353*0.04-MIN(50000,Q353)*0.02,-2)))</f>
        <v/>
      </c>
      <c r="U353" s="19">
        <f>IF(F353&lt;=450000,0,MAX(0,ROUNDDOWN(R353*0.06-MIN(50000,R353)*0.03,-2))+MAX(0,ROUNDDOWN(R353*0.04-MIN(50000,R353)*0.02,-2)))</f>
        <v/>
      </c>
      <c r="V353" s="19">
        <f>S353-U353</f>
        <v/>
      </c>
      <c r="W353" s="19">
        <f>O353-M353</f>
        <v/>
      </c>
      <c r="X353" s="19">
        <f>N353+T353-M353-S353</f>
        <v/>
      </c>
      <c r="Y353" s="19">
        <f>T353-S353</f>
        <v/>
      </c>
    </row>
    <row r="354">
      <c r="A354" t="inlineStr">
        <is>
          <t>医療費の境目</t>
        </is>
      </c>
      <c r="B354" s="19">
        <f>'3_医療費の境目'!$B$3</f>
        <v/>
      </c>
      <c r="C354" s="19">
        <f>'3_医療費の境目'!$B$4</f>
        <v/>
      </c>
      <c r="D354" s="19">
        <f>'3_医療費の境目'!D282</f>
        <v/>
      </c>
      <c r="E354" s="19">
        <f>ROUND(MIN(B354/12,650000)*12*0.0915+MIN(B354/12,1390000)*12*(0.0504+0)+B354*0.005,0)</f>
        <v/>
      </c>
      <c r="F354" s="19">
        <f>IF(B354&lt;741000,0,IF(B354&lt;2191000,B354-740000,IF(B354&lt;2193000,1451000,IF(B354&lt;2196000,1453000,IF(B354&lt;2200000,1456000,IF(B354&lt;3600000,ROUND(ROUNDDOWN(B354/4,-3)*2.8,0)-80000,IF(B354&lt;6600000,ROUND(ROUNDDOWN(B354/4,-3)*3.2,0)-440000,IF(B354&lt;8500000,ROUNDDOWN(B354*0.9,0)-1100000,B354-1950000))))))))</f>
        <v/>
      </c>
      <c r="G354" s="19">
        <f>F354+C354</f>
        <v/>
      </c>
      <c r="H354" s="19">
        <f>IF(G354&gt;23500000,NA(),IF(G354&lt;=4890000,1040000,IF(G354&lt;=6550000,670000,620000)))</f>
        <v/>
      </c>
      <c r="I354" s="19">
        <f>IF(D354&lt;=0,0,MAX(0,MIN(2000000,D354-MIN(100000,ROUNDDOWN(G354*0.05,0)))))</f>
        <v/>
      </c>
      <c r="J354" s="19">
        <f>MAX(0,ROUNDDOWN(F354-E354-H354,-3))</f>
        <v/>
      </c>
      <c r="K354" s="19">
        <f>MAX(0,ROUNDDOWN(G354-E354-H354-I354,-3))</f>
        <v/>
      </c>
      <c r="L354" s="19">
        <f>MAX(0,ROUNDDOWN(G354-E354-H354,-3))</f>
        <v/>
      </c>
      <c r="M354" s="19">
        <f>IF(J354&lt;=0,0,ROUNDDOWN((J354*LOOKUP(J354,{0,1950001,3300001,6950001,9000001,18000001,40000001},{0.05,0.1,0.2,0.23,0.33,0.4,0.45})-LOOKUP(J354,{0,1950001,3300001,6950001,9000001,18000001,40000001},{0,97500,427500,636000,1536000,2796000,4796000}))*1.021,-2))</f>
        <v/>
      </c>
      <c r="N354" s="19">
        <f>IF(K354&lt;=0,0,ROUNDDOWN((K354*LOOKUP(K354,{0,1950001,3300001,6950001,9000001,18000001,40000001},{0.05,0.1,0.2,0.23,0.33,0.4,0.45})-LOOKUP(K354,{0,1950001,3300001,6950001,9000001,18000001,40000001},{0,97500,427500,636000,1536000,2796000,4796000}))*1.021,-2))</f>
        <v/>
      </c>
      <c r="O354" s="19">
        <f>IF(L354&lt;=0,0,ROUNDDOWN((L354*LOOKUP(L354,{0,1950001,3300001,6950001,9000001,18000001,40000001},{0.05,0.1,0.2,0.23,0.33,0.4,0.45})-LOOKUP(L354,{0,1950001,3300001,6950001,9000001,18000001,40000001},{0,97500,427500,636000,1536000,2796000,4796000}))*1.021,-2))</f>
        <v/>
      </c>
      <c r="P354" s="19">
        <f>MAX(0,ROUNDDOWN(G354-E354-430000,-3))</f>
        <v/>
      </c>
      <c r="Q354" s="19">
        <f>MAX(0,ROUNDDOWN(G354-E354-430000-I354,-3))</f>
        <v/>
      </c>
      <c r="R354" s="19">
        <f>MAX(0,ROUNDDOWN(F354-E354-430000,-3))</f>
        <v/>
      </c>
      <c r="S354" s="19">
        <f>IF(G354&lt;=450000,0,MAX(0,ROUNDDOWN(P354*0.06-MIN(50000,P354)*0.03,-2))+MAX(0,ROUNDDOWN(P354*0.04-MIN(50000,P354)*0.02,-2)))</f>
        <v/>
      </c>
      <c r="T354" s="19">
        <f>IF(G354&lt;=450000,0,MAX(0,ROUNDDOWN(Q354*0.06-MIN(50000,Q354)*0.03,-2))+MAX(0,ROUNDDOWN(Q354*0.04-MIN(50000,Q354)*0.02,-2)))</f>
        <v/>
      </c>
      <c r="U354" s="19">
        <f>IF(F354&lt;=450000,0,MAX(0,ROUNDDOWN(R354*0.06-MIN(50000,R354)*0.03,-2))+MAX(0,ROUNDDOWN(R354*0.04-MIN(50000,R354)*0.02,-2)))</f>
        <v/>
      </c>
      <c r="V354" s="19">
        <f>S354-U354</f>
        <v/>
      </c>
      <c r="W354" s="19">
        <f>O354-M354</f>
        <v/>
      </c>
      <c r="X354" s="19">
        <f>N354+T354-M354-S354</f>
        <v/>
      </c>
      <c r="Y354" s="19">
        <f>T354-S354</f>
        <v/>
      </c>
    </row>
    <row r="355">
      <c r="A355" t="inlineStr">
        <is>
          <t>医療費の境目</t>
        </is>
      </c>
      <c r="B355" s="19">
        <f>'3_医療費の境目'!$B$3</f>
        <v/>
      </c>
      <c r="C355" s="19">
        <f>'3_医療費の境目'!$B$4</f>
        <v/>
      </c>
      <c r="D355" s="19">
        <f>'3_医療費の境目'!D283</f>
        <v/>
      </c>
      <c r="E355" s="19">
        <f>ROUND(MIN(B355/12,650000)*12*0.0915+MIN(B355/12,1390000)*12*(0.0504+0)+B355*0.005,0)</f>
        <v/>
      </c>
      <c r="F355" s="19">
        <f>IF(B355&lt;741000,0,IF(B355&lt;2191000,B355-740000,IF(B355&lt;2193000,1451000,IF(B355&lt;2196000,1453000,IF(B355&lt;2200000,1456000,IF(B355&lt;3600000,ROUND(ROUNDDOWN(B355/4,-3)*2.8,0)-80000,IF(B355&lt;6600000,ROUND(ROUNDDOWN(B355/4,-3)*3.2,0)-440000,IF(B355&lt;8500000,ROUNDDOWN(B355*0.9,0)-1100000,B355-1950000))))))))</f>
        <v/>
      </c>
      <c r="G355" s="19">
        <f>F355+C355</f>
        <v/>
      </c>
      <c r="H355" s="19">
        <f>IF(G355&gt;23500000,NA(),IF(G355&lt;=4890000,1040000,IF(G355&lt;=6550000,670000,620000)))</f>
        <v/>
      </c>
      <c r="I355" s="19">
        <f>IF(D355&lt;=0,0,MAX(0,MIN(2000000,D355-MIN(100000,ROUNDDOWN(G355*0.05,0)))))</f>
        <v/>
      </c>
      <c r="J355" s="19">
        <f>MAX(0,ROUNDDOWN(F355-E355-H355,-3))</f>
        <v/>
      </c>
      <c r="K355" s="19">
        <f>MAX(0,ROUNDDOWN(G355-E355-H355-I355,-3))</f>
        <v/>
      </c>
      <c r="L355" s="19">
        <f>MAX(0,ROUNDDOWN(G355-E355-H355,-3))</f>
        <v/>
      </c>
      <c r="M355" s="19">
        <f>IF(J355&lt;=0,0,ROUNDDOWN((J355*LOOKUP(J355,{0,1950001,3300001,6950001,9000001,18000001,40000001},{0.05,0.1,0.2,0.23,0.33,0.4,0.45})-LOOKUP(J355,{0,1950001,3300001,6950001,9000001,18000001,40000001},{0,97500,427500,636000,1536000,2796000,4796000}))*1.021,-2))</f>
        <v/>
      </c>
      <c r="N355" s="19">
        <f>IF(K355&lt;=0,0,ROUNDDOWN((K355*LOOKUP(K355,{0,1950001,3300001,6950001,9000001,18000001,40000001},{0.05,0.1,0.2,0.23,0.33,0.4,0.45})-LOOKUP(K355,{0,1950001,3300001,6950001,9000001,18000001,40000001},{0,97500,427500,636000,1536000,2796000,4796000}))*1.021,-2))</f>
        <v/>
      </c>
      <c r="O355" s="19">
        <f>IF(L355&lt;=0,0,ROUNDDOWN((L355*LOOKUP(L355,{0,1950001,3300001,6950001,9000001,18000001,40000001},{0.05,0.1,0.2,0.23,0.33,0.4,0.45})-LOOKUP(L355,{0,1950001,3300001,6950001,9000001,18000001,40000001},{0,97500,427500,636000,1536000,2796000,4796000}))*1.021,-2))</f>
        <v/>
      </c>
      <c r="P355" s="19">
        <f>MAX(0,ROUNDDOWN(G355-E355-430000,-3))</f>
        <v/>
      </c>
      <c r="Q355" s="19">
        <f>MAX(0,ROUNDDOWN(G355-E355-430000-I355,-3))</f>
        <v/>
      </c>
      <c r="R355" s="19">
        <f>MAX(0,ROUNDDOWN(F355-E355-430000,-3))</f>
        <v/>
      </c>
      <c r="S355" s="19">
        <f>IF(G355&lt;=450000,0,MAX(0,ROUNDDOWN(P355*0.06-MIN(50000,P355)*0.03,-2))+MAX(0,ROUNDDOWN(P355*0.04-MIN(50000,P355)*0.02,-2)))</f>
        <v/>
      </c>
      <c r="T355" s="19">
        <f>IF(G355&lt;=450000,0,MAX(0,ROUNDDOWN(Q355*0.06-MIN(50000,Q355)*0.03,-2))+MAX(0,ROUNDDOWN(Q355*0.04-MIN(50000,Q355)*0.02,-2)))</f>
        <v/>
      </c>
      <c r="U355" s="19">
        <f>IF(F355&lt;=450000,0,MAX(0,ROUNDDOWN(R355*0.06-MIN(50000,R355)*0.03,-2))+MAX(0,ROUNDDOWN(R355*0.04-MIN(50000,R355)*0.02,-2)))</f>
        <v/>
      </c>
      <c r="V355" s="19">
        <f>S355-U355</f>
        <v/>
      </c>
      <c r="W355" s="19">
        <f>O355-M355</f>
        <v/>
      </c>
      <c r="X355" s="19">
        <f>N355+T355-M355-S355</f>
        <v/>
      </c>
      <c r="Y355" s="19">
        <f>T355-S355</f>
        <v/>
      </c>
    </row>
    <row r="356">
      <c r="A356" t="inlineStr">
        <is>
          <t>医療費の境目</t>
        </is>
      </c>
      <c r="B356" s="19">
        <f>'3_医療費の境目'!$B$3</f>
        <v/>
      </c>
      <c r="C356" s="19">
        <f>'3_医療費の境目'!$B$4</f>
        <v/>
      </c>
      <c r="D356" s="19">
        <f>'3_医療費の境目'!D284</f>
        <v/>
      </c>
      <c r="E356" s="19">
        <f>ROUND(MIN(B356/12,650000)*12*0.0915+MIN(B356/12,1390000)*12*(0.0504+0)+B356*0.005,0)</f>
        <v/>
      </c>
      <c r="F356" s="19">
        <f>IF(B356&lt;741000,0,IF(B356&lt;2191000,B356-740000,IF(B356&lt;2193000,1451000,IF(B356&lt;2196000,1453000,IF(B356&lt;2200000,1456000,IF(B356&lt;3600000,ROUND(ROUNDDOWN(B356/4,-3)*2.8,0)-80000,IF(B356&lt;6600000,ROUND(ROUNDDOWN(B356/4,-3)*3.2,0)-440000,IF(B356&lt;8500000,ROUNDDOWN(B356*0.9,0)-1100000,B356-1950000))))))))</f>
        <v/>
      </c>
      <c r="G356" s="19">
        <f>F356+C356</f>
        <v/>
      </c>
      <c r="H356" s="19">
        <f>IF(G356&gt;23500000,NA(),IF(G356&lt;=4890000,1040000,IF(G356&lt;=6550000,670000,620000)))</f>
        <v/>
      </c>
      <c r="I356" s="19">
        <f>IF(D356&lt;=0,0,MAX(0,MIN(2000000,D356-MIN(100000,ROUNDDOWN(G356*0.05,0)))))</f>
        <v/>
      </c>
      <c r="J356" s="19">
        <f>MAX(0,ROUNDDOWN(F356-E356-H356,-3))</f>
        <v/>
      </c>
      <c r="K356" s="19">
        <f>MAX(0,ROUNDDOWN(G356-E356-H356-I356,-3))</f>
        <v/>
      </c>
      <c r="L356" s="19">
        <f>MAX(0,ROUNDDOWN(G356-E356-H356,-3))</f>
        <v/>
      </c>
      <c r="M356" s="19">
        <f>IF(J356&lt;=0,0,ROUNDDOWN((J356*LOOKUP(J356,{0,1950001,3300001,6950001,9000001,18000001,40000001},{0.05,0.1,0.2,0.23,0.33,0.4,0.45})-LOOKUP(J356,{0,1950001,3300001,6950001,9000001,18000001,40000001},{0,97500,427500,636000,1536000,2796000,4796000}))*1.021,-2))</f>
        <v/>
      </c>
      <c r="N356" s="19">
        <f>IF(K356&lt;=0,0,ROUNDDOWN((K356*LOOKUP(K356,{0,1950001,3300001,6950001,9000001,18000001,40000001},{0.05,0.1,0.2,0.23,0.33,0.4,0.45})-LOOKUP(K356,{0,1950001,3300001,6950001,9000001,18000001,40000001},{0,97500,427500,636000,1536000,2796000,4796000}))*1.021,-2))</f>
        <v/>
      </c>
      <c r="O356" s="19">
        <f>IF(L356&lt;=0,0,ROUNDDOWN((L356*LOOKUP(L356,{0,1950001,3300001,6950001,9000001,18000001,40000001},{0.05,0.1,0.2,0.23,0.33,0.4,0.45})-LOOKUP(L356,{0,1950001,3300001,6950001,9000001,18000001,40000001},{0,97500,427500,636000,1536000,2796000,4796000}))*1.021,-2))</f>
        <v/>
      </c>
      <c r="P356" s="19">
        <f>MAX(0,ROUNDDOWN(G356-E356-430000,-3))</f>
        <v/>
      </c>
      <c r="Q356" s="19">
        <f>MAX(0,ROUNDDOWN(G356-E356-430000-I356,-3))</f>
        <v/>
      </c>
      <c r="R356" s="19">
        <f>MAX(0,ROUNDDOWN(F356-E356-430000,-3))</f>
        <v/>
      </c>
      <c r="S356" s="19">
        <f>IF(G356&lt;=450000,0,MAX(0,ROUNDDOWN(P356*0.06-MIN(50000,P356)*0.03,-2))+MAX(0,ROUNDDOWN(P356*0.04-MIN(50000,P356)*0.02,-2)))</f>
        <v/>
      </c>
      <c r="T356" s="19">
        <f>IF(G356&lt;=450000,0,MAX(0,ROUNDDOWN(Q356*0.06-MIN(50000,Q356)*0.03,-2))+MAX(0,ROUNDDOWN(Q356*0.04-MIN(50000,Q356)*0.02,-2)))</f>
        <v/>
      </c>
      <c r="U356" s="19">
        <f>IF(F356&lt;=450000,0,MAX(0,ROUNDDOWN(R356*0.06-MIN(50000,R356)*0.03,-2))+MAX(0,ROUNDDOWN(R356*0.04-MIN(50000,R356)*0.02,-2)))</f>
        <v/>
      </c>
      <c r="V356" s="19">
        <f>S356-U356</f>
        <v/>
      </c>
      <c r="W356" s="19">
        <f>O356-M356</f>
        <v/>
      </c>
      <c r="X356" s="19">
        <f>N356+T356-M356-S356</f>
        <v/>
      </c>
      <c r="Y356" s="19">
        <f>T356-S356</f>
        <v/>
      </c>
    </row>
    <row r="357">
      <c r="A357" t="inlineStr">
        <is>
          <t>医療費の境目</t>
        </is>
      </c>
      <c r="B357" s="19">
        <f>'3_医療費の境目'!$B$3</f>
        <v/>
      </c>
      <c r="C357" s="19">
        <f>'3_医療費の境目'!$B$4</f>
        <v/>
      </c>
      <c r="D357" s="19">
        <f>'3_医療費の境目'!D285</f>
        <v/>
      </c>
      <c r="E357" s="19">
        <f>ROUND(MIN(B357/12,650000)*12*0.0915+MIN(B357/12,1390000)*12*(0.0504+0)+B357*0.005,0)</f>
        <v/>
      </c>
      <c r="F357" s="19">
        <f>IF(B357&lt;741000,0,IF(B357&lt;2191000,B357-740000,IF(B357&lt;2193000,1451000,IF(B357&lt;2196000,1453000,IF(B357&lt;2200000,1456000,IF(B357&lt;3600000,ROUND(ROUNDDOWN(B357/4,-3)*2.8,0)-80000,IF(B357&lt;6600000,ROUND(ROUNDDOWN(B357/4,-3)*3.2,0)-440000,IF(B357&lt;8500000,ROUNDDOWN(B357*0.9,0)-1100000,B357-1950000))))))))</f>
        <v/>
      </c>
      <c r="G357" s="19">
        <f>F357+C357</f>
        <v/>
      </c>
      <c r="H357" s="19">
        <f>IF(G357&gt;23500000,NA(),IF(G357&lt;=4890000,1040000,IF(G357&lt;=6550000,670000,620000)))</f>
        <v/>
      </c>
      <c r="I357" s="19">
        <f>IF(D357&lt;=0,0,MAX(0,MIN(2000000,D357-MIN(100000,ROUNDDOWN(G357*0.05,0)))))</f>
        <v/>
      </c>
      <c r="J357" s="19">
        <f>MAX(0,ROUNDDOWN(F357-E357-H357,-3))</f>
        <v/>
      </c>
      <c r="K357" s="19">
        <f>MAX(0,ROUNDDOWN(G357-E357-H357-I357,-3))</f>
        <v/>
      </c>
      <c r="L357" s="19">
        <f>MAX(0,ROUNDDOWN(G357-E357-H357,-3))</f>
        <v/>
      </c>
      <c r="M357" s="19">
        <f>IF(J357&lt;=0,0,ROUNDDOWN((J357*LOOKUP(J357,{0,1950001,3300001,6950001,9000001,18000001,40000001},{0.05,0.1,0.2,0.23,0.33,0.4,0.45})-LOOKUP(J357,{0,1950001,3300001,6950001,9000001,18000001,40000001},{0,97500,427500,636000,1536000,2796000,4796000}))*1.021,-2))</f>
        <v/>
      </c>
      <c r="N357" s="19">
        <f>IF(K357&lt;=0,0,ROUNDDOWN((K357*LOOKUP(K357,{0,1950001,3300001,6950001,9000001,18000001,40000001},{0.05,0.1,0.2,0.23,0.33,0.4,0.45})-LOOKUP(K357,{0,1950001,3300001,6950001,9000001,18000001,40000001},{0,97500,427500,636000,1536000,2796000,4796000}))*1.021,-2))</f>
        <v/>
      </c>
      <c r="O357" s="19">
        <f>IF(L357&lt;=0,0,ROUNDDOWN((L357*LOOKUP(L357,{0,1950001,3300001,6950001,9000001,18000001,40000001},{0.05,0.1,0.2,0.23,0.33,0.4,0.45})-LOOKUP(L357,{0,1950001,3300001,6950001,9000001,18000001,40000001},{0,97500,427500,636000,1536000,2796000,4796000}))*1.021,-2))</f>
        <v/>
      </c>
      <c r="P357" s="19">
        <f>MAX(0,ROUNDDOWN(G357-E357-430000,-3))</f>
        <v/>
      </c>
      <c r="Q357" s="19">
        <f>MAX(0,ROUNDDOWN(G357-E357-430000-I357,-3))</f>
        <v/>
      </c>
      <c r="R357" s="19">
        <f>MAX(0,ROUNDDOWN(F357-E357-430000,-3))</f>
        <v/>
      </c>
      <c r="S357" s="19">
        <f>IF(G357&lt;=450000,0,MAX(0,ROUNDDOWN(P357*0.06-MIN(50000,P357)*0.03,-2))+MAX(0,ROUNDDOWN(P357*0.04-MIN(50000,P357)*0.02,-2)))</f>
        <v/>
      </c>
      <c r="T357" s="19">
        <f>IF(G357&lt;=450000,0,MAX(0,ROUNDDOWN(Q357*0.06-MIN(50000,Q357)*0.03,-2))+MAX(0,ROUNDDOWN(Q357*0.04-MIN(50000,Q357)*0.02,-2)))</f>
        <v/>
      </c>
      <c r="U357" s="19">
        <f>IF(F357&lt;=450000,0,MAX(0,ROUNDDOWN(R357*0.06-MIN(50000,R357)*0.03,-2))+MAX(0,ROUNDDOWN(R357*0.04-MIN(50000,R357)*0.02,-2)))</f>
        <v/>
      </c>
      <c r="V357" s="19">
        <f>S357-U357</f>
        <v/>
      </c>
      <c r="W357" s="19">
        <f>O357-M357</f>
        <v/>
      </c>
      <c r="X357" s="19">
        <f>N357+T357-M357-S357</f>
        <v/>
      </c>
      <c r="Y357" s="19">
        <f>T357-S357</f>
        <v/>
      </c>
    </row>
    <row r="358">
      <c r="A358" t="inlineStr">
        <is>
          <t>医療費の境目</t>
        </is>
      </c>
      <c r="B358" s="19">
        <f>'3_医療費の境目'!$B$3</f>
        <v/>
      </c>
      <c r="C358" s="19">
        <f>'3_医療費の境目'!$B$4</f>
        <v/>
      </c>
      <c r="D358" s="19">
        <f>'3_医療費の境目'!D286</f>
        <v/>
      </c>
      <c r="E358" s="19">
        <f>ROUND(MIN(B358/12,650000)*12*0.0915+MIN(B358/12,1390000)*12*(0.0504+0)+B358*0.005,0)</f>
        <v/>
      </c>
      <c r="F358" s="19">
        <f>IF(B358&lt;741000,0,IF(B358&lt;2191000,B358-740000,IF(B358&lt;2193000,1451000,IF(B358&lt;2196000,1453000,IF(B358&lt;2200000,1456000,IF(B358&lt;3600000,ROUND(ROUNDDOWN(B358/4,-3)*2.8,0)-80000,IF(B358&lt;6600000,ROUND(ROUNDDOWN(B358/4,-3)*3.2,0)-440000,IF(B358&lt;8500000,ROUNDDOWN(B358*0.9,0)-1100000,B358-1950000))))))))</f>
        <v/>
      </c>
      <c r="G358" s="19">
        <f>F358+C358</f>
        <v/>
      </c>
      <c r="H358" s="19">
        <f>IF(G358&gt;23500000,NA(),IF(G358&lt;=4890000,1040000,IF(G358&lt;=6550000,670000,620000)))</f>
        <v/>
      </c>
      <c r="I358" s="19">
        <f>IF(D358&lt;=0,0,MAX(0,MIN(2000000,D358-MIN(100000,ROUNDDOWN(G358*0.05,0)))))</f>
        <v/>
      </c>
      <c r="J358" s="19">
        <f>MAX(0,ROUNDDOWN(F358-E358-H358,-3))</f>
        <v/>
      </c>
      <c r="K358" s="19">
        <f>MAX(0,ROUNDDOWN(G358-E358-H358-I358,-3))</f>
        <v/>
      </c>
      <c r="L358" s="19">
        <f>MAX(0,ROUNDDOWN(G358-E358-H358,-3))</f>
        <v/>
      </c>
      <c r="M358" s="19">
        <f>IF(J358&lt;=0,0,ROUNDDOWN((J358*LOOKUP(J358,{0,1950001,3300001,6950001,9000001,18000001,40000001},{0.05,0.1,0.2,0.23,0.33,0.4,0.45})-LOOKUP(J358,{0,1950001,3300001,6950001,9000001,18000001,40000001},{0,97500,427500,636000,1536000,2796000,4796000}))*1.021,-2))</f>
        <v/>
      </c>
      <c r="N358" s="19">
        <f>IF(K358&lt;=0,0,ROUNDDOWN((K358*LOOKUP(K358,{0,1950001,3300001,6950001,9000001,18000001,40000001},{0.05,0.1,0.2,0.23,0.33,0.4,0.45})-LOOKUP(K358,{0,1950001,3300001,6950001,9000001,18000001,40000001},{0,97500,427500,636000,1536000,2796000,4796000}))*1.021,-2))</f>
        <v/>
      </c>
      <c r="O358" s="19">
        <f>IF(L358&lt;=0,0,ROUNDDOWN((L358*LOOKUP(L358,{0,1950001,3300001,6950001,9000001,18000001,40000001},{0.05,0.1,0.2,0.23,0.33,0.4,0.45})-LOOKUP(L358,{0,1950001,3300001,6950001,9000001,18000001,40000001},{0,97500,427500,636000,1536000,2796000,4796000}))*1.021,-2))</f>
        <v/>
      </c>
      <c r="P358" s="19">
        <f>MAX(0,ROUNDDOWN(G358-E358-430000,-3))</f>
        <v/>
      </c>
      <c r="Q358" s="19">
        <f>MAX(0,ROUNDDOWN(G358-E358-430000-I358,-3))</f>
        <v/>
      </c>
      <c r="R358" s="19">
        <f>MAX(0,ROUNDDOWN(F358-E358-430000,-3))</f>
        <v/>
      </c>
      <c r="S358" s="19">
        <f>IF(G358&lt;=450000,0,MAX(0,ROUNDDOWN(P358*0.06-MIN(50000,P358)*0.03,-2))+MAX(0,ROUNDDOWN(P358*0.04-MIN(50000,P358)*0.02,-2)))</f>
        <v/>
      </c>
      <c r="T358" s="19">
        <f>IF(G358&lt;=450000,0,MAX(0,ROUNDDOWN(Q358*0.06-MIN(50000,Q358)*0.03,-2))+MAX(0,ROUNDDOWN(Q358*0.04-MIN(50000,Q358)*0.02,-2)))</f>
        <v/>
      </c>
      <c r="U358" s="19">
        <f>IF(F358&lt;=450000,0,MAX(0,ROUNDDOWN(R358*0.06-MIN(50000,R358)*0.03,-2))+MAX(0,ROUNDDOWN(R358*0.04-MIN(50000,R358)*0.02,-2)))</f>
        <v/>
      </c>
      <c r="V358" s="19">
        <f>S358-U358</f>
        <v/>
      </c>
      <c r="W358" s="19">
        <f>O358-M358</f>
        <v/>
      </c>
      <c r="X358" s="19">
        <f>N358+T358-M358-S358</f>
        <v/>
      </c>
      <c r="Y358" s="19">
        <f>T358-S358</f>
        <v/>
      </c>
    </row>
    <row r="359">
      <c r="A359" t="inlineStr">
        <is>
          <t>医療費の境目</t>
        </is>
      </c>
      <c r="B359" s="19">
        <f>'3_医療費の境目'!$B$3</f>
        <v/>
      </c>
      <c r="C359" s="19">
        <f>'3_医療費の境目'!$B$4</f>
        <v/>
      </c>
      <c r="D359" s="19">
        <f>'3_医療費の境目'!D287</f>
        <v/>
      </c>
      <c r="E359" s="19">
        <f>ROUND(MIN(B359/12,650000)*12*0.0915+MIN(B359/12,1390000)*12*(0.0504+0)+B359*0.005,0)</f>
        <v/>
      </c>
      <c r="F359" s="19">
        <f>IF(B359&lt;741000,0,IF(B359&lt;2191000,B359-740000,IF(B359&lt;2193000,1451000,IF(B359&lt;2196000,1453000,IF(B359&lt;2200000,1456000,IF(B359&lt;3600000,ROUND(ROUNDDOWN(B359/4,-3)*2.8,0)-80000,IF(B359&lt;6600000,ROUND(ROUNDDOWN(B359/4,-3)*3.2,0)-440000,IF(B359&lt;8500000,ROUNDDOWN(B359*0.9,0)-1100000,B359-1950000))))))))</f>
        <v/>
      </c>
      <c r="G359" s="19">
        <f>F359+C359</f>
        <v/>
      </c>
      <c r="H359" s="19">
        <f>IF(G359&gt;23500000,NA(),IF(G359&lt;=4890000,1040000,IF(G359&lt;=6550000,670000,620000)))</f>
        <v/>
      </c>
      <c r="I359" s="19">
        <f>IF(D359&lt;=0,0,MAX(0,MIN(2000000,D359-MIN(100000,ROUNDDOWN(G359*0.05,0)))))</f>
        <v/>
      </c>
      <c r="J359" s="19">
        <f>MAX(0,ROUNDDOWN(F359-E359-H359,-3))</f>
        <v/>
      </c>
      <c r="K359" s="19">
        <f>MAX(0,ROUNDDOWN(G359-E359-H359-I359,-3))</f>
        <v/>
      </c>
      <c r="L359" s="19">
        <f>MAX(0,ROUNDDOWN(G359-E359-H359,-3))</f>
        <v/>
      </c>
      <c r="M359" s="19">
        <f>IF(J359&lt;=0,0,ROUNDDOWN((J359*LOOKUP(J359,{0,1950001,3300001,6950001,9000001,18000001,40000001},{0.05,0.1,0.2,0.23,0.33,0.4,0.45})-LOOKUP(J359,{0,1950001,3300001,6950001,9000001,18000001,40000001},{0,97500,427500,636000,1536000,2796000,4796000}))*1.021,-2))</f>
        <v/>
      </c>
      <c r="N359" s="19">
        <f>IF(K359&lt;=0,0,ROUNDDOWN((K359*LOOKUP(K359,{0,1950001,3300001,6950001,9000001,18000001,40000001},{0.05,0.1,0.2,0.23,0.33,0.4,0.45})-LOOKUP(K359,{0,1950001,3300001,6950001,9000001,18000001,40000001},{0,97500,427500,636000,1536000,2796000,4796000}))*1.021,-2))</f>
        <v/>
      </c>
      <c r="O359" s="19">
        <f>IF(L359&lt;=0,0,ROUNDDOWN((L359*LOOKUP(L359,{0,1950001,3300001,6950001,9000001,18000001,40000001},{0.05,0.1,0.2,0.23,0.33,0.4,0.45})-LOOKUP(L359,{0,1950001,3300001,6950001,9000001,18000001,40000001},{0,97500,427500,636000,1536000,2796000,4796000}))*1.021,-2))</f>
        <v/>
      </c>
      <c r="P359" s="19">
        <f>MAX(0,ROUNDDOWN(G359-E359-430000,-3))</f>
        <v/>
      </c>
      <c r="Q359" s="19">
        <f>MAX(0,ROUNDDOWN(G359-E359-430000-I359,-3))</f>
        <v/>
      </c>
      <c r="R359" s="19">
        <f>MAX(0,ROUNDDOWN(F359-E359-430000,-3))</f>
        <v/>
      </c>
      <c r="S359" s="19">
        <f>IF(G359&lt;=450000,0,MAX(0,ROUNDDOWN(P359*0.06-MIN(50000,P359)*0.03,-2))+MAX(0,ROUNDDOWN(P359*0.04-MIN(50000,P359)*0.02,-2)))</f>
        <v/>
      </c>
      <c r="T359" s="19">
        <f>IF(G359&lt;=450000,0,MAX(0,ROUNDDOWN(Q359*0.06-MIN(50000,Q359)*0.03,-2))+MAX(0,ROUNDDOWN(Q359*0.04-MIN(50000,Q359)*0.02,-2)))</f>
        <v/>
      </c>
      <c r="U359" s="19">
        <f>IF(F359&lt;=450000,0,MAX(0,ROUNDDOWN(R359*0.06-MIN(50000,R359)*0.03,-2))+MAX(0,ROUNDDOWN(R359*0.04-MIN(50000,R359)*0.02,-2)))</f>
        <v/>
      </c>
      <c r="V359" s="19">
        <f>S359-U359</f>
        <v/>
      </c>
      <c r="W359" s="19">
        <f>O359-M359</f>
        <v/>
      </c>
      <c r="X359" s="19">
        <f>N359+T359-M359-S359</f>
        <v/>
      </c>
      <c r="Y359" s="19">
        <f>T359-S359</f>
        <v/>
      </c>
    </row>
    <row r="360">
      <c r="A360" t="inlineStr">
        <is>
          <t>医療費の境目</t>
        </is>
      </c>
      <c r="B360" s="19">
        <f>'3_医療費の境目'!$B$3</f>
        <v/>
      </c>
      <c r="C360" s="19">
        <f>'3_医療費の境目'!$B$4</f>
        <v/>
      </c>
      <c r="D360" s="19">
        <f>'3_医療費の境目'!D288</f>
        <v/>
      </c>
      <c r="E360" s="19">
        <f>ROUND(MIN(B360/12,650000)*12*0.0915+MIN(B360/12,1390000)*12*(0.0504+0)+B360*0.005,0)</f>
        <v/>
      </c>
      <c r="F360" s="19">
        <f>IF(B360&lt;741000,0,IF(B360&lt;2191000,B360-740000,IF(B360&lt;2193000,1451000,IF(B360&lt;2196000,1453000,IF(B360&lt;2200000,1456000,IF(B360&lt;3600000,ROUND(ROUNDDOWN(B360/4,-3)*2.8,0)-80000,IF(B360&lt;6600000,ROUND(ROUNDDOWN(B360/4,-3)*3.2,0)-440000,IF(B360&lt;8500000,ROUNDDOWN(B360*0.9,0)-1100000,B360-1950000))))))))</f>
        <v/>
      </c>
      <c r="G360" s="19">
        <f>F360+C360</f>
        <v/>
      </c>
      <c r="H360" s="19">
        <f>IF(G360&gt;23500000,NA(),IF(G360&lt;=4890000,1040000,IF(G360&lt;=6550000,670000,620000)))</f>
        <v/>
      </c>
      <c r="I360" s="19">
        <f>IF(D360&lt;=0,0,MAX(0,MIN(2000000,D360-MIN(100000,ROUNDDOWN(G360*0.05,0)))))</f>
        <v/>
      </c>
      <c r="J360" s="19">
        <f>MAX(0,ROUNDDOWN(F360-E360-H360,-3))</f>
        <v/>
      </c>
      <c r="K360" s="19">
        <f>MAX(0,ROUNDDOWN(G360-E360-H360-I360,-3))</f>
        <v/>
      </c>
      <c r="L360" s="19">
        <f>MAX(0,ROUNDDOWN(G360-E360-H360,-3))</f>
        <v/>
      </c>
      <c r="M360" s="19">
        <f>IF(J360&lt;=0,0,ROUNDDOWN((J360*LOOKUP(J360,{0,1950001,3300001,6950001,9000001,18000001,40000001},{0.05,0.1,0.2,0.23,0.33,0.4,0.45})-LOOKUP(J360,{0,1950001,3300001,6950001,9000001,18000001,40000001},{0,97500,427500,636000,1536000,2796000,4796000}))*1.021,-2))</f>
        <v/>
      </c>
      <c r="N360" s="19">
        <f>IF(K360&lt;=0,0,ROUNDDOWN((K360*LOOKUP(K360,{0,1950001,3300001,6950001,9000001,18000001,40000001},{0.05,0.1,0.2,0.23,0.33,0.4,0.45})-LOOKUP(K360,{0,1950001,3300001,6950001,9000001,18000001,40000001},{0,97500,427500,636000,1536000,2796000,4796000}))*1.021,-2))</f>
        <v/>
      </c>
      <c r="O360" s="19">
        <f>IF(L360&lt;=0,0,ROUNDDOWN((L360*LOOKUP(L360,{0,1950001,3300001,6950001,9000001,18000001,40000001},{0.05,0.1,0.2,0.23,0.33,0.4,0.45})-LOOKUP(L360,{0,1950001,3300001,6950001,9000001,18000001,40000001},{0,97500,427500,636000,1536000,2796000,4796000}))*1.021,-2))</f>
        <v/>
      </c>
      <c r="P360" s="19">
        <f>MAX(0,ROUNDDOWN(G360-E360-430000,-3))</f>
        <v/>
      </c>
      <c r="Q360" s="19">
        <f>MAX(0,ROUNDDOWN(G360-E360-430000-I360,-3))</f>
        <v/>
      </c>
      <c r="R360" s="19">
        <f>MAX(0,ROUNDDOWN(F360-E360-430000,-3))</f>
        <v/>
      </c>
      <c r="S360" s="19">
        <f>IF(G360&lt;=450000,0,MAX(0,ROUNDDOWN(P360*0.06-MIN(50000,P360)*0.03,-2))+MAX(0,ROUNDDOWN(P360*0.04-MIN(50000,P360)*0.02,-2)))</f>
        <v/>
      </c>
      <c r="T360" s="19">
        <f>IF(G360&lt;=450000,0,MAX(0,ROUNDDOWN(Q360*0.06-MIN(50000,Q360)*0.03,-2))+MAX(0,ROUNDDOWN(Q360*0.04-MIN(50000,Q360)*0.02,-2)))</f>
        <v/>
      </c>
      <c r="U360" s="19">
        <f>IF(F360&lt;=450000,0,MAX(0,ROUNDDOWN(R360*0.06-MIN(50000,R360)*0.03,-2))+MAX(0,ROUNDDOWN(R360*0.04-MIN(50000,R360)*0.02,-2)))</f>
        <v/>
      </c>
      <c r="V360" s="19">
        <f>S360-U360</f>
        <v/>
      </c>
      <c r="W360" s="19">
        <f>O360-M360</f>
        <v/>
      </c>
      <c r="X360" s="19">
        <f>N360+T360-M360-S360</f>
        <v/>
      </c>
      <c r="Y360" s="19">
        <f>T360-S360</f>
        <v/>
      </c>
    </row>
    <row r="361">
      <c r="A361" t="inlineStr">
        <is>
          <t>医療費の境目</t>
        </is>
      </c>
      <c r="B361" s="19">
        <f>'3_医療費の境目'!$B$3</f>
        <v/>
      </c>
      <c r="C361" s="19">
        <f>'3_医療費の境目'!$B$4</f>
        <v/>
      </c>
      <c r="D361" s="19">
        <f>'3_医療費の境目'!D289</f>
        <v/>
      </c>
      <c r="E361" s="19">
        <f>ROUND(MIN(B361/12,650000)*12*0.0915+MIN(B361/12,1390000)*12*(0.0504+0)+B361*0.005,0)</f>
        <v/>
      </c>
      <c r="F361" s="19">
        <f>IF(B361&lt;741000,0,IF(B361&lt;2191000,B361-740000,IF(B361&lt;2193000,1451000,IF(B361&lt;2196000,1453000,IF(B361&lt;2200000,1456000,IF(B361&lt;3600000,ROUND(ROUNDDOWN(B361/4,-3)*2.8,0)-80000,IF(B361&lt;6600000,ROUND(ROUNDDOWN(B361/4,-3)*3.2,0)-440000,IF(B361&lt;8500000,ROUNDDOWN(B361*0.9,0)-1100000,B361-1950000))))))))</f>
        <v/>
      </c>
      <c r="G361" s="19">
        <f>F361+C361</f>
        <v/>
      </c>
      <c r="H361" s="19">
        <f>IF(G361&gt;23500000,NA(),IF(G361&lt;=4890000,1040000,IF(G361&lt;=6550000,670000,620000)))</f>
        <v/>
      </c>
      <c r="I361" s="19">
        <f>IF(D361&lt;=0,0,MAX(0,MIN(2000000,D361-MIN(100000,ROUNDDOWN(G361*0.05,0)))))</f>
        <v/>
      </c>
      <c r="J361" s="19">
        <f>MAX(0,ROUNDDOWN(F361-E361-H361,-3))</f>
        <v/>
      </c>
      <c r="K361" s="19">
        <f>MAX(0,ROUNDDOWN(G361-E361-H361-I361,-3))</f>
        <v/>
      </c>
      <c r="L361" s="19">
        <f>MAX(0,ROUNDDOWN(G361-E361-H361,-3))</f>
        <v/>
      </c>
      <c r="M361" s="19">
        <f>IF(J361&lt;=0,0,ROUNDDOWN((J361*LOOKUP(J361,{0,1950001,3300001,6950001,9000001,18000001,40000001},{0.05,0.1,0.2,0.23,0.33,0.4,0.45})-LOOKUP(J361,{0,1950001,3300001,6950001,9000001,18000001,40000001},{0,97500,427500,636000,1536000,2796000,4796000}))*1.021,-2))</f>
        <v/>
      </c>
      <c r="N361" s="19">
        <f>IF(K361&lt;=0,0,ROUNDDOWN((K361*LOOKUP(K361,{0,1950001,3300001,6950001,9000001,18000001,40000001},{0.05,0.1,0.2,0.23,0.33,0.4,0.45})-LOOKUP(K361,{0,1950001,3300001,6950001,9000001,18000001,40000001},{0,97500,427500,636000,1536000,2796000,4796000}))*1.021,-2))</f>
        <v/>
      </c>
      <c r="O361" s="19">
        <f>IF(L361&lt;=0,0,ROUNDDOWN((L361*LOOKUP(L361,{0,1950001,3300001,6950001,9000001,18000001,40000001},{0.05,0.1,0.2,0.23,0.33,0.4,0.45})-LOOKUP(L361,{0,1950001,3300001,6950001,9000001,18000001,40000001},{0,97500,427500,636000,1536000,2796000,4796000}))*1.021,-2))</f>
        <v/>
      </c>
      <c r="P361" s="19">
        <f>MAX(0,ROUNDDOWN(G361-E361-430000,-3))</f>
        <v/>
      </c>
      <c r="Q361" s="19">
        <f>MAX(0,ROUNDDOWN(G361-E361-430000-I361,-3))</f>
        <v/>
      </c>
      <c r="R361" s="19">
        <f>MAX(0,ROUNDDOWN(F361-E361-430000,-3))</f>
        <v/>
      </c>
      <c r="S361" s="19">
        <f>IF(G361&lt;=450000,0,MAX(0,ROUNDDOWN(P361*0.06-MIN(50000,P361)*0.03,-2))+MAX(0,ROUNDDOWN(P361*0.04-MIN(50000,P361)*0.02,-2)))</f>
        <v/>
      </c>
      <c r="T361" s="19">
        <f>IF(G361&lt;=450000,0,MAX(0,ROUNDDOWN(Q361*0.06-MIN(50000,Q361)*0.03,-2))+MAX(0,ROUNDDOWN(Q361*0.04-MIN(50000,Q361)*0.02,-2)))</f>
        <v/>
      </c>
      <c r="U361" s="19">
        <f>IF(F361&lt;=450000,0,MAX(0,ROUNDDOWN(R361*0.06-MIN(50000,R361)*0.03,-2))+MAX(0,ROUNDDOWN(R361*0.04-MIN(50000,R361)*0.02,-2)))</f>
        <v/>
      </c>
      <c r="V361" s="19">
        <f>S361-U361</f>
        <v/>
      </c>
      <c r="W361" s="19">
        <f>O361-M361</f>
        <v/>
      </c>
      <c r="X361" s="19">
        <f>N361+T361-M361-S361</f>
        <v/>
      </c>
      <c r="Y361" s="19">
        <f>T361-S361</f>
        <v/>
      </c>
    </row>
    <row r="362">
      <c r="A362" t="inlineStr">
        <is>
          <t>医療費の境目</t>
        </is>
      </c>
      <c r="B362" s="19">
        <f>'3_医療費の境目'!$B$3</f>
        <v/>
      </c>
      <c r="C362" s="19">
        <f>'3_医療費の境目'!$B$4</f>
        <v/>
      </c>
      <c r="D362" s="19">
        <f>'3_医療費の境目'!D290</f>
        <v/>
      </c>
      <c r="E362" s="19">
        <f>ROUND(MIN(B362/12,650000)*12*0.0915+MIN(B362/12,1390000)*12*(0.0504+0)+B362*0.005,0)</f>
        <v/>
      </c>
      <c r="F362" s="19">
        <f>IF(B362&lt;741000,0,IF(B362&lt;2191000,B362-740000,IF(B362&lt;2193000,1451000,IF(B362&lt;2196000,1453000,IF(B362&lt;2200000,1456000,IF(B362&lt;3600000,ROUND(ROUNDDOWN(B362/4,-3)*2.8,0)-80000,IF(B362&lt;6600000,ROUND(ROUNDDOWN(B362/4,-3)*3.2,0)-440000,IF(B362&lt;8500000,ROUNDDOWN(B362*0.9,0)-1100000,B362-1950000))))))))</f>
        <v/>
      </c>
      <c r="G362" s="19">
        <f>F362+C362</f>
        <v/>
      </c>
      <c r="H362" s="19">
        <f>IF(G362&gt;23500000,NA(),IF(G362&lt;=4890000,1040000,IF(G362&lt;=6550000,670000,620000)))</f>
        <v/>
      </c>
      <c r="I362" s="19">
        <f>IF(D362&lt;=0,0,MAX(0,MIN(2000000,D362-MIN(100000,ROUNDDOWN(G362*0.05,0)))))</f>
        <v/>
      </c>
      <c r="J362" s="19">
        <f>MAX(0,ROUNDDOWN(F362-E362-H362,-3))</f>
        <v/>
      </c>
      <c r="K362" s="19">
        <f>MAX(0,ROUNDDOWN(G362-E362-H362-I362,-3))</f>
        <v/>
      </c>
      <c r="L362" s="19">
        <f>MAX(0,ROUNDDOWN(G362-E362-H362,-3))</f>
        <v/>
      </c>
      <c r="M362" s="19">
        <f>IF(J362&lt;=0,0,ROUNDDOWN((J362*LOOKUP(J362,{0,1950001,3300001,6950001,9000001,18000001,40000001},{0.05,0.1,0.2,0.23,0.33,0.4,0.45})-LOOKUP(J362,{0,1950001,3300001,6950001,9000001,18000001,40000001},{0,97500,427500,636000,1536000,2796000,4796000}))*1.021,-2))</f>
        <v/>
      </c>
      <c r="N362" s="19">
        <f>IF(K362&lt;=0,0,ROUNDDOWN((K362*LOOKUP(K362,{0,1950001,3300001,6950001,9000001,18000001,40000001},{0.05,0.1,0.2,0.23,0.33,0.4,0.45})-LOOKUP(K362,{0,1950001,3300001,6950001,9000001,18000001,40000001},{0,97500,427500,636000,1536000,2796000,4796000}))*1.021,-2))</f>
        <v/>
      </c>
      <c r="O362" s="19">
        <f>IF(L362&lt;=0,0,ROUNDDOWN((L362*LOOKUP(L362,{0,1950001,3300001,6950001,9000001,18000001,40000001},{0.05,0.1,0.2,0.23,0.33,0.4,0.45})-LOOKUP(L362,{0,1950001,3300001,6950001,9000001,18000001,40000001},{0,97500,427500,636000,1536000,2796000,4796000}))*1.021,-2))</f>
        <v/>
      </c>
      <c r="P362" s="19">
        <f>MAX(0,ROUNDDOWN(G362-E362-430000,-3))</f>
        <v/>
      </c>
      <c r="Q362" s="19">
        <f>MAX(0,ROUNDDOWN(G362-E362-430000-I362,-3))</f>
        <v/>
      </c>
      <c r="R362" s="19">
        <f>MAX(0,ROUNDDOWN(F362-E362-430000,-3))</f>
        <v/>
      </c>
      <c r="S362" s="19">
        <f>IF(G362&lt;=450000,0,MAX(0,ROUNDDOWN(P362*0.06-MIN(50000,P362)*0.03,-2))+MAX(0,ROUNDDOWN(P362*0.04-MIN(50000,P362)*0.02,-2)))</f>
        <v/>
      </c>
      <c r="T362" s="19">
        <f>IF(G362&lt;=450000,0,MAX(0,ROUNDDOWN(Q362*0.06-MIN(50000,Q362)*0.03,-2))+MAX(0,ROUNDDOWN(Q362*0.04-MIN(50000,Q362)*0.02,-2)))</f>
        <v/>
      </c>
      <c r="U362" s="19">
        <f>IF(F362&lt;=450000,0,MAX(0,ROUNDDOWN(R362*0.06-MIN(50000,R362)*0.03,-2))+MAX(0,ROUNDDOWN(R362*0.04-MIN(50000,R362)*0.02,-2)))</f>
        <v/>
      </c>
      <c r="V362" s="19">
        <f>S362-U362</f>
        <v/>
      </c>
      <c r="W362" s="19">
        <f>O362-M362</f>
        <v/>
      </c>
      <c r="X362" s="19">
        <f>N362+T362-M362-S362</f>
        <v/>
      </c>
      <c r="Y362" s="19">
        <f>T362-S362</f>
        <v/>
      </c>
    </row>
    <row r="363">
      <c r="A363" t="inlineStr">
        <is>
          <t>医療費の境目</t>
        </is>
      </c>
      <c r="B363" s="19">
        <f>'3_医療費の境目'!$B$3</f>
        <v/>
      </c>
      <c r="C363" s="19">
        <f>'3_医療費の境目'!$B$4</f>
        <v/>
      </c>
      <c r="D363" s="19">
        <f>'3_医療費の境目'!D291</f>
        <v/>
      </c>
      <c r="E363" s="19">
        <f>ROUND(MIN(B363/12,650000)*12*0.0915+MIN(B363/12,1390000)*12*(0.0504+0)+B363*0.005,0)</f>
        <v/>
      </c>
      <c r="F363" s="19">
        <f>IF(B363&lt;741000,0,IF(B363&lt;2191000,B363-740000,IF(B363&lt;2193000,1451000,IF(B363&lt;2196000,1453000,IF(B363&lt;2200000,1456000,IF(B363&lt;3600000,ROUND(ROUNDDOWN(B363/4,-3)*2.8,0)-80000,IF(B363&lt;6600000,ROUND(ROUNDDOWN(B363/4,-3)*3.2,0)-440000,IF(B363&lt;8500000,ROUNDDOWN(B363*0.9,0)-1100000,B363-1950000))))))))</f>
        <v/>
      </c>
      <c r="G363" s="19">
        <f>F363+C363</f>
        <v/>
      </c>
      <c r="H363" s="19">
        <f>IF(G363&gt;23500000,NA(),IF(G363&lt;=4890000,1040000,IF(G363&lt;=6550000,670000,620000)))</f>
        <v/>
      </c>
      <c r="I363" s="19">
        <f>IF(D363&lt;=0,0,MAX(0,MIN(2000000,D363-MIN(100000,ROUNDDOWN(G363*0.05,0)))))</f>
        <v/>
      </c>
      <c r="J363" s="19">
        <f>MAX(0,ROUNDDOWN(F363-E363-H363,-3))</f>
        <v/>
      </c>
      <c r="K363" s="19">
        <f>MAX(0,ROUNDDOWN(G363-E363-H363-I363,-3))</f>
        <v/>
      </c>
      <c r="L363" s="19">
        <f>MAX(0,ROUNDDOWN(G363-E363-H363,-3))</f>
        <v/>
      </c>
      <c r="M363" s="19">
        <f>IF(J363&lt;=0,0,ROUNDDOWN((J363*LOOKUP(J363,{0,1950001,3300001,6950001,9000001,18000001,40000001},{0.05,0.1,0.2,0.23,0.33,0.4,0.45})-LOOKUP(J363,{0,1950001,3300001,6950001,9000001,18000001,40000001},{0,97500,427500,636000,1536000,2796000,4796000}))*1.021,-2))</f>
        <v/>
      </c>
      <c r="N363" s="19">
        <f>IF(K363&lt;=0,0,ROUNDDOWN((K363*LOOKUP(K363,{0,1950001,3300001,6950001,9000001,18000001,40000001},{0.05,0.1,0.2,0.23,0.33,0.4,0.45})-LOOKUP(K363,{0,1950001,3300001,6950001,9000001,18000001,40000001},{0,97500,427500,636000,1536000,2796000,4796000}))*1.021,-2))</f>
        <v/>
      </c>
      <c r="O363" s="19">
        <f>IF(L363&lt;=0,0,ROUNDDOWN((L363*LOOKUP(L363,{0,1950001,3300001,6950001,9000001,18000001,40000001},{0.05,0.1,0.2,0.23,0.33,0.4,0.45})-LOOKUP(L363,{0,1950001,3300001,6950001,9000001,18000001,40000001},{0,97500,427500,636000,1536000,2796000,4796000}))*1.021,-2))</f>
        <v/>
      </c>
      <c r="P363" s="19">
        <f>MAX(0,ROUNDDOWN(G363-E363-430000,-3))</f>
        <v/>
      </c>
      <c r="Q363" s="19">
        <f>MAX(0,ROUNDDOWN(G363-E363-430000-I363,-3))</f>
        <v/>
      </c>
      <c r="R363" s="19">
        <f>MAX(0,ROUNDDOWN(F363-E363-430000,-3))</f>
        <v/>
      </c>
      <c r="S363" s="19">
        <f>IF(G363&lt;=450000,0,MAX(0,ROUNDDOWN(P363*0.06-MIN(50000,P363)*0.03,-2))+MAX(0,ROUNDDOWN(P363*0.04-MIN(50000,P363)*0.02,-2)))</f>
        <v/>
      </c>
      <c r="T363" s="19">
        <f>IF(G363&lt;=450000,0,MAX(0,ROUNDDOWN(Q363*0.06-MIN(50000,Q363)*0.03,-2))+MAX(0,ROUNDDOWN(Q363*0.04-MIN(50000,Q363)*0.02,-2)))</f>
        <v/>
      </c>
      <c r="U363" s="19">
        <f>IF(F363&lt;=450000,0,MAX(0,ROUNDDOWN(R363*0.06-MIN(50000,R363)*0.03,-2))+MAX(0,ROUNDDOWN(R363*0.04-MIN(50000,R363)*0.02,-2)))</f>
        <v/>
      </c>
      <c r="V363" s="19">
        <f>S363-U363</f>
        <v/>
      </c>
      <c r="W363" s="19">
        <f>O363-M363</f>
        <v/>
      </c>
      <c r="X363" s="19">
        <f>N363+T363-M363-S363</f>
        <v/>
      </c>
      <c r="Y363" s="19">
        <f>T363-S363</f>
        <v/>
      </c>
    </row>
    <row r="364">
      <c r="A364" t="inlineStr">
        <is>
          <t>医療費の境目</t>
        </is>
      </c>
      <c r="B364" s="19">
        <f>'3_医療費の境目'!$B$3</f>
        <v/>
      </c>
      <c r="C364" s="19">
        <f>'3_医療費の境目'!$B$4</f>
        <v/>
      </c>
      <c r="D364" s="19">
        <f>'3_医療費の境目'!D292</f>
        <v/>
      </c>
      <c r="E364" s="19">
        <f>ROUND(MIN(B364/12,650000)*12*0.0915+MIN(B364/12,1390000)*12*(0.0504+0)+B364*0.005,0)</f>
        <v/>
      </c>
      <c r="F364" s="19">
        <f>IF(B364&lt;741000,0,IF(B364&lt;2191000,B364-740000,IF(B364&lt;2193000,1451000,IF(B364&lt;2196000,1453000,IF(B364&lt;2200000,1456000,IF(B364&lt;3600000,ROUND(ROUNDDOWN(B364/4,-3)*2.8,0)-80000,IF(B364&lt;6600000,ROUND(ROUNDDOWN(B364/4,-3)*3.2,0)-440000,IF(B364&lt;8500000,ROUNDDOWN(B364*0.9,0)-1100000,B364-1950000))))))))</f>
        <v/>
      </c>
      <c r="G364" s="19">
        <f>F364+C364</f>
        <v/>
      </c>
      <c r="H364" s="19">
        <f>IF(G364&gt;23500000,NA(),IF(G364&lt;=4890000,1040000,IF(G364&lt;=6550000,670000,620000)))</f>
        <v/>
      </c>
      <c r="I364" s="19">
        <f>IF(D364&lt;=0,0,MAX(0,MIN(2000000,D364-MIN(100000,ROUNDDOWN(G364*0.05,0)))))</f>
        <v/>
      </c>
      <c r="J364" s="19">
        <f>MAX(0,ROUNDDOWN(F364-E364-H364,-3))</f>
        <v/>
      </c>
      <c r="K364" s="19">
        <f>MAX(0,ROUNDDOWN(G364-E364-H364-I364,-3))</f>
        <v/>
      </c>
      <c r="L364" s="19">
        <f>MAX(0,ROUNDDOWN(G364-E364-H364,-3))</f>
        <v/>
      </c>
      <c r="M364" s="19">
        <f>IF(J364&lt;=0,0,ROUNDDOWN((J364*LOOKUP(J364,{0,1950001,3300001,6950001,9000001,18000001,40000001},{0.05,0.1,0.2,0.23,0.33,0.4,0.45})-LOOKUP(J364,{0,1950001,3300001,6950001,9000001,18000001,40000001},{0,97500,427500,636000,1536000,2796000,4796000}))*1.021,-2))</f>
        <v/>
      </c>
      <c r="N364" s="19">
        <f>IF(K364&lt;=0,0,ROUNDDOWN((K364*LOOKUP(K364,{0,1950001,3300001,6950001,9000001,18000001,40000001},{0.05,0.1,0.2,0.23,0.33,0.4,0.45})-LOOKUP(K364,{0,1950001,3300001,6950001,9000001,18000001,40000001},{0,97500,427500,636000,1536000,2796000,4796000}))*1.021,-2))</f>
        <v/>
      </c>
      <c r="O364" s="19">
        <f>IF(L364&lt;=0,0,ROUNDDOWN((L364*LOOKUP(L364,{0,1950001,3300001,6950001,9000001,18000001,40000001},{0.05,0.1,0.2,0.23,0.33,0.4,0.45})-LOOKUP(L364,{0,1950001,3300001,6950001,9000001,18000001,40000001},{0,97500,427500,636000,1536000,2796000,4796000}))*1.021,-2))</f>
        <v/>
      </c>
      <c r="P364" s="19">
        <f>MAX(0,ROUNDDOWN(G364-E364-430000,-3))</f>
        <v/>
      </c>
      <c r="Q364" s="19">
        <f>MAX(0,ROUNDDOWN(G364-E364-430000-I364,-3))</f>
        <v/>
      </c>
      <c r="R364" s="19">
        <f>MAX(0,ROUNDDOWN(F364-E364-430000,-3))</f>
        <v/>
      </c>
      <c r="S364" s="19">
        <f>IF(G364&lt;=450000,0,MAX(0,ROUNDDOWN(P364*0.06-MIN(50000,P364)*0.03,-2))+MAX(0,ROUNDDOWN(P364*0.04-MIN(50000,P364)*0.02,-2)))</f>
        <v/>
      </c>
      <c r="T364" s="19">
        <f>IF(G364&lt;=450000,0,MAX(0,ROUNDDOWN(Q364*0.06-MIN(50000,Q364)*0.03,-2))+MAX(0,ROUNDDOWN(Q364*0.04-MIN(50000,Q364)*0.02,-2)))</f>
        <v/>
      </c>
      <c r="U364" s="19">
        <f>IF(F364&lt;=450000,0,MAX(0,ROUNDDOWN(R364*0.06-MIN(50000,R364)*0.03,-2))+MAX(0,ROUNDDOWN(R364*0.04-MIN(50000,R364)*0.02,-2)))</f>
        <v/>
      </c>
      <c r="V364" s="19">
        <f>S364-U364</f>
        <v/>
      </c>
      <c r="W364" s="19">
        <f>O364-M364</f>
        <v/>
      </c>
      <c r="X364" s="19">
        <f>N364+T364-M364-S364</f>
        <v/>
      </c>
      <c r="Y364" s="19">
        <f>T364-S364</f>
        <v/>
      </c>
    </row>
    <row r="365">
      <c r="A365" t="inlineStr">
        <is>
          <t>医療費の境目</t>
        </is>
      </c>
      <c r="B365" s="19">
        <f>'3_医療費の境目'!$B$3</f>
        <v/>
      </c>
      <c r="C365" s="19">
        <f>'3_医療費の境目'!$B$4</f>
        <v/>
      </c>
      <c r="D365" s="19">
        <f>'3_医療費の境目'!D293</f>
        <v/>
      </c>
      <c r="E365" s="19">
        <f>ROUND(MIN(B365/12,650000)*12*0.0915+MIN(B365/12,1390000)*12*(0.0504+0)+B365*0.005,0)</f>
        <v/>
      </c>
      <c r="F365" s="19">
        <f>IF(B365&lt;741000,0,IF(B365&lt;2191000,B365-740000,IF(B365&lt;2193000,1451000,IF(B365&lt;2196000,1453000,IF(B365&lt;2200000,1456000,IF(B365&lt;3600000,ROUND(ROUNDDOWN(B365/4,-3)*2.8,0)-80000,IF(B365&lt;6600000,ROUND(ROUNDDOWN(B365/4,-3)*3.2,0)-440000,IF(B365&lt;8500000,ROUNDDOWN(B365*0.9,0)-1100000,B365-1950000))))))))</f>
        <v/>
      </c>
      <c r="G365" s="19">
        <f>F365+C365</f>
        <v/>
      </c>
      <c r="H365" s="19">
        <f>IF(G365&gt;23500000,NA(),IF(G365&lt;=4890000,1040000,IF(G365&lt;=6550000,670000,620000)))</f>
        <v/>
      </c>
      <c r="I365" s="19">
        <f>IF(D365&lt;=0,0,MAX(0,MIN(2000000,D365-MIN(100000,ROUNDDOWN(G365*0.05,0)))))</f>
        <v/>
      </c>
      <c r="J365" s="19">
        <f>MAX(0,ROUNDDOWN(F365-E365-H365,-3))</f>
        <v/>
      </c>
      <c r="K365" s="19">
        <f>MAX(0,ROUNDDOWN(G365-E365-H365-I365,-3))</f>
        <v/>
      </c>
      <c r="L365" s="19">
        <f>MAX(0,ROUNDDOWN(G365-E365-H365,-3))</f>
        <v/>
      </c>
      <c r="M365" s="19">
        <f>IF(J365&lt;=0,0,ROUNDDOWN((J365*LOOKUP(J365,{0,1950001,3300001,6950001,9000001,18000001,40000001},{0.05,0.1,0.2,0.23,0.33,0.4,0.45})-LOOKUP(J365,{0,1950001,3300001,6950001,9000001,18000001,40000001},{0,97500,427500,636000,1536000,2796000,4796000}))*1.021,-2))</f>
        <v/>
      </c>
      <c r="N365" s="19">
        <f>IF(K365&lt;=0,0,ROUNDDOWN((K365*LOOKUP(K365,{0,1950001,3300001,6950001,9000001,18000001,40000001},{0.05,0.1,0.2,0.23,0.33,0.4,0.45})-LOOKUP(K365,{0,1950001,3300001,6950001,9000001,18000001,40000001},{0,97500,427500,636000,1536000,2796000,4796000}))*1.021,-2))</f>
        <v/>
      </c>
      <c r="O365" s="19">
        <f>IF(L365&lt;=0,0,ROUNDDOWN((L365*LOOKUP(L365,{0,1950001,3300001,6950001,9000001,18000001,40000001},{0.05,0.1,0.2,0.23,0.33,0.4,0.45})-LOOKUP(L365,{0,1950001,3300001,6950001,9000001,18000001,40000001},{0,97500,427500,636000,1536000,2796000,4796000}))*1.021,-2))</f>
        <v/>
      </c>
      <c r="P365" s="19">
        <f>MAX(0,ROUNDDOWN(G365-E365-430000,-3))</f>
        <v/>
      </c>
      <c r="Q365" s="19">
        <f>MAX(0,ROUNDDOWN(G365-E365-430000-I365,-3))</f>
        <v/>
      </c>
      <c r="R365" s="19">
        <f>MAX(0,ROUNDDOWN(F365-E365-430000,-3))</f>
        <v/>
      </c>
      <c r="S365" s="19">
        <f>IF(G365&lt;=450000,0,MAX(0,ROUNDDOWN(P365*0.06-MIN(50000,P365)*0.03,-2))+MAX(0,ROUNDDOWN(P365*0.04-MIN(50000,P365)*0.02,-2)))</f>
        <v/>
      </c>
      <c r="T365" s="19">
        <f>IF(G365&lt;=450000,0,MAX(0,ROUNDDOWN(Q365*0.06-MIN(50000,Q365)*0.03,-2))+MAX(0,ROUNDDOWN(Q365*0.04-MIN(50000,Q365)*0.02,-2)))</f>
        <v/>
      </c>
      <c r="U365" s="19">
        <f>IF(F365&lt;=450000,0,MAX(0,ROUNDDOWN(R365*0.06-MIN(50000,R365)*0.03,-2))+MAX(0,ROUNDDOWN(R365*0.04-MIN(50000,R365)*0.02,-2)))</f>
        <v/>
      </c>
      <c r="V365" s="19">
        <f>S365-U365</f>
        <v/>
      </c>
      <c r="W365" s="19">
        <f>O365-M365</f>
        <v/>
      </c>
      <c r="X365" s="19">
        <f>N365+T365-M365-S365</f>
        <v/>
      </c>
      <c r="Y365" s="19">
        <f>T365-S365</f>
        <v/>
      </c>
    </row>
    <row r="366">
      <c r="A366" t="inlineStr">
        <is>
          <t>医療費の境目</t>
        </is>
      </c>
      <c r="B366" s="19">
        <f>'3_医療費の境目'!$B$3</f>
        <v/>
      </c>
      <c r="C366" s="19">
        <f>'3_医療費の境目'!$B$4</f>
        <v/>
      </c>
      <c r="D366" s="19">
        <f>'3_医療費の境目'!D294</f>
        <v/>
      </c>
      <c r="E366" s="19">
        <f>ROUND(MIN(B366/12,650000)*12*0.0915+MIN(B366/12,1390000)*12*(0.0504+0)+B366*0.005,0)</f>
        <v/>
      </c>
      <c r="F366" s="19">
        <f>IF(B366&lt;741000,0,IF(B366&lt;2191000,B366-740000,IF(B366&lt;2193000,1451000,IF(B366&lt;2196000,1453000,IF(B366&lt;2200000,1456000,IF(B366&lt;3600000,ROUND(ROUNDDOWN(B366/4,-3)*2.8,0)-80000,IF(B366&lt;6600000,ROUND(ROUNDDOWN(B366/4,-3)*3.2,0)-440000,IF(B366&lt;8500000,ROUNDDOWN(B366*0.9,0)-1100000,B366-1950000))))))))</f>
        <v/>
      </c>
      <c r="G366" s="19">
        <f>F366+C366</f>
        <v/>
      </c>
      <c r="H366" s="19">
        <f>IF(G366&gt;23500000,NA(),IF(G366&lt;=4890000,1040000,IF(G366&lt;=6550000,670000,620000)))</f>
        <v/>
      </c>
      <c r="I366" s="19">
        <f>IF(D366&lt;=0,0,MAX(0,MIN(2000000,D366-MIN(100000,ROUNDDOWN(G366*0.05,0)))))</f>
        <v/>
      </c>
      <c r="J366" s="19">
        <f>MAX(0,ROUNDDOWN(F366-E366-H366,-3))</f>
        <v/>
      </c>
      <c r="K366" s="19">
        <f>MAX(0,ROUNDDOWN(G366-E366-H366-I366,-3))</f>
        <v/>
      </c>
      <c r="L366" s="19">
        <f>MAX(0,ROUNDDOWN(G366-E366-H366,-3))</f>
        <v/>
      </c>
      <c r="M366" s="19">
        <f>IF(J366&lt;=0,0,ROUNDDOWN((J366*LOOKUP(J366,{0,1950001,3300001,6950001,9000001,18000001,40000001},{0.05,0.1,0.2,0.23,0.33,0.4,0.45})-LOOKUP(J366,{0,1950001,3300001,6950001,9000001,18000001,40000001},{0,97500,427500,636000,1536000,2796000,4796000}))*1.021,-2))</f>
        <v/>
      </c>
      <c r="N366" s="19">
        <f>IF(K366&lt;=0,0,ROUNDDOWN((K366*LOOKUP(K366,{0,1950001,3300001,6950001,9000001,18000001,40000001},{0.05,0.1,0.2,0.23,0.33,0.4,0.45})-LOOKUP(K366,{0,1950001,3300001,6950001,9000001,18000001,40000001},{0,97500,427500,636000,1536000,2796000,4796000}))*1.021,-2))</f>
        <v/>
      </c>
      <c r="O366" s="19">
        <f>IF(L366&lt;=0,0,ROUNDDOWN((L366*LOOKUP(L366,{0,1950001,3300001,6950001,9000001,18000001,40000001},{0.05,0.1,0.2,0.23,0.33,0.4,0.45})-LOOKUP(L366,{0,1950001,3300001,6950001,9000001,18000001,40000001},{0,97500,427500,636000,1536000,2796000,4796000}))*1.021,-2))</f>
        <v/>
      </c>
      <c r="P366" s="19">
        <f>MAX(0,ROUNDDOWN(G366-E366-430000,-3))</f>
        <v/>
      </c>
      <c r="Q366" s="19">
        <f>MAX(0,ROUNDDOWN(G366-E366-430000-I366,-3))</f>
        <v/>
      </c>
      <c r="R366" s="19">
        <f>MAX(0,ROUNDDOWN(F366-E366-430000,-3))</f>
        <v/>
      </c>
      <c r="S366" s="19">
        <f>IF(G366&lt;=450000,0,MAX(0,ROUNDDOWN(P366*0.06-MIN(50000,P366)*0.03,-2))+MAX(0,ROUNDDOWN(P366*0.04-MIN(50000,P366)*0.02,-2)))</f>
        <v/>
      </c>
      <c r="T366" s="19">
        <f>IF(G366&lt;=450000,0,MAX(0,ROUNDDOWN(Q366*0.06-MIN(50000,Q366)*0.03,-2))+MAX(0,ROUNDDOWN(Q366*0.04-MIN(50000,Q366)*0.02,-2)))</f>
        <v/>
      </c>
      <c r="U366" s="19">
        <f>IF(F366&lt;=450000,0,MAX(0,ROUNDDOWN(R366*0.06-MIN(50000,R366)*0.03,-2))+MAX(0,ROUNDDOWN(R366*0.04-MIN(50000,R366)*0.02,-2)))</f>
        <v/>
      </c>
      <c r="V366" s="19">
        <f>S366-U366</f>
        <v/>
      </c>
      <c r="W366" s="19">
        <f>O366-M366</f>
        <v/>
      </c>
      <c r="X366" s="19">
        <f>N366+T366-M366-S366</f>
        <v/>
      </c>
      <c r="Y366" s="19">
        <f>T366-S366</f>
        <v/>
      </c>
    </row>
    <row r="367">
      <c r="A367" t="inlineStr">
        <is>
          <t>医療費の境目</t>
        </is>
      </c>
      <c r="B367" s="19">
        <f>'3_医療費の境目'!$B$3</f>
        <v/>
      </c>
      <c r="C367" s="19">
        <f>'3_医療費の境目'!$B$4</f>
        <v/>
      </c>
      <c r="D367" s="19">
        <f>'3_医療費の境目'!D295</f>
        <v/>
      </c>
      <c r="E367" s="19">
        <f>ROUND(MIN(B367/12,650000)*12*0.0915+MIN(B367/12,1390000)*12*(0.0504+0)+B367*0.005,0)</f>
        <v/>
      </c>
      <c r="F367" s="19">
        <f>IF(B367&lt;741000,0,IF(B367&lt;2191000,B367-740000,IF(B367&lt;2193000,1451000,IF(B367&lt;2196000,1453000,IF(B367&lt;2200000,1456000,IF(B367&lt;3600000,ROUND(ROUNDDOWN(B367/4,-3)*2.8,0)-80000,IF(B367&lt;6600000,ROUND(ROUNDDOWN(B367/4,-3)*3.2,0)-440000,IF(B367&lt;8500000,ROUNDDOWN(B367*0.9,0)-1100000,B367-1950000))))))))</f>
        <v/>
      </c>
      <c r="G367" s="19">
        <f>F367+C367</f>
        <v/>
      </c>
      <c r="H367" s="19">
        <f>IF(G367&gt;23500000,NA(),IF(G367&lt;=4890000,1040000,IF(G367&lt;=6550000,670000,620000)))</f>
        <v/>
      </c>
      <c r="I367" s="19">
        <f>IF(D367&lt;=0,0,MAX(0,MIN(2000000,D367-MIN(100000,ROUNDDOWN(G367*0.05,0)))))</f>
        <v/>
      </c>
      <c r="J367" s="19">
        <f>MAX(0,ROUNDDOWN(F367-E367-H367,-3))</f>
        <v/>
      </c>
      <c r="K367" s="19">
        <f>MAX(0,ROUNDDOWN(G367-E367-H367-I367,-3))</f>
        <v/>
      </c>
      <c r="L367" s="19">
        <f>MAX(0,ROUNDDOWN(G367-E367-H367,-3))</f>
        <v/>
      </c>
      <c r="M367" s="19">
        <f>IF(J367&lt;=0,0,ROUNDDOWN((J367*LOOKUP(J367,{0,1950001,3300001,6950001,9000001,18000001,40000001},{0.05,0.1,0.2,0.23,0.33,0.4,0.45})-LOOKUP(J367,{0,1950001,3300001,6950001,9000001,18000001,40000001},{0,97500,427500,636000,1536000,2796000,4796000}))*1.021,-2))</f>
        <v/>
      </c>
      <c r="N367" s="19">
        <f>IF(K367&lt;=0,0,ROUNDDOWN((K367*LOOKUP(K367,{0,1950001,3300001,6950001,9000001,18000001,40000001},{0.05,0.1,0.2,0.23,0.33,0.4,0.45})-LOOKUP(K367,{0,1950001,3300001,6950001,9000001,18000001,40000001},{0,97500,427500,636000,1536000,2796000,4796000}))*1.021,-2))</f>
        <v/>
      </c>
      <c r="O367" s="19">
        <f>IF(L367&lt;=0,0,ROUNDDOWN((L367*LOOKUP(L367,{0,1950001,3300001,6950001,9000001,18000001,40000001},{0.05,0.1,0.2,0.23,0.33,0.4,0.45})-LOOKUP(L367,{0,1950001,3300001,6950001,9000001,18000001,40000001},{0,97500,427500,636000,1536000,2796000,4796000}))*1.021,-2))</f>
        <v/>
      </c>
      <c r="P367" s="19">
        <f>MAX(0,ROUNDDOWN(G367-E367-430000,-3))</f>
        <v/>
      </c>
      <c r="Q367" s="19">
        <f>MAX(0,ROUNDDOWN(G367-E367-430000-I367,-3))</f>
        <v/>
      </c>
      <c r="R367" s="19">
        <f>MAX(0,ROUNDDOWN(F367-E367-430000,-3))</f>
        <v/>
      </c>
      <c r="S367" s="19">
        <f>IF(G367&lt;=450000,0,MAX(0,ROUNDDOWN(P367*0.06-MIN(50000,P367)*0.03,-2))+MAX(0,ROUNDDOWN(P367*0.04-MIN(50000,P367)*0.02,-2)))</f>
        <v/>
      </c>
      <c r="T367" s="19">
        <f>IF(G367&lt;=450000,0,MAX(0,ROUNDDOWN(Q367*0.06-MIN(50000,Q367)*0.03,-2))+MAX(0,ROUNDDOWN(Q367*0.04-MIN(50000,Q367)*0.02,-2)))</f>
        <v/>
      </c>
      <c r="U367" s="19">
        <f>IF(F367&lt;=450000,0,MAX(0,ROUNDDOWN(R367*0.06-MIN(50000,R367)*0.03,-2))+MAX(0,ROUNDDOWN(R367*0.04-MIN(50000,R367)*0.02,-2)))</f>
        <v/>
      </c>
      <c r="V367" s="19">
        <f>S367-U367</f>
        <v/>
      </c>
      <c r="W367" s="19">
        <f>O367-M367</f>
        <v/>
      </c>
      <c r="X367" s="19">
        <f>N367+T367-M367-S367</f>
        <v/>
      </c>
      <c r="Y367" s="19">
        <f>T367-S367</f>
        <v/>
      </c>
    </row>
    <row r="368">
      <c r="A368" t="inlineStr">
        <is>
          <t>医療費の境目</t>
        </is>
      </c>
      <c r="B368" s="19">
        <f>'3_医療費の境目'!$B$3</f>
        <v/>
      </c>
      <c r="C368" s="19">
        <f>'3_医療費の境目'!$B$4</f>
        <v/>
      </c>
      <c r="D368" s="19">
        <f>'3_医療費の境目'!D296</f>
        <v/>
      </c>
      <c r="E368" s="19">
        <f>ROUND(MIN(B368/12,650000)*12*0.0915+MIN(B368/12,1390000)*12*(0.0504+0)+B368*0.005,0)</f>
        <v/>
      </c>
      <c r="F368" s="19">
        <f>IF(B368&lt;741000,0,IF(B368&lt;2191000,B368-740000,IF(B368&lt;2193000,1451000,IF(B368&lt;2196000,1453000,IF(B368&lt;2200000,1456000,IF(B368&lt;3600000,ROUND(ROUNDDOWN(B368/4,-3)*2.8,0)-80000,IF(B368&lt;6600000,ROUND(ROUNDDOWN(B368/4,-3)*3.2,0)-440000,IF(B368&lt;8500000,ROUNDDOWN(B368*0.9,0)-1100000,B368-1950000))))))))</f>
        <v/>
      </c>
      <c r="G368" s="19">
        <f>F368+C368</f>
        <v/>
      </c>
      <c r="H368" s="19">
        <f>IF(G368&gt;23500000,NA(),IF(G368&lt;=4890000,1040000,IF(G368&lt;=6550000,670000,620000)))</f>
        <v/>
      </c>
      <c r="I368" s="19">
        <f>IF(D368&lt;=0,0,MAX(0,MIN(2000000,D368-MIN(100000,ROUNDDOWN(G368*0.05,0)))))</f>
        <v/>
      </c>
      <c r="J368" s="19">
        <f>MAX(0,ROUNDDOWN(F368-E368-H368,-3))</f>
        <v/>
      </c>
      <c r="K368" s="19">
        <f>MAX(0,ROUNDDOWN(G368-E368-H368-I368,-3))</f>
        <v/>
      </c>
      <c r="L368" s="19">
        <f>MAX(0,ROUNDDOWN(G368-E368-H368,-3))</f>
        <v/>
      </c>
      <c r="M368" s="19">
        <f>IF(J368&lt;=0,0,ROUNDDOWN((J368*LOOKUP(J368,{0,1950001,3300001,6950001,9000001,18000001,40000001},{0.05,0.1,0.2,0.23,0.33,0.4,0.45})-LOOKUP(J368,{0,1950001,3300001,6950001,9000001,18000001,40000001},{0,97500,427500,636000,1536000,2796000,4796000}))*1.021,-2))</f>
        <v/>
      </c>
      <c r="N368" s="19">
        <f>IF(K368&lt;=0,0,ROUNDDOWN((K368*LOOKUP(K368,{0,1950001,3300001,6950001,9000001,18000001,40000001},{0.05,0.1,0.2,0.23,0.33,0.4,0.45})-LOOKUP(K368,{0,1950001,3300001,6950001,9000001,18000001,40000001},{0,97500,427500,636000,1536000,2796000,4796000}))*1.021,-2))</f>
        <v/>
      </c>
      <c r="O368" s="19">
        <f>IF(L368&lt;=0,0,ROUNDDOWN((L368*LOOKUP(L368,{0,1950001,3300001,6950001,9000001,18000001,40000001},{0.05,0.1,0.2,0.23,0.33,0.4,0.45})-LOOKUP(L368,{0,1950001,3300001,6950001,9000001,18000001,40000001},{0,97500,427500,636000,1536000,2796000,4796000}))*1.021,-2))</f>
        <v/>
      </c>
      <c r="P368" s="19">
        <f>MAX(0,ROUNDDOWN(G368-E368-430000,-3))</f>
        <v/>
      </c>
      <c r="Q368" s="19">
        <f>MAX(0,ROUNDDOWN(G368-E368-430000-I368,-3))</f>
        <v/>
      </c>
      <c r="R368" s="19">
        <f>MAX(0,ROUNDDOWN(F368-E368-430000,-3))</f>
        <v/>
      </c>
      <c r="S368" s="19">
        <f>IF(G368&lt;=450000,0,MAX(0,ROUNDDOWN(P368*0.06-MIN(50000,P368)*0.03,-2))+MAX(0,ROUNDDOWN(P368*0.04-MIN(50000,P368)*0.02,-2)))</f>
        <v/>
      </c>
      <c r="T368" s="19">
        <f>IF(G368&lt;=450000,0,MAX(0,ROUNDDOWN(Q368*0.06-MIN(50000,Q368)*0.03,-2))+MAX(0,ROUNDDOWN(Q368*0.04-MIN(50000,Q368)*0.02,-2)))</f>
        <v/>
      </c>
      <c r="U368" s="19">
        <f>IF(F368&lt;=450000,0,MAX(0,ROUNDDOWN(R368*0.06-MIN(50000,R368)*0.03,-2))+MAX(0,ROUNDDOWN(R368*0.04-MIN(50000,R368)*0.02,-2)))</f>
        <v/>
      </c>
      <c r="V368" s="19">
        <f>S368-U368</f>
        <v/>
      </c>
      <c r="W368" s="19">
        <f>O368-M368</f>
        <v/>
      </c>
      <c r="X368" s="19">
        <f>N368+T368-M368-S368</f>
        <v/>
      </c>
      <c r="Y368" s="19">
        <f>T368-S368</f>
        <v/>
      </c>
    </row>
    <row r="369">
      <c r="A369" t="inlineStr">
        <is>
          <t>医療費の境目</t>
        </is>
      </c>
      <c r="B369" s="19">
        <f>'3_医療費の境目'!$B$3</f>
        <v/>
      </c>
      <c r="C369" s="19">
        <f>'3_医療費の境目'!$B$4</f>
        <v/>
      </c>
      <c r="D369" s="19">
        <f>'3_医療費の境目'!D297</f>
        <v/>
      </c>
      <c r="E369" s="19">
        <f>ROUND(MIN(B369/12,650000)*12*0.0915+MIN(B369/12,1390000)*12*(0.0504+0)+B369*0.005,0)</f>
        <v/>
      </c>
      <c r="F369" s="19">
        <f>IF(B369&lt;741000,0,IF(B369&lt;2191000,B369-740000,IF(B369&lt;2193000,1451000,IF(B369&lt;2196000,1453000,IF(B369&lt;2200000,1456000,IF(B369&lt;3600000,ROUND(ROUNDDOWN(B369/4,-3)*2.8,0)-80000,IF(B369&lt;6600000,ROUND(ROUNDDOWN(B369/4,-3)*3.2,0)-440000,IF(B369&lt;8500000,ROUNDDOWN(B369*0.9,0)-1100000,B369-1950000))))))))</f>
        <v/>
      </c>
      <c r="G369" s="19">
        <f>F369+C369</f>
        <v/>
      </c>
      <c r="H369" s="19">
        <f>IF(G369&gt;23500000,NA(),IF(G369&lt;=4890000,1040000,IF(G369&lt;=6550000,670000,620000)))</f>
        <v/>
      </c>
      <c r="I369" s="19">
        <f>IF(D369&lt;=0,0,MAX(0,MIN(2000000,D369-MIN(100000,ROUNDDOWN(G369*0.05,0)))))</f>
        <v/>
      </c>
      <c r="J369" s="19">
        <f>MAX(0,ROUNDDOWN(F369-E369-H369,-3))</f>
        <v/>
      </c>
      <c r="K369" s="19">
        <f>MAX(0,ROUNDDOWN(G369-E369-H369-I369,-3))</f>
        <v/>
      </c>
      <c r="L369" s="19">
        <f>MAX(0,ROUNDDOWN(G369-E369-H369,-3))</f>
        <v/>
      </c>
      <c r="M369" s="19">
        <f>IF(J369&lt;=0,0,ROUNDDOWN((J369*LOOKUP(J369,{0,1950001,3300001,6950001,9000001,18000001,40000001},{0.05,0.1,0.2,0.23,0.33,0.4,0.45})-LOOKUP(J369,{0,1950001,3300001,6950001,9000001,18000001,40000001},{0,97500,427500,636000,1536000,2796000,4796000}))*1.021,-2))</f>
        <v/>
      </c>
      <c r="N369" s="19">
        <f>IF(K369&lt;=0,0,ROUNDDOWN((K369*LOOKUP(K369,{0,1950001,3300001,6950001,9000001,18000001,40000001},{0.05,0.1,0.2,0.23,0.33,0.4,0.45})-LOOKUP(K369,{0,1950001,3300001,6950001,9000001,18000001,40000001},{0,97500,427500,636000,1536000,2796000,4796000}))*1.021,-2))</f>
        <v/>
      </c>
      <c r="O369" s="19">
        <f>IF(L369&lt;=0,0,ROUNDDOWN((L369*LOOKUP(L369,{0,1950001,3300001,6950001,9000001,18000001,40000001},{0.05,0.1,0.2,0.23,0.33,0.4,0.45})-LOOKUP(L369,{0,1950001,3300001,6950001,9000001,18000001,40000001},{0,97500,427500,636000,1536000,2796000,4796000}))*1.021,-2))</f>
        <v/>
      </c>
      <c r="P369" s="19">
        <f>MAX(0,ROUNDDOWN(G369-E369-430000,-3))</f>
        <v/>
      </c>
      <c r="Q369" s="19">
        <f>MAX(0,ROUNDDOWN(G369-E369-430000-I369,-3))</f>
        <v/>
      </c>
      <c r="R369" s="19">
        <f>MAX(0,ROUNDDOWN(F369-E369-430000,-3))</f>
        <v/>
      </c>
      <c r="S369" s="19">
        <f>IF(G369&lt;=450000,0,MAX(0,ROUNDDOWN(P369*0.06-MIN(50000,P369)*0.03,-2))+MAX(0,ROUNDDOWN(P369*0.04-MIN(50000,P369)*0.02,-2)))</f>
        <v/>
      </c>
      <c r="T369" s="19">
        <f>IF(G369&lt;=450000,0,MAX(0,ROUNDDOWN(Q369*0.06-MIN(50000,Q369)*0.03,-2))+MAX(0,ROUNDDOWN(Q369*0.04-MIN(50000,Q369)*0.02,-2)))</f>
        <v/>
      </c>
      <c r="U369" s="19">
        <f>IF(F369&lt;=450000,0,MAX(0,ROUNDDOWN(R369*0.06-MIN(50000,R369)*0.03,-2))+MAX(0,ROUNDDOWN(R369*0.04-MIN(50000,R369)*0.02,-2)))</f>
        <v/>
      </c>
      <c r="V369" s="19">
        <f>S369-U369</f>
        <v/>
      </c>
      <c r="W369" s="19">
        <f>O369-M369</f>
        <v/>
      </c>
      <c r="X369" s="19">
        <f>N369+T369-M369-S369</f>
        <v/>
      </c>
      <c r="Y369" s="19">
        <f>T369-S369</f>
        <v/>
      </c>
    </row>
    <row r="370">
      <c r="A370" t="inlineStr">
        <is>
          <t>医療費の境目</t>
        </is>
      </c>
      <c r="B370" s="19">
        <f>'3_医療費の境目'!$B$3</f>
        <v/>
      </c>
      <c r="C370" s="19">
        <f>'3_医療費の境目'!$B$4</f>
        <v/>
      </c>
      <c r="D370" s="19">
        <f>'3_医療費の境目'!D298</f>
        <v/>
      </c>
      <c r="E370" s="19">
        <f>ROUND(MIN(B370/12,650000)*12*0.0915+MIN(B370/12,1390000)*12*(0.0504+0)+B370*0.005,0)</f>
        <v/>
      </c>
      <c r="F370" s="19">
        <f>IF(B370&lt;741000,0,IF(B370&lt;2191000,B370-740000,IF(B370&lt;2193000,1451000,IF(B370&lt;2196000,1453000,IF(B370&lt;2200000,1456000,IF(B370&lt;3600000,ROUND(ROUNDDOWN(B370/4,-3)*2.8,0)-80000,IF(B370&lt;6600000,ROUND(ROUNDDOWN(B370/4,-3)*3.2,0)-440000,IF(B370&lt;8500000,ROUNDDOWN(B370*0.9,0)-1100000,B370-1950000))))))))</f>
        <v/>
      </c>
      <c r="G370" s="19">
        <f>F370+C370</f>
        <v/>
      </c>
      <c r="H370" s="19">
        <f>IF(G370&gt;23500000,NA(),IF(G370&lt;=4890000,1040000,IF(G370&lt;=6550000,670000,620000)))</f>
        <v/>
      </c>
      <c r="I370" s="19">
        <f>IF(D370&lt;=0,0,MAX(0,MIN(2000000,D370-MIN(100000,ROUNDDOWN(G370*0.05,0)))))</f>
        <v/>
      </c>
      <c r="J370" s="19">
        <f>MAX(0,ROUNDDOWN(F370-E370-H370,-3))</f>
        <v/>
      </c>
      <c r="K370" s="19">
        <f>MAX(0,ROUNDDOWN(G370-E370-H370-I370,-3))</f>
        <v/>
      </c>
      <c r="L370" s="19">
        <f>MAX(0,ROUNDDOWN(G370-E370-H370,-3))</f>
        <v/>
      </c>
      <c r="M370" s="19">
        <f>IF(J370&lt;=0,0,ROUNDDOWN((J370*LOOKUP(J370,{0,1950001,3300001,6950001,9000001,18000001,40000001},{0.05,0.1,0.2,0.23,0.33,0.4,0.45})-LOOKUP(J370,{0,1950001,3300001,6950001,9000001,18000001,40000001},{0,97500,427500,636000,1536000,2796000,4796000}))*1.021,-2))</f>
        <v/>
      </c>
      <c r="N370" s="19">
        <f>IF(K370&lt;=0,0,ROUNDDOWN((K370*LOOKUP(K370,{0,1950001,3300001,6950001,9000001,18000001,40000001},{0.05,0.1,0.2,0.23,0.33,0.4,0.45})-LOOKUP(K370,{0,1950001,3300001,6950001,9000001,18000001,40000001},{0,97500,427500,636000,1536000,2796000,4796000}))*1.021,-2))</f>
        <v/>
      </c>
      <c r="O370" s="19">
        <f>IF(L370&lt;=0,0,ROUNDDOWN((L370*LOOKUP(L370,{0,1950001,3300001,6950001,9000001,18000001,40000001},{0.05,0.1,0.2,0.23,0.33,0.4,0.45})-LOOKUP(L370,{0,1950001,3300001,6950001,9000001,18000001,40000001},{0,97500,427500,636000,1536000,2796000,4796000}))*1.021,-2))</f>
        <v/>
      </c>
      <c r="P370" s="19">
        <f>MAX(0,ROUNDDOWN(G370-E370-430000,-3))</f>
        <v/>
      </c>
      <c r="Q370" s="19">
        <f>MAX(0,ROUNDDOWN(G370-E370-430000-I370,-3))</f>
        <v/>
      </c>
      <c r="R370" s="19">
        <f>MAX(0,ROUNDDOWN(F370-E370-430000,-3))</f>
        <v/>
      </c>
      <c r="S370" s="19">
        <f>IF(G370&lt;=450000,0,MAX(0,ROUNDDOWN(P370*0.06-MIN(50000,P370)*0.03,-2))+MAX(0,ROUNDDOWN(P370*0.04-MIN(50000,P370)*0.02,-2)))</f>
        <v/>
      </c>
      <c r="T370" s="19">
        <f>IF(G370&lt;=450000,0,MAX(0,ROUNDDOWN(Q370*0.06-MIN(50000,Q370)*0.03,-2))+MAX(0,ROUNDDOWN(Q370*0.04-MIN(50000,Q370)*0.02,-2)))</f>
        <v/>
      </c>
      <c r="U370" s="19">
        <f>IF(F370&lt;=450000,0,MAX(0,ROUNDDOWN(R370*0.06-MIN(50000,R370)*0.03,-2))+MAX(0,ROUNDDOWN(R370*0.04-MIN(50000,R370)*0.02,-2)))</f>
        <v/>
      </c>
      <c r="V370" s="19">
        <f>S370-U370</f>
        <v/>
      </c>
      <c r="W370" s="19">
        <f>O370-M370</f>
        <v/>
      </c>
      <c r="X370" s="19">
        <f>N370+T370-M370-S370</f>
        <v/>
      </c>
      <c r="Y370" s="19">
        <f>T370-S370</f>
        <v/>
      </c>
    </row>
    <row r="371">
      <c r="A371" t="inlineStr">
        <is>
          <t>医療費の境目</t>
        </is>
      </c>
      <c r="B371" s="19">
        <f>'3_医療費の境目'!$B$3</f>
        <v/>
      </c>
      <c r="C371" s="19">
        <f>'3_医療費の境目'!$B$4</f>
        <v/>
      </c>
      <c r="D371" s="19">
        <f>'3_医療費の境目'!D299</f>
        <v/>
      </c>
      <c r="E371" s="19">
        <f>ROUND(MIN(B371/12,650000)*12*0.0915+MIN(B371/12,1390000)*12*(0.0504+0)+B371*0.005,0)</f>
        <v/>
      </c>
      <c r="F371" s="19">
        <f>IF(B371&lt;741000,0,IF(B371&lt;2191000,B371-740000,IF(B371&lt;2193000,1451000,IF(B371&lt;2196000,1453000,IF(B371&lt;2200000,1456000,IF(B371&lt;3600000,ROUND(ROUNDDOWN(B371/4,-3)*2.8,0)-80000,IF(B371&lt;6600000,ROUND(ROUNDDOWN(B371/4,-3)*3.2,0)-440000,IF(B371&lt;8500000,ROUNDDOWN(B371*0.9,0)-1100000,B371-1950000))))))))</f>
        <v/>
      </c>
      <c r="G371" s="19">
        <f>F371+C371</f>
        <v/>
      </c>
      <c r="H371" s="19">
        <f>IF(G371&gt;23500000,NA(),IF(G371&lt;=4890000,1040000,IF(G371&lt;=6550000,670000,620000)))</f>
        <v/>
      </c>
      <c r="I371" s="19">
        <f>IF(D371&lt;=0,0,MAX(0,MIN(2000000,D371-MIN(100000,ROUNDDOWN(G371*0.05,0)))))</f>
        <v/>
      </c>
      <c r="J371" s="19">
        <f>MAX(0,ROUNDDOWN(F371-E371-H371,-3))</f>
        <v/>
      </c>
      <c r="K371" s="19">
        <f>MAX(0,ROUNDDOWN(G371-E371-H371-I371,-3))</f>
        <v/>
      </c>
      <c r="L371" s="19">
        <f>MAX(0,ROUNDDOWN(G371-E371-H371,-3))</f>
        <v/>
      </c>
      <c r="M371" s="19">
        <f>IF(J371&lt;=0,0,ROUNDDOWN((J371*LOOKUP(J371,{0,1950001,3300001,6950001,9000001,18000001,40000001},{0.05,0.1,0.2,0.23,0.33,0.4,0.45})-LOOKUP(J371,{0,1950001,3300001,6950001,9000001,18000001,40000001},{0,97500,427500,636000,1536000,2796000,4796000}))*1.021,-2))</f>
        <v/>
      </c>
      <c r="N371" s="19">
        <f>IF(K371&lt;=0,0,ROUNDDOWN((K371*LOOKUP(K371,{0,1950001,3300001,6950001,9000001,18000001,40000001},{0.05,0.1,0.2,0.23,0.33,0.4,0.45})-LOOKUP(K371,{0,1950001,3300001,6950001,9000001,18000001,40000001},{0,97500,427500,636000,1536000,2796000,4796000}))*1.021,-2))</f>
        <v/>
      </c>
      <c r="O371" s="19">
        <f>IF(L371&lt;=0,0,ROUNDDOWN((L371*LOOKUP(L371,{0,1950001,3300001,6950001,9000001,18000001,40000001},{0.05,0.1,0.2,0.23,0.33,0.4,0.45})-LOOKUP(L371,{0,1950001,3300001,6950001,9000001,18000001,40000001},{0,97500,427500,636000,1536000,2796000,4796000}))*1.021,-2))</f>
        <v/>
      </c>
      <c r="P371" s="19">
        <f>MAX(0,ROUNDDOWN(G371-E371-430000,-3))</f>
        <v/>
      </c>
      <c r="Q371" s="19">
        <f>MAX(0,ROUNDDOWN(G371-E371-430000-I371,-3))</f>
        <v/>
      </c>
      <c r="R371" s="19">
        <f>MAX(0,ROUNDDOWN(F371-E371-430000,-3))</f>
        <v/>
      </c>
      <c r="S371" s="19">
        <f>IF(G371&lt;=450000,0,MAX(0,ROUNDDOWN(P371*0.06-MIN(50000,P371)*0.03,-2))+MAX(0,ROUNDDOWN(P371*0.04-MIN(50000,P371)*0.02,-2)))</f>
        <v/>
      </c>
      <c r="T371" s="19">
        <f>IF(G371&lt;=450000,0,MAX(0,ROUNDDOWN(Q371*0.06-MIN(50000,Q371)*0.03,-2))+MAX(0,ROUNDDOWN(Q371*0.04-MIN(50000,Q371)*0.02,-2)))</f>
        <v/>
      </c>
      <c r="U371" s="19">
        <f>IF(F371&lt;=450000,0,MAX(0,ROUNDDOWN(R371*0.06-MIN(50000,R371)*0.03,-2))+MAX(0,ROUNDDOWN(R371*0.04-MIN(50000,R371)*0.02,-2)))</f>
        <v/>
      </c>
      <c r="V371" s="19">
        <f>S371-U371</f>
        <v/>
      </c>
      <c r="W371" s="19">
        <f>O371-M371</f>
        <v/>
      </c>
      <c r="X371" s="19">
        <f>N371+T371-M371-S371</f>
        <v/>
      </c>
      <c r="Y371" s="19">
        <f>T371-S371</f>
        <v/>
      </c>
    </row>
    <row r="372">
      <c r="A372" t="inlineStr">
        <is>
          <t>医療費の境目</t>
        </is>
      </c>
      <c r="B372" s="19">
        <f>'3_医療費の境目'!$B$3</f>
        <v/>
      </c>
      <c r="C372" s="19">
        <f>'3_医療費の境目'!$B$4</f>
        <v/>
      </c>
      <c r="D372" s="19">
        <f>'3_医療費の境目'!D300</f>
        <v/>
      </c>
      <c r="E372" s="19">
        <f>ROUND(MIN(B372/12,650000)*12*0.0915+MIN(B372/12,1390000)*12*(0.0504+0)+B372*0.005,0)</f>
        <v/>
      </c>
      <c r="F372" s="19">
        <f>IF(B372&lt;741000,0,IF(B372&lt;2191000,B372-740000,IF(B372&lt;2193000,1451000,IF(B372&lt;2196000,1453000,IF(B372&lt;2200000,1456000,IF(B372&lt;3600000,ROUND(ROUNDDOWN(B372/4,-3)*2.8,0)-80000,IF(B372&lt;6600000,ROUND(ROUNDDOWN(B372/4,-3)*3.2,0)-440000,IF(B372&lt;8500000,ROUNDDOWN(B372*0.9,0)-1100000,B372-1950000))))))))</f>
        <v/>
      </c>
      <c r="G372" s="19">
        <f>F372+C372</f>
        <v/>
      </c>
      <c r="H372" s="19">
        <f>IF(G372&gt;23500000,NA(),IF(G372&lt;=4890000,1040000,IF(G372&lt;=6550000,670000,620000)))</f>
        <v/>
      </c>
      <c r="I372" s="19">
        <f>IF(D372&lt;=0,0,MAX(0,MIN(2000000,D372-MIN(100000,ROUNDDOWN(G372*0.05,0)))))</f>
        <v/>
      </c>
      <c r="J372" s="19">
        <f>MAX(0,ROUNDDOWN(F372-E372-H372,-3))</f>
        <v/>
      </c>
      <c r="K372" s="19">
        <f>MAX(0,ROUNDDOWN(G372-E372-H372-I372,-3))</f>
        <v/>
      </c>
      <c r="L372" s="19">
        <f>MAX(0,ROUNDDOWN(G372-E372-H372,-3))</f>
        <v/>
      </c>
      <c r="M372" s="19">
        <f>IF(J372&lt;=0,0,ROUNDDOWN((J372*LOOKUP(J372,{0,1950001,3300001,6950001,9000001,18000001,40000001},{0.05,0.1,0.2,0.23,0.33,0.4,0.45})-LOOKUP(J372,{0,1950001,3300001,6950001,9000001,18000001,40000001},{0,97500,427500,636000,1536000,2796000,4796000}))*1.021,-2))</f>
        <v/>
      </c>
      <c r="N372" s="19">
        <f>IF(K372&lt;=0,0,ROUNDDOWN((K372*LOOKUP(K372,{0,1950001,3300001,6950001,9000001,18000001,40000001},{0.05,0.1,0.2,0.23,0.33,0.4,0.45})-LOOKUP(K372,{0,1950001,3300001,6950001,9000001,18000001,40000001},{0,97500,427500,636000,1536000,2796000,4796000}))*1.021,-2))</f>
        <v/>
      </c>
      <c r="O372" s="19">
        <f>IF(L372&lt;=0,0,ROUNDDOWN((L372*LOOKUP(L372,{0,1950001,3300001,6950001,9000001,18000001,40000001},{0.05,0.1,0.2,0.23,0.33,0.4,0.45})-LOOKUP(L372,{0,1950001,3300001,6950001,9000001,18000001,40000001},{0,97500,427500,636000,1536000,2796000,4796000}))*1.021,-2))</f>
        <v/>
      </c>
      <c r="P372" s="19">
        <f>MAX(0,ROUNDDOWN(G372-E372-430000,-3))</f>
        <v/>
      </c>
      <c r="Q372" s="19">
        <f>MAX(0,ROUNDDOWN(G372-E372-430000-I372,-3))</f>
        <v/>
      </c>
      <c r="R372" s="19">
        <f>MAX(0,ROUNDDOWN(F372-E372-430000,-3))</f>
        <v/>
      </c>
      <c r="S372" s="19">
        <f>IF(G372&lt;=450000,0,MAX(0,ROUNDDOWN(P372*0.06-MIN(50000,P372)*0.03,-2))+MAX(0,ROUNDDOWN(P372*0.04-MIN(50000,P372)*0.02,-2)))</f>
        <v/>
      </c>
      <c r="T372" s="19">
        <f>IF(G372&lt;=450000,0,MAX(0,ROUNDDOWN(Q372*0.06-MIN(50000,Q372)*0.03,-2))+MAX(0,ROUNDDOWN(Q372*0.04-MIN(50000,Q372)*0.02,-2)))</f>
        <v/>
      </c>
      <c r="U372" s="19">
        <f>IF(F372&lt;=450000,0,MAX(0,ROUNDDOWN(R372*0.06-MIN(50000,R372)*0.03,-2))+MAX(0,ROUNDDOWN(R372*0.04-MIN(50000,R372)*0.02,-2)))</f>
        <v/>
      </c>
      <c r="V372" s="19">
        <f>S372-U372</f>
        <v/>
      </c>
      <c r="W372" s="19">
        <f>O372-M372</f>
        <v/>
      </c>
      <c r="X372" s="19">
        <f>N372+T372-M372-S372</f>
        <v/>
      </c>
      <c r="Y372" s="19">
        <f>T372-S372</f>
        <v/>
      </c>
    </row>
    <row r="373">
      <c r="A373" t="inlineStr">
        <is>
          <t>医療費の境目</t>
        </is>
      </c>
      <c r="B373" s="19">
        <f>'3_医療費の境目'!$B$3</f>
        <v/>
      </c>
      <c r="C373" s="19">
        <f>'3_医療費の境目'!$B$4</f>
        <v/>
      </c>
      <c r="D373" s="19">
        <f>'3_医療費の境目'!D301</f>
        <v/>
      </c>
      <c r="E373" s="19">
        <f>ROUND(MIN(B373/12,650000)*12*0.0915+MIN(B373/12,1390000)*12*(0.0504+0)+B373*0.005,0)</f>
        <v/>
      </c>
      <c r="F373" s="19">
        <f>IF(B373&lt;741000,0,IF(B373&lt;2191000,B373-740000,IF(B373&lt;2193000,1451000,IF(B373&lt;2196000,1453000,IF(B373&lt;2200000,1456000,IF(B373&lt;3600000,ROUND(ROUNDDOWN(B373/4,-3)*2.8,0)-80000,IF(B373&lt;6600000,ROUND(ROUNDDOWN(B373/4,-3)*3.2,0)-440000,IF(B373&lt;8500000,ROUNDDOWN(B373*0.9,0)-1100000,B373-1950000))))))))</f>
        <v/>
      </c>
      <c r="G373" s="19">
        <f>F373+C373</f>
        <v/>
      </c>
      <c r="H373" s="19">
        <f>IF(G373&gt;23500000,NA(),IF(G373&lt;=4890000,1040000,IF(G373&lt;=6550000,670000,620000)))</f>
        <v/>
      </c>
      <c r="I373" s="19">
        <f>IF(D373&lt;=0,0,MAX(0,MIN(2000000,D373-MIN(100000,ROUNDDOWN(G373*0.05,0)))))</f>
        <v/>
      </c>
      <c r="J373" s="19">
        <f>MAX(0,ROUNDDOWN(F373-E373-H373,-3))</f>
        <v/>
      </c>
      <c r="K373" s="19">
        <f>MAX(0,ROUNDDOWN(G373-E373-H373-I373,-3))</f>
        <v/>
      </c>
      <c r="L373" s="19">
        <f>MAX(0,ROUNDDOWN(G373-E373-H373,-3))</f>
        <v/>
      </c>
      <c r="M373" s="19">
        <f>IF(J373&lt;=0,0,ROUNDDOWN((J373*LOOKUP(J373,{0,1950001,3300001,6950001,9000001,18000001,40000001},{0.05,0.1,0.2,0.23,0.33,0.4,0.45})-LOOKUP(J373,{0,1950001,3300001,6950001,9000001,18000001,40000001},{0,97500,427500,636000,1536000,2796000,4796000}))*1.021,-2))</f>
        <v/>
      </c>
      <c r="N373" s="19">
        <f>IF(K373&lt;=0,0,ROUNDDOWN((K373*LOOKUP(K373,{0,1950001,3300001,6950001,9000001,18000001,40000001},{0.05,0.1,0.2,0.23,0.33,0.4,0.45})-LOOKUP(K373,{0,1950001,3300001,6950001,9000001,18000001,40000001},{0,97500,427500,636000,1536000,2796000,4796000}))*1.021,-2))</f>
        <v/>
      </c>
      <c r="O373" s="19">
        <f>IF(L373&lt;=0,0,ROUNDDOWN((L373*LOOKUP(L373,{0,1950001,3300001,6950001,9000001,18000001,40000001},{0.05,0.1,0.2,0.23,0.33,0.4,0.45})-LOOKUP(L373,{0,1950001,3300001,6950001,9000001,18000001,40000001},{0,97500,427500,636000,1536000,2796000,4796000}))*1.021,-2))</f>
        <v/>
      </c>
      <c r="P373" s="19">
        <f>MAX(0,ROUNDDOWN(G373-E373-430000,-3))</f>
        <v/>
      </c>
      <c r="Q373" s="19">
        <f>MAX(0,ROUNDDOWN(G373-E373-430000-I373,-3))</f>
        <v/>
      </c>
      <c r="R373" s="19">
        <f>MAX(0,ROUNDDOWN(F373-E373-430000,-3))</f>
        <v/>
      </c>
      <c r="S373" s="19">
        <f>IF(G373&lt;=450000,0,MAX(0,ROUNDDOWN(P373*0.06-MIN(50000,P373)*0.03,-2))+MAX(0,ROUNDDOWN(P373*0.04-MIN(50000,P373)*0.02,-2)))</f>
        <v/>
      </c>
      <c r="T373" s="19">
        <f>IF(G373&lt;=450000,0,MAX(0,ROUNDDOWN(Q373*0.06-MIN(50000,Q373)*0.03,-2))+MAX(0,ROUNDDOWN(Q373*0.04-MIN(50000,Q373)*0.02,-2)))</f>
        <v/>
      </c>
      <c r="U373" s="19">
        <f>IF(F373&lt;=450000,0,MAX(0,ROUNDDOWN(R373*0.06-MIN(50000,R373)*0.03,-2))+MAX(0,ROUNDDOWN(R373*0.04-MIN(50000,R373)*0.02,-2)))</f>
        <v/>
      </c>
      <c r="V373" s="19">
        <f>S373-U373</f>
        <v/>
      </c>
      <c r="W373" s="19">
        <f>O373-M373</f>
        <v/>
      </c>
      <c r="X373" s="19">
        <f>N373+T373-M373-S373</f>
        <v/>
      </c>
      <c r="Y373" s="19">
        <f>T373-S373</f>
        <v/>
      </c>
    </row>
    <row r="374">
      <c r="A374" t="inlineStr">
        <is>
          <t>医療費の境目</t>
        </is>
      </c>
      <c r="B374" s="19">
        <f>'3_医療費の境目'!$B$3</f>
        <v/>
      </c>
      <c r="C374" s="19">
        <f>'3_医療費の境目'!$B$4</f>
        <v/>
      </c>
      <c r="D374" s="19">
        <f>'3_医療費の境目'!D302</f>
        <v/>
      </c>
      <c r="E374" s="19">
        <f>ROUND(MIN(B374/12,650000)*12*0.0915+MIN(B374/12,1390000)*12*(0.0504+0)+B374*0.005,0)</f>
        <v/>
      </c>
      <c r="F374" s="19">
        <f>IF(B374&lt;741000,0,IF(B374&lt;2191000,B374-740000,IF(B374&lt;2193000,1451000,IF(B374&lt;2196000,1453000,IF(B374&lt;2200000,1456000,IF(B374&lt;3600000,ROUND(ROUNDDOWN(B374/4,-3)*2.8,0)-80000,IF(B374&lt;6600000,ROUND(ROUNDDOWN(B374/4,-3)*3.2,0)-440000,IF(B374&lt;8500000,ROUNDDOWN(B374*0.9,0)-1100000,B374-1950000))))))))</f>
        <v/>
      </c>
      <c r="G374" s="19">
        <f>F374+C374</f>
        <v/>
      </c>
      <c r="H374" s="19">
        <f>IF(G374&gt;23500000,NA(),IF(G374&lt;=4890000,1040000,IF(G374&lt;=6550000,670000,620000)))</f>
        <v/>
      </c>
      <c r="I374" s="19">
        <f>IF(D374&lt;=0,0,MAX(0,MIN(2000000,D374-MIN(100000,ROUNDDOWN(G374*0.05,0)))))</f>
        <v/>
      </c>
      <c r="J374" s="19">
        <f>MAX(0,ROUNDDOWN(F374-E374-H374,-3))</f>
        <v/>
      </c>
      <c r="K374" s="19">
        <f>MAX(0,ROUNDDOWN(G374-E374-H374-I374,-3))</f>
        <v/>
      </c>
      <c r="L374" s="19">
        <f>MAX(0,ROUNDDOWN(G374-E374-H374,-3))</f>
        <v/>
      </c>
      <c r="M374" s="19">
        <f>IF(J374&lt;=0,0,ROUNDDOWN((J374*LOOKUP(J374,{0,1950001,3300001,6950001,9000001,18000001,40000001},{0.05,0.1,0.2,0.23,0.33,0.4,0.45})-LOOKUP(J374,{0,1950001,3300001,6950001,9000001,18000001,40000001},{0,97500,427500,636000,1536000,2796000,4796000}))*1.021,-2))</f>
        <v/>
      </c>
      <c r="N374" s="19">
        <f>IF(K374&lt;=0,0,ROUNDDOWN((K374*LOOKUP(K374,{0,1950001,3300001,6950001,9000001,18000001,40000001},{0.05,0.1,0.2,0.23,0.33,0.4,0.45})-LOOKUP(K374,{0,1950001,3300001,6950001,9000001,18000001,40000001},{0,97500,427500,636000,1536000,2796000,4796000}))*1.021,-2))</f>
        <v/>
      </c>
      <c r="O374" s="19">
        <f>IF(L374&lt;=0,0,ROUNDDOWN((L374*LOOKUP(L374,{0,1950001,3300001,6950001,9000001,18000001,40000001},{0.05,0.1,0.2,0.23,0.33,0.4,0.45})-LOOKUP(L374,{0,1950001,3300001,6950001,9000001,18000001,40000001},{0,97500,427500,636000,1536000,2796000,4796000}))*1.021,-2))</f>
        <v/>
      </c>
      <c r="P374" s="19">
        <f>MAX(0,ROUNDDOWN(G374-E374-430000,-3))</f>
        <v/>
      </c>
      <c r="Q374" s="19">
        <f>MAX(0,ROUNDDOWN(G374-E374-430000-I374,-3))</f>
        <v/>
      </c>
      <c r="R374" s="19">
        <f>MAX(0,ROUNDDOWN(F374-E374-430000,-3))</f>
        <v/>
      </c>
      <c r="S374" s="19">
        <f>IF(G374&lt;=450000,0,MAX(0,ROUNDDOWN(P374*0.06-MIN(50000,P374)*0.03,-2))+MAX(0,ROUNDDOWN(P374*0.04-MIN(50000,P374)*0.02,-2)))</f>
        <v/>
      </c>
      <c r="T374" s="19">
        <f>IF(G374&lt;=450000,0,MAX(0,ROUNDDOWN(Q374*0.06-MIN(50000,Q374)*0.03,-2))+MAX(0,ROUNDDOWN(Q374*0.04-MIN(50000,Q374)*0.02,-2)))</f>
        <v/>
      </c>
      <c r="U374" s="19">
        <f>IF(F374&lt;=450000,0,MAX(0,ROUNDDOWN(R374*0.06-MIN(50000,R374)*0.03,-2))+MAX(0,ROUNDDOWN(R374*0.04-MIN(50000,R374)*0.02,-2)))</f>
        <v/>
      </c>
      <c r="V374" s="19">
        <f>S374-U374</f>
        <v/>
      </c>
      <c r="W374" s="19">
        <f>O374-M374</f>
        <v/>
      </c>
      <c r="X374" s="19">
        <f>N374+T374-M374-S374</f>
        <v/>
      </c>
      <c r="Y374" s="19">
        <f>T374-S374</f>
        <v/>
      </c>
    </row>
    <row r="375">
      <c r="A375" t="inlineStr">
        <is>
          <t>医療費の境目</t>
        </is>
      </c>
      <c r="B375" s="19">
        <f>'3_医療費の境目'!$B$3</f>
        <v/>
      </c>
      <c r="C375" s="19">
        <f>'3_医療費の境目'!$B$4</f>
        <v/>
      </c>
      <c r="D375" s="19">
        <f>'3_医療費の境目'!D303</f>
        <v/>
      </c>
      <c r="E375" s="19">
        <f>ROUND(MIN(B375/12,650000)*12*0.0915+MIN(B375/12,1390000)*12*(0.0504+0)+B375*0.005,0)</f>
        <v/>
      </c>
      <c r="F375" s="19">
        <f>IF(B375&lt;741000,0,IF(B375&lt;2191000,B375-740000,IF(B375&lt;2193000,1451000,IF(B375&lt;2196000,1453000,IF(B375&lt;2200000,1456000,IF(B375&lt;3600000,ROUND(ROUNDDOWN(B375/4,-3)*2.8,0)-80000,IF(B375&lt;6600000,ROUND(ROUNDDOWN(B375/4,-3)*3.2,0)-440000,IF(B375&lt;8500000,ROUNDDOWN(B375*0.9,0)-1100000,B375-1950000))))))))</f>
        <v/>
      </c>
      <c r="G375" s="19">
        <f>F375+C375</f>
        <v/>
      </c>
      <c r="H375" s="19">
        <f>IF(G375&gt;23500000,NA(),IF(G375&lt;=4890000,1040000,IF(G375&lt;=6550000,670000,620000)))</f>
        <v/>
      </c>
      <c r="I375" s="19">
        <f>IF(D375&lt;=0,0,MAX(0,MIN(2000000,D375-MIN(100000,ROUNDDOWN(G375*0.05,0)))))</f>
        <v/>
      </c>
      <c r="J375" s="19">
        <f>MAX(0,ROUNDDOWN(F375-E375-H375,-3))</f>
        <v/>
      </c>
      <c r="K375" s="19">
        <f>MAX(0,ROUNDDOWN(G375-E375-H375-I375,-3))</f>
        <v/>
      </c>
      <c r="L375" s="19">
        <f>MAX(0,ROUNDDOWN(G375-E375-H375,-3))</f>
        <v/>
      </c>
      <c r="M375" s="19">
        <f>IF(J375&lt;=0,0,ROUNDDOWN((J375*LOOKUP(J375,{0,1950001,3300001,6950001,9000001,18000001,40000001},{0.05,0.1,0.2,0.23,0.33,0.4,0.45})-LOOKUP(J375,{0,1950001,3300001,6950001,9000001,18000001,40000001},{0,97500,427500,636000,1536000,2796000,4796000}))*1.021,-2))</f>
        <v/>
      </c>
      <c r="N375" s="19">
        <f>IF(K375&lt;=0,0,ROUNDDOWN((K375*LOOKUP(K375,{0,1950001,3300001,6950001,9000001,18000001,40000001},{0.05,0.1,0.2,0.23,0.33,0.4,0.45})-LOOKUP(K375,{0,1950001,3300001,6950001,9000001,18000001,40000001},{0,97500,427500,636000,1536000,2796000,4796000}))*1.021,-2))</f>
        <v/>
      </c>
      <c r="O375" s="19">
        <f>IF(L375&lt;=0,0,ROUNDDOWN((L375*LOOKUP(L375,{0,1950001,3300001,6950001,9000001,18000001,40000001},{0.05,0.1,0.2,0.23,0.33,0.4,0.45})-LOOKUP(L375,{0,1950001,3300001,6950001,9000001,18000001,40000001},{0,97500,427500,636000,1536000,2796000,4796000}))*1.021,-2))</f>
        <v/>
      </c>
      <c r="P375" s="19">
        <f>MAX(0,ROUNDDOWN(G375-E375-430000,-3))</f>
        <v/>
      </c>
      <c r="Q375" s="19">
        <f>MAX(0,ROUNDDOWN(G375-E375-430000-I375,-3))</f>
        <v/>
      </c>
      <c r="R375" s="19">
        <f>MAX(0,ROUNDDOWN(F375-E375-430000,-3))</f>
        <v/>
      </c>
      <c r="S375" s="19">
        <f>IF(G375&lt;=450000,0,MAX(0,ROUNDDOWN(P375*0.06-MIN(50000,P375)*0.03,-2))+MAX(0,ROUNDDOWN(P375*0.04-MIN(50000,P375)*0.02,-2)))</f>
        <v/>
      </c>
      <c r="T375" s="19">
        <f>IF(G375&lt;=450000,0,MAX(0,ROUNDDOWN(Q375*0.06-MIN(50000,Q375)*0.03,-2))+MAX(0,ROUNDDOWN(Q375*0.04-MIN(50000,Q375)*0.02,-2)))</f>
        <v/>
      </c>
      <c r="U375" s="19">
        <f>IF(F375&lt;=450000,0,MAX(0,ROUNDDOWN(R375*0.06-MIN(50000,R375)*0.03,-2))+MAX(0,ROUNDDOWN(R375*0.04-MIN(50000,R375)*0.02,-2)))</f>
        <v/>
      </c>
      <c r="V375" s="19">
        <f>S375-U375</f>
        <v/>
      </c>
      <c r="W375" s="19">
        <f>O375-M375</f>
        <v/>
      </c>
      <c r="X375" s="19">
        <f>N375+T375-M375-S375</f>
        <v/>
      </c>
      <c r="Y375" s="19">
        <f>T375-S375</f>
        <v/>
      </c>
    </row>
    <row r="376">
      <c r="A376" t="inlineStr">
        <is>
          <t>年収刻み 19万</t>
        </is>
      </c>
      <c r="B376" s="19">
        <f>'4_年収10万円刻み'!$A$3</f>
        <v/>
      </c>
      <c r="C376" s="19" t="n">
        <v>190000</v>
      </c>
      <c r="D376" s="19" t="n">
        <v>0</v>
      </c>
      <c r="E376" s="19">
        <f>ROUND(MIN(B376/12,650000)*12*0.0915+MIN(B376/12,1390000)*12*(0.0504+0)+B376*0.005,0)</f>
        <v/>
      </c>
      <c r="F376" s="19">
        <f>IF(B376&lt;741000,0,IF(B376&lt;2191000,B376-740000,IF(B376&lt;2193000,1451000,IF(B376&lt;2196000,1453000,IF(B376&lt;2200000,1456000,IF(B376&lt;3600000,ROUND(ROUNDDOWN(B376/4,-3)*2.8,0)-80000,IF(B376&lt;6600000,ROUND(ROUNDDOWN(B376/4,-3)*3.2,0)-440000,IF(B376&lt;8500000,ROUNDDOWN(B376*0.9,0)-1100000,B376-1950000))))))))</f>
        <v/>
      </c>
      <c r="G376" s="19">
        <f>F376+C376</f>
        <v/>
      </c>
      <c r="H376" s="19">
        <f>IF(G376&gt;23500000,NA(),IF(G376&lt;=4890000,1040000,IF(G376&lt;=6550000,670000,620000)))</f>
        <v/>
      </c>
      <c r="I376" s="19">
        <f>IF(D376&lt;=0,0,MAX(0,MIN(2000000,D376-MIN(100000,ROUNDDOWN(G376*0.05,0)))))</f>
        <v/>
      </c>
      <c r="J376" s="19">
        <f>MAX(0,ROUNDDOWN(F376-E376-H376,-3))</f>
        <v/>
      </c>
      <c r="K376" s="19">
        <f>MAX(0,ROUNDDOWN(G376-E376-H376-I376,-3))</f>
        <v/>
      </c>
      <c r="L376" s="19">
        <f>MAX(0,ROUNDDOWN(G376-E376-H376,-3))</f>
        <v/>
      </c>
      <c r="M376" s="19">
        <f>IF(J376&lt;=0,0,ROUNDDOWN((J376*LOOKUP(J376,{0,1950001,3300001,6950001,9000001,18000001,40000001},{0.05,0.1,0.2,0.23,0.33,0.4,0.45})-LOOKUP(J376,{0,1950001,3300001,6950001,9000001,18000001,40000001},{0,97500,427500,636000,1536000,2796000,4796000}))*1.021,-2))</f>
        <v/>
      </c>
      <c r="N376" s="19">
        <f>IF(K376&lt;=0,0,ROUNDDOWN((K376*LOOKUP(K376,{0,1950001,3300001,6950001,9000001,18000001,40000001},{0.05,0.1,0.2,0.23,0.33,0.4,0.45})-LOOKUP(K376,{0,1950001,3300001,6950001,9000001,18000001,40000001},{0,97500,427500,636000,1536000,2796000,4796000}))*1.021,-2))</f>
        <v/>
      </c>
      <c r="O376" s="19">
        <f>IF(L376&lt;=0,0,ROUNDDOWN((L376*LOOKUP(L376,{0,1950001,3300001,6950001,9000001,18000001,40000001},{0.05,0.1,0.2,0.23,0.33,0.4,0.45})-LOOKUP(L376,{0,1950001,3300001,6950001,9000001,18000001,40000001},{0,97500,427500,636000,1536000,2796000,4796000}))*1.021,-2))</f>
        <v/>
      </c>
      <c r="P376" s="19">
        <f>MAX(0,ROUNDDOWN(G376-E376-430000,-3))</f>
        <v/>
      </c>
      <c r="Q376" s="19">
        <f>MAX(0,ROUNDDOWN(G376-E376-430000-I376,-3))</f>
        <v/>
      </c>
      <c r="R376" s="19">
        <f>MAX(0,ROUNDDOWN(F376-E376-430000,-3))</f>
        <v/>
      </c>
      <c r="S376" s="19">
        <f>IF(G376&lt;=450000,0,MAX(0,ROUNDDOWN(P376*0.06-MIN(50000,P376)*0.03,-2))+MAX(0,ROUNDDOWN(P376*0.04-MIN(50000,P376)*0.02,-2)))</f>
        <v/>
      </c>
      <c r="T376" s="19">
        <f>IF(G376&lt;=450000,0,MAX(0,ROUNDDOWN(Q376*0.06-MIN(50000,Q376)*0.03,-2))+MAX(0,ROUNDDOWN(Q376*0.04-MIN(50000,Q376)*0.02,-2)))</f>
        <v/>
      </c>
      <c r="U376" s="19">
        <f>IF(F376&lt;=450000,0,MAX(0,ROUNDDOWN(R376*0.06-MIN(50000,R376)*0.03,-2))+MAX(0,ROUNDDOWN(R376*0.04-MIN(50000,R376)*0.02,-2)))</f>
        <v/>
      </c>
      <c r="V376" s="19">
        <f>S376-U376</f>
        <v/>
      </c>
      <c r="W376" s="19">
        <f>O376-M376</f>
        <v/>
      </c>
      <c r="X376" s="19">
        <f>N376+T376-M376-S376</f>
        <v/>
      </c>
      <c r="Y376" s="19">
        <f>T376-S376</f>
        <v/>
      </c>
    </row>
    <row r="377">
      <c r="A377" t="inlineStr">
        <is>
          <t>年収刻み 20万1円</t>
        </is>
      </c>
      <c r="B377" s="19">
        <f>'4_年収10万円刻み'!$A$3</f>
        <v/>
      </c>
      <c r="C377" s="19" t="n">
        <v>200001</v>
      </c>
      <c r="D377" s="19" t="n">
        <v>0</v>
      </c>
      <c r="E377" s="19">
        <f>ROUND(MIN(B377/12,650000)*12*0.0915+MIN(B377/12,1390000)*12*(0.0504+0)+B377*0.005,0)</f>
        <v/>
      </c>
      <c r="F377" s="19">
        <f>IF(B377&lt;741000,0,IF(B377&lt;2191000,B377-740000,IF(B377&lt;2193000,1451000,IF(B377&lt;2196000,1453000,IF(B377&lt;2200000,1456000,IF(B377&lt;3600000,ROUND(ROUNDDOWN(B377/4,-3)*2.8,0)-80000,IF(B377&lt;6600000,ROUND(ROUNDDOWN(B377/4,-3)*3.2,0)-440000,IF(B377&lt;8500000,ROUNDDOWN(B377*0.9,0)-1100000,B377-1950000))))))))</f>
        <v/>
      </c>
      <c r="G377" s="19">
        <f>F377+C377</f>
        <v/>
      </c>
      <c r="H377" s="19">
        <f>IF(G377&gt;23500000,NA(),IF(G377&lt;=4890000,1040000,IF(G377&lt;=6550000,670000,620000)))</f>
        <v/>
      </c>
      <c r="I377" s="19">
        <f>IF(D377&lt;=0,0,MAX(0,MIN(2000000,D377-MIN(100000,ROUNDDOWN(G377*0.05,0)))))</f>
        <v/>
      </c>
      <c r="J377" s="19">
        <f>MAX(0,ROUNDDOWN(F377-E377-H377,-3))</f>
        <v/>
      </c>
      <c r="K377" s="19">
        <f>MAX(0,ROUNDDOWN(G377-E377-H377-I377,-3))</f>
        <v/>
      </c>
      <c r="L377" s="19">
        <f>MAX(0,ROUNDDOWN(G377-E377-H377,-3))</f>
        <v/>
      </c>
      <c r="M377" s="19">
        <f>IF(J377&lt;=0,0,ROUNDDOWN((J377*LOOKUP(J377,{0,1950001,3300001,6950001,9000001,18000001,40000001},{0.05,0.1,0.2,0.23,0.33,0.4,0.45})-LOOKUP(J377,{0,1950001,3300001,6950001,9000001,18000001,40000001},{0,97500,427500,636000,1536000,2796000,4796000}))*1.021,-2))</f>
        <v/>
      </c>
      <c r="N377" s="19">
        <f>IF(K377&lt;=0,0,ROUNDDOWN((K377*LOOKUP(K377,{0,1950001,3300001,6950001,9000001,18000001,40000001},{0.05,0.1,0.2,0.23,0.33,0.4,0.45})-LOOKUP(K377,{0,1950001,3300001,6950001,9000001,18000001,40000001},{0,97500,427500,636000,1536000,2796000,4796000}))*1.021,-2))</f>
        <v/>
      </c>
      <c r="O377" s="19">
        <f>IF(L377&lt;=0,0,ROUNDDOWN((L377*LOOKUP(L377,{0,1950001,3300001,6950001,9000001,18000001,40000001},{0.05,0.1,0.2,0.23,0.33,0.4,0.45})-LOOKUP(L377,{0,1950001,3300001,6950001,9000001,18000001,40000001},{0,97500,427500,636000,1536000,2796000,4796000}))*1.021,-2))</f>
        <v/>
      </c>
      <c r="P377" s="19">
        <f>MAX(0,ROUNDDOWN(G377-E377-430000,-3))</f>
        <v/>
      </c>
      <c r="Q377" s="19">
        <f>MAX(0,ROUNDDOWN(G377-E377-430000-I377,-3))</f>
        <v/>
      </c>
      <c r="R377" s="19">
        <f>MAX(0,ROUNDDOWN(F377-E377-430000,-3))</f>
        <v/>
      </c>
      <c r="S377" s="19">
        <f>IF(G377&lt;=450000,0,MAX(0,ROUNDDOWN(P377*0.06-MIN(50000,P377)*0.03,-2))+MAX(0,ROUNDDOWN(P377*0.04-MIN(50000,P377)*0.02,-2)))</f>
        <v/>
      </c>
      <c r="T377" s="19">
        <f>IF(G377&lt;=450000,0,MAX(0,ROUNDDOWN(Q377*0.06-MIN(50000,Q377)*0.03,-2))+MAX(0,ROUNDDOWN(Q377*0.04-MIN(50000,Q377)*0.02,-2)))</f>
        <v/>
      </c>
      <c r="U377" s="19">
        <f>IF(F377&lt;=450000,0,MAX(0,ROUNDDOWN(R377*0.06-MIN(50000,R377)*0.03,-2))+MAX(0,ROUNDDOWN(R377*0.04-MIN(50000,R377)*0.02,-2)))</f>
        <v/>
      </c>
      <c r="V377" s="19">
        <f>S377-U377</f>
        <v/>
      </c>
      <c r="W377" s="19">
        <f>O377-M377</f>
        <v/>
      </c>
      <c r="X377" s="19">
        <f>N377+T377-M377-S377</f>
        <v/>
      </c>
      <c r="Y377" s="19">
        <f>T377-S377</f>
        <v/>
      </c>
    </row>
    <row r="378">
      <c r="A378" t="inlineStr">
        <is>
          <t>年収刻み 19万</t>
        </is>
      </c>
      <c r="B378" s="19">
        <f>'4_年収10万円刻み'!$A$4</f>
        <v/>
      </c>
      <c r="C378" s="19" t="n">
        <v>190000</v>
      </c>
      <c r="D378" s="19" t="n">
        <v>0</v>
      </c>
      <c r="E378" s="19">
        <f>ROUND(MIN(B378/12,650000)*12*0.0915+MIN(B378/12,1390000)*12*(0.0504+0)+B378*0.005,0)</f>
        <v/>
      </c>
      <c r="F378" s="19">
        <f>IF(B378&lt;741000,0,IF(B378&lt;2191000,B378-740000,IF(B378&lt;2193000,1451000,IF(B378&lt;2196000,1453000,IF(B378&lt;2200000,1456000,IF(B378&lt;3600000,ROUND(ROUNDDOWN(B378/4,-3)*2.8,0)-80000,IF(B378&lt;6600000,ROUND(ROUNDDOWN(B378/4,-3)*3.2,0)-440000,IF(B378&lt;8500000,ROUNDDOWN(B378*0.9,0)-1100000,B378-1950000))))))))</f>
        <v/>
      </c>
      <c r="G378" s="19">
        <f>F378+C378</f>
        <v/>
      </c>
      <c r="H378" s="19">
        <f>IF(G378&gt;23500000,NA(),IF(G378&lt;=4890000,1040000,IF(G378&lt;=6550000,670000,620000)))</f>
        <v/>
      </c>
      <c r="I378" s="19">
        <f>IF(D378&lt;=0,0,MAX(0,MIN(2000000,D378-MIN(100000,ROUNDDOWN(G378*0.05,0)))))</f>
        <v/>
      </c>
      <c r="J378" s="19">
        <f>MAX(0,ROUNDDOWN(F378-E378-H378,-3))</f>
        <v/>
      </c>
      <c r="K378" s="19">
        <f>MAX(0,ROUNDDOWN(G378-E378-H378-I378,-3))</f>
        <v/>
      </c>
      <c r="L378" s="19">
        <f>MAX(0,ROUNDDOWN(G378-E378-H378,-3))</f>
        <v/>
      </c>
      <c r="M378" s="19">
        <f>IF(J378&lt;=0,0,ROUNDDOWN((J378*LOOKUP(J378,{0,1950001,3300001,6950001,9000001,18000001,40000001},{0.05,0.1,0.2,0.23,0.33,0.4,0.45})-LOOKUP(J378,{0,1950001,3300001,6950001,9000001,18000001,40000001},{0,97500,427500,636000,1536000,2796000,4796000}))*1.021,-2))</f>
        <v/>
      </c>
      <c r="N378" s="19">
        <f>IF(K378&lt;=0,0,ROUNDDOWN((K378*LOOKUP(K378,{0,1950001,3300001,6950001,9000001,18000001,40000001},{0.05,0.1,0.2,0.23,0.33,0.4,0.45})-LOOKUP(K378,{0,1950001,3300001,6950001,9000001,18000001,40000001},{0,97500,427500,636000,1536000,2796000,4796000}))*1.021,-2))</f>
        <v/>
      </c>
      <c r="O378" s="19">
        <f>IF(L378&lt;=0,0,ROUNDDOWN((L378*LOOKUP(L378,{0,1950001,3300001,6950001,9000001,18000001,40000001},{0.05,0.1,0.2,0.23,0.33,0.4,0.45})-LOOKUP(L378,{0,1950001,3300001,6950001,9000001,18000001,40000001},{0,97500,427500,636000,1536000,2796000,4796000}))*1.021,-2))</f>
        <v/>
      </c>
      <c r="P378" s="19">
        <f>MAX(0,ROUNDDOWN(G378-E378-430000,-3))</f>
        <v/>
      </c>
      <c r="Q378" s="19">
        <f>MAX(0,ROUNDDOWN(G378-E378-430000-I378,-3))</f>
        <v/>
      </c>
      <c r="R378" s="19">
        <f>MAX(0,ROUNDDOWN(F378-E378-430000,-3))</f>
        <v/>
      </c>
      <c r="S378" s="19">
        <f>IF(G378&lt;=450000,0,MAX(0,ROUNDDOWN(P378*0.06-MIN(50000,P378)*0.03,-2))+MAX(0,ROUNDDOWN(P378*0.04-MIN(50000,P378)*0.02,-2)))</f>
        <v/>
      </c>
      <c r="T378" s="19">
        <f>IF(G378&lt;=450000,0,MAX(0,ROUNDDOWN(Q378*0.06-MIN(50000,Q378)*0.03,-2))+MAX(0,ROUNDDOWN(Q378*0.04-MIN(50000,Q378)*0.02,-2)))</f>
        <v/>
      </c>
      <c r="U378" s="19">
        <f>IF(F378&lt;=450000,0,MAX(0,ROUNDDOWN(R378*0.06-MIN(50000,R378)*0.03,-2))+MAX(0,ROUNDDOWN(R378*0.04-MIN(50000,R378)*0.02,-2)))</f>
        <v/>
      </c>
      <c r="V378" s="19">
        <f>S378-U378</f>
        <v/>
      </c>
      <c r="W378" s="19">
        <f>O378-M378</f>
        <v/>
      </c>
      <c r="X378" s="19">
        <f>N378+T378-M378-S378</f>
        <v/>
      </c>
      <c r="Y378" s="19">
        <f>T378-S378</f>
        <v/>
      </c>
    </row>
    <row r="379">
      <c r="A379" t="inlineStr">
        <is>
          <t>年収刻み 20万1円</t>
        </is>
      </c>
      <c r="B379" s="19">
        <f>'4_年収10万円刻み'!$A$4</f>
        <v/>
      </c>
      <c r="C379" s="19" t="n">
        <v>200001</v>
      </c>
      <c r="D379" s="19" t="n">
        <v>0</v>
      </c>
      <c r="E379" s="19">
        <f>ROUND(MIN(B379/12,650000)*12*0.0915+MIN(B379/12,1390000)*12*(0.0504+0)+B379*0.005,0)</f>
        <v/>
      </c>
      <c r="F379" s="19">
        <f>IF(B379&lt;741000,0,IF(B379&lt;2191000,B379-740000,IF(B379&lt;2193000,1451000,IF(B379&lt;2196000,1453000,IF(B379&lt;2200000,1456000,IF(B379&lt;3600000,ROUND(ROUNDDOWN(B379/4,-3)*2.8,0)-80000,IF(B379&lt;6600000,ROUND(ROUNDDOWN(B379/4,-3)*3.2,0)-440000,IF(B379&lt;8500000,ROUNDDOWN(B379*0.9,0)-1100000,B379-1950000))))))))</f>
        <v/>
      </c>
      <c r="G379" s="19">
        <f>F379+C379</f>
        <v/>
      </c>
      <c r="H379" s="19">
        <f>IF(G379&gt;23500000,NA(),IF(G379&lt;=4890000,1040000,IF(G379&lt;=6550000,670000,620000)))</f>
        <v/>
      </c>
      <c r="I379" s="19">
        <f>IF(D379&lt;=0,0,MAX(0,MIN(2000000,D379-MIN(100000,ROUNDDOWN(G379*0.05,0)))))</f>
        <v/>
      </c>
      <c r="J379" s="19">
        <f>MAX(0,ROUNDDOWN(F379-E379-H379,-3))</f>
        <v/>
      </c>
      <c r="K379" s="19">
        <f>MAX(0,ROUNDDOWN(G379-E379-H379-I379,-3))</f>
        <v/>
      </c>
      <c r="L379" s="19">
        <f>MAX(0,ROUNDDOWN(G379-E379-H379,-3))</f>
        <v/>
      </c>
      <c r="M379" s="19">
        <f>IF(J379&lt;=0,0,ROUNDDOWN((J379*LOOKUP(J379,{0,1950001,3300001,6950001,9000001,18000001,40000001},{0.05,0.1,0.2,0.23,0.33,0.4,0.45})-LOOKUP(J379,{0,1950001,3300001,6950001,9000001,18000001,40000001},{0,97500,427500,636000,1536000,2796000,4796000}))*1.021,-2))</f>
        <v/>
      </c>
      <c r="N379" s="19">
        <f>IF(K379&lt;=0,0,ROUNDDOWN((K379*LOOKUP(K379,{0,1950001,3300001,6950001,9000001,18000001,40000001},{0.05,0.1,0.2,0.23,0.33,0.4,0.45})-LOOKUP(K379,{0,1950001,3300001,6950001,9000001,18000001,40000001},{0,97500,427500,636000,1536000,2796000,4796000}))*1.021,-2))</f>
        <v/>
      </c>
      <c r="O379" s="19">
        <f>IF(L379&lt;=0,0,ROUNDDOWN((L379*LOOKUP(L379,{0,1950001,3300001,6950001,9000001,18000001,40000001},{0.05,0.1,0.2,0.23,0.33,0.4,0.45})-LOOKUP(L379,{0,1950001,3300001,6950001,9000001,18000001,40000001},{0,97500,427500,636000,1536000,2796000,4796000}))*1.021,-2))</f>
        <v/>
      </c>
      <c r="P379" s="19">
        <f>MAX(0,ROUNDDOWN(G379-E379-430000,-3))</f>
        <v/>
      </c>
      <c r="Q379" s="19">
        <f>MAX(0,ROUNDDOWN(G379-E379-430000-I379,-3))</f>
        <v/>
      </c>
      <c r="R379" s="19">
        <f>MAX(0,ROUNDDOWN(F379-E379-430000,-3))</f>
        <v/>
      </c>
      <c r="S379" s="19">
        <f>IF(G379&lt;=450000,0,MAX(0,ROUNDDOWN(P379*0.06-MIN(50000,P379)*0.03,-2))+MAX(0,ROUNDDOWN(P379*0.04-MIN(50000,P379)*0.02,-2)))</f>
        <v/>
      </c>
      <c r="T379" s="19">
        <f>IF(G379&lt;=450000,0,MAX(0,ROUNDDOWN(Q379*0.06-MIN(50000,Q379)*0.03,-2))+MAX(0,ROUNDDOWN(Q379*0.04-MIN(50000,Q379)*0.02,-2)))</f>
        <v/>
      </c>
      <c r="U379" s="19">
        <f>IF(F379&lt;=450000,0,MAX(0,ROUNDDOWN(R379*0.06-MIN(50000,R379)*0.03,-2))+MAX(0,ROUNDDOWN(R379*0.04-MIN(50000,R379)*0.02,-2)))</f>
        <v/>
      </c>
      <c r="V379" s="19">
        <f>S379-U379</f>
        <v/>
      </c>
      <c r="W379" s="19">
        <f>O379-M379</f>
        <v/>
      </c>
      <c r="X379" s="19">
        <f>N379+T379-M379-S379</f>
        <v/>
      </c>
      <c r="Y379" s="19">
        <f>T379-S379</f>
        <v/>
      </c>
    </row>
    <row r="380">
      <c r="A380" t="inlineStr">
        <is>
          <t>年収刻み 19万</t>
        </is>
      </c>
      <c r="B380" s="19">
        <f>'4_年収10万円刻み'!$A$5</f>
        <v/>
      </c>
      <c r="C380" s="19" t="n">
        <v>190000</v>
      </c>
      <c r="D380" s="19" t="n">
        <v>0</v>
      </c>
      <c r="E380" s="19">
        <f>ROUND(MIN(B380/12,650000)*12*0.0915+MIN(B380/12,1390000)*12*(0.0504+0)+B380*0.005,0)</f>
        <v/>
      </c>
      <c r="F380" s="19">
        <f>IF(B380&lt;741000,0,IF(B380&lt;2191000,B380-740000,IF(B380&lt;2193000,1451000,IF(B380&lt;2196000,1453000,IF(B380&lt;2200000,1456000,IF(B380&lt;3600000,ROUND(ROUNDDOWN(B380/4,-3)*2.8,0)-80000,IF(B380&lt;6600000,ROUND(ROUNDDOWN(B380/4,-3)*3.2,0)-440000,IF(B380&lt;8500000,ROUNDDOWN(B380*0.9,0)-1100000,B380-1950000))))))))</f>
        <v/>
      </c>
      <c r="G380" s="19">
        <f>F380+C380</f>
        <v/>
      </c>
      <c r="H380" s="19">
        <f>IF(G380&gt;23500000,NA(),IF(G380&lt;=4890000,1040000,IF(G380&lt;=6550000,670000,620000)))</f>
        <v/>
      </c>
      <c r="I380" s="19">
        <f>IF(D380&lt;=0,0,MAX(0,MIN(2000000,D380-MIN(100000,ROUNDDOWN(G380*0.05,0)))))</f>
        <v/>
      </c>
      <c r="J380" s="19">
        <f>MAX(0,ROUNDDOWN(F380-E380-H380,-3))</f>
        <v/>
      </c>
      <c r="K380" s="19">
        <f>MAX(0,ROUNDDOWN(G380-E380-H380-I380,-3))</f>
        <v/>
      </c>
      <c r="L380" s="19">
        <f>MAX(0,ROUNDDOWN(G380-E380-H380,-3))</f>
        <v/>
      </c>
      <c r="M380" s="19">
        <f>IF(J380&lt;=0,0,ROUNDDOWN((J380*LOOKUP(J380,{0,1950001,3300001,6950001,9000001,18000001,40000001},{0.05,0.1,0.2,0.23,0.33,0.4,0.45})-LOOKUP(J380,{0,1950001,3300001,6950001,9000001,18000001,40000001},{0,97500,427500,636000,1536000,2796000,4796000}))*1.021,-2))</f>
        <v/>
      </c>
      <c r="N380" s="19">
        <f>IF(K380&lt;=0,0,ROUNDDOWN((K380*LOOKUP(K380,{0,1950001,3300001,6950001,9000001,18000001,40000001},{0.05,0.1,0.2,0.23,0.33,0.4,0.45})-LOOKUP(K380,{0,1950001,3300001,6950001,9000001,18000001,40000001},{0,97500,427500,636000,1536000,2796000,4796000}))*1.021,-2))</f>
        <v/>
      </c>
      <c r="O380" s="19">
        <f>IF(L380&lt;=0,0,ROUNDDOWN((L380*LOOKUP(L380,{0,1950001,3300001,6950001,9000001,18000001,40000001},{0.05,0.1,0.2,0.23,0.33,0.4,0.45})-LOOKUP(L380,{0,1950001,3300001,6950001,9000001,18000001,40000001},{0,97500,427500,636000,1536000,2796000,4796000}))*1.021,-2))</f>
        <v/>
      </c>
      <c r="P380" s="19">
        <f>MAX(0,ROUNDDOWN(G380-E380-430000,-3))</f>
        <v/>
      </c>
      <c r="Q380" s="19">
        <f>MAX(0,ROUNDDOWN(G380-E380-430000-I380,-3))</f>
        <v/>
      </c>
      <c r="R380" s="19">
        <f>MAX(0,ROUNDDOWN(F380-E380-430000,-3))</f>
        <v/>
      </c>
      <c r="S380" s="19">
        <f>IF(G380&lt;=450000,0,MAX(0,ROUNDDOWN(P380*0.06-MIN(50000,P380)*0.03,-2))+MAX(0,ROUNDDOWN(P380*0.04-MIN(50000,P380)*0.02,-2)))</f>
        <v/>
      </c>
      <c r="T380" s="19">
        <f>IF(G380&lt;=450000,0,MAX(0,ROUNDDOWN(Q380*0.06-MIN(50000,Q380)*0.03,-2))+MAX(0,ROUNDDOWN(Q380*0.04-MIN(50000,Q380)*0.02,-2)))</f>
        <v/>
      </c>
      <c r="U380" s="19">
        <f>IF(F380&lt;=450000,0,MAX(0,ROUNDDOWN(R380*0.06-MIN(50000,R380)*0.03,-2))+MAX(0,ROUNDDOWN(R380*0.04-MIN(50000,R380)*0.02,-2)))</f>
        <v/>
      </c>
      <c r="V380" s="19">
        <f>S380-U380</f>
        <v/>
      </c>
      <c r="W380" s="19">
        <f>O380-M380</f>
        <v/>
      </c>
      <c r="X380" s="19">
        <f>N380+T380-M380-S380</f>
        <v/>
      </c>
      <c r="Y380" s="19">
        <f>T380-S380</f>
        <v/>
      </c>
    </row>
    <row r="381">
      <c r="A381" t="inlineStr">
        <is>
          <t>年収刻み 20万1円</t>
        </is>
      </c>
      <c r="B381" s="19">
        <f>'4_年収10万円刻み'!$A$5</f>
        <v/>
      </c>
      <c r="C381" s="19" t="n">
        <v>200001</v>
      </c>
      <c r="D381" s="19" t="n">
        <v>0</v>
      </c>
      <c r="E381" s="19">
        <f>ROUND(MIN(B381/12,650000)*12*0.0915+MIN(B381/12,1390000)*12*(0.0504+0)+B381*0.005,0)</f>
        <v/>
      </c>
      <c r="F381" s="19">
        <f>IF(B381&lt;741000,0,IF(B381&lt;2191000,B381-740000,IF(B381&lt;2193000,1451000,IF(B381&lt;2196000,1453000,IF(B381&lt;2200000,1456000,IF(B381&lt;3600000,ROUND(ROUNDDOWN(B381/4,-3)*2.8,0)-80000,IF(B381&lt;6600000,ROUND(ROUNDDOWN(B381/4,-3)*3.2,0)-440000,IF(B381&lt;8500000,ROUNDDOWN(B381*0.9,0)-1100000,B381-1950000))))))))</f>
        <v/>
      </c>
      <c r="G381" s="19">
        <f>F381+C381</f>
        <v/>
      </c>
      <c r="H381" s="19">
        <f>IF(G381&gt;23500000,NA(),IF(G381&lt;=4890000,1040000,IF(G381&lt;=6550000,670000,620000)))</f>
        <v/>
      </c>
      <c r="I381" s="19">
        <f>IF(D381&lt;=0,0,MAX(0,MIN(2000000,D381-MIN(100000,ROUNDDOWN(G381*0.05,0)))))</f>
        <v/>
      </c>
      <c r="J381" s="19">
        <f>MAX(0,ROUNDDOWN(F381-E381-H381,-3))</f>
        <v/>
      </c>
      <c r="K381" s="19">
        <f>MAX(0,ROUNDDOWN(G381-E381-H381-I381,-3))</f>
        <v/>
      </c>
      <c r="L381" s="19">
        <f>MAX(0,ROUNDDOWN(G381-E381-H381,-3))</f>
        <v/>
      </c>
      <c r="M381" s="19">
        <f>IF(J381&lt;=0,0,ROUNDDOWN((J381*LOOKUP(J381,{0,1950001,3300001,6950001,9000001,18000001,40000001},{0.05,0.1,0.2,0.23,0.33,0.4,0.45})-LOOKUP(J381,{0,1950001,3300001,6950001,9000001,18000001,40000001},{0,97500,427500,636000,1536000,2796000,4796000}))*1.021,-2))</f>
        <v/>
      </c>
      <c r="N381" s="19">
        <f>IF(K381&lt;=0,0,ROUNDDOWN((K381*LOOKUP(K381,{0,1950001,3300001,6950001,9000001,18000001,40000001},{0.05,0.1,0.2,0.23,0.33,0.4,0.45})-LOOKUP(K381,{0,1950001,3300001,6950001,9000001,18000001,40000001},{0,97500,427500,636000,1536000,2796000,4796000}))*1.021,-2))</f>
        <v/>
      </c>
      <c r="O381" s="19">
        <f>IF(L381&lt;=0,0,ROUNDDOWN((L381*LOOKUP(L381,{0,1950001,3300001,6950001,9000001,18000001,40000001},{0.05,0.1,0.2,0.23,0.33,0.4,0.45})-LOOKUP(L381,{0,1950001,3300001,6950001,9000001,18000001,40000001},{0,97500,427500,636000,1536000,2796000,4796000}))*1.021,-2))</f>
        <v/>
      </c>
      <c r="P381" s="19">
        <f>MAX(0,ROUNDDOWN(G381-E381-430000,-3))</f>
        <v/>
      </c>
      <c r="Q381" s="19">
        <f>MAX(0,ROUNDDOWN(G381-E381-430000-I381,-3))</f>
        <v/>
      </c>
      <c r="R381" s="19">
        <f>MAX(0,ROUNDDOWN(F381-E381-430000,-3))</f>
        <v/>
      </c>
      <c r="S381" s="19">
        <f>IF(G381&lt;=450000,0,MAX(0,ROUNDDOWN(P381*0.06-MIN(50000,P381)*0.03,-2))+MAX(0,ROUNDDOWN(P381*0.04-MIN(50000,P381)*0.02,-2)))</f>
        <v/>
      </c>
      <c r="T381" s="19">
        <f>IF(G381&lt;=450000,0,MAX(0,ROUNDDOWN(Q381*0.06-MIN(50000,Q381)*0.03,-2))+MAX(0,ROUNDDOWN(Q381*0.04-MIN(50000,Q381)*0.02,-2)))</f>
        <v/>
      </c>
      <c r="U381" s="19">
        <f>IF(F381&lt;=450000,0,MAX(0,ROUNDDOWN(R381*0.06-MIN(50000,R381)*0.03,-2))+MAX(0,ROUNDDOWN(R381*0.04-MIN(50000,R381)*0.02,-2)))</f>
        <v/>
      </c>
      <c r="V381" s="19">
        <f>S381-U381</f>
        <v/>
      </c>
      <c r="W381" s="19">
        <f>O381-M381</f>
        <v/>
      </c>
      <c r="X381" s="19">
        <f>N381+T381-M381-S381</f>
        <v/>
      </c>
      <c r="Y381" s="19">
        <f>T381-S381</f>
        <v/>
      </c>
    </row>
    <row r="382">
      <c r="A382" t="inlineStr">
        <is>
          <t>年収刻み 19万</t>
        </is>
      </c>
      <c r="B382" s="19">
        <f>'4_年収10万円刻み'!$A$6</f>
        <v/>
      </c>
      <c r="C382" s="19" t="n">
        <v>190000</v>
      </c>
      <c r="D382" s="19" t="n">
        <v>0</v>
      </c>
      <c r="E382" s="19">
        <f>ROUND(MIN(B382/12,650000)*12*0.0915+MIN(B382/12,1390000)*12*(0.0504+0)+B382*0.005,0)</f>
        <v/>
      </c>
      <c r="F382" s="19">
        <f>IF(B382&lt;741000,0,IF(B382&lt;2191000,B382-740000,IF(B382&lt;2193000,1451000,IF(B382&lt;2196000,1453000,IF(B382&lt;2200000,1456000,IF(B382&lt;3600000,ROUND(ROUNDDOWN(B382/4,-3)*2.8,0)-80000,IF(B382&lt;6600000,ROUND(ROUNDDOWN(B382/4,-3)*3.2,0)-440000,IF(B382&lt;8500000,ROUNDDOWN(B382*0.9,0)-1100000,B382-1950000))))))))</f>
        <v/>
      </c>
      <c r="G382" s="19">
        <f>F382+C382</f>
        <v/>
      </c>
      <c r="H382" s="19">
        <f>IF(G382&gt;23500000,NA(),IF(G382&lt;=4890000,1040000,IF(G382&lt;=6550000,670000,620000)))</f>
        <v/>
      </c>
      <c r="I382" s="19">
        <f>IF(D382&lt;=0,0,MAX(0,MIN(2000000,D382-MIN(100000,ROUNDDOWN(G382*0.05,0)))))</f>
        <v/>
      </c>
      <c r="J382" s="19">
        <f>MAX(0,ROUNDDOWN(F382-E382-H382,-3))</f>
        <v/>
      </c>
      <c r="K382" s="19">
        <f>MAX(0,ROUNDDOWN(G382-E382-H382-I382,-3))</f>
        <v/>
      </c>
      <c r="L382" s="19">
        <f>MAX(0,ROUNDDOWN(G382-E382-H382,-3))</f>
        <v/>
      </c>
      <c r="M382" s="19">
        <f>IF(J382&lt;=0,0,ROUNDDOWN((J382*LOOKUP(J382,{0,1950001,3300001,6950001,9000001,18000001,40000001},{0.05,0.1,0.2,0.23,0.33,0.4,0.45})-LOOKUP(J382,{0,1950001,3300001,6950001,9000001,18000001,40000001},{0,97500,427500,636000,1536000,2796000,4796000}))*1.021,-2))</f>
        <v/>
      </c>
      <c r="N382" s="19">
        <f>IF(K382&lt;=0,0,ROUNDDOWN((K382*LOOKUP(K382,{0,1950001,3300001,6950001,9000001,18000001,40000001},{0.05,0.1,0.2,0.23,0.33,0.4,0.45})-LOOKUP(K382,{0,1950001,3300001,6950001,9000001,18000001,40000001},{0,97500,427500,636000,1536000,2796000,4796000}))*1.021,-2))</f>
        <v/>
      </c>
      <c r="O382" s="19">
        <f>IF(L382&lt;=0,0,ROUNDDOWN((L382*LOOKUP(L382,{0,1950001,3300001,6950001,9000001,18000001,40000001},{0.05,0.1,0.2,0.23,0.33,0.4,0.45})-LOOKUP(L382,{0,1950001,3300001,6950001,9000001,18000001,40000001},{0,97500,427500,636000,1536000,2796000,4796000}))*1.021,-2))</f>
        <v/>
      </c>
      <c r="P382" s="19">
        <f>MAX(0,ROUNDDOWN(G382-E382-430000,-3))</f>
        <v/>
      </c>
      <c r="Q382" s="19">
        <f>MAX(0,ROUNDDOWN(G382-E382-430000-I382,-3))</f>
        <v/>
      </c>
      <c r="R382" s="19">
        <f>MAX(0,ROUNDDOWN(F382-E382-430000,-3))</f>
        <v/>
      </c>
      <c r="S382" s="19">
        <f>IF(G382&lt;=450000,0,MAX(0,ROUNDDOWN(P382*0.06-MIN(50000,P382)*0.03,-2))+MAX(0,ROUNDDOWN(P382*0.04-MIN(50000,P382)*0.02,-2)))</f>
        <v/>
      </c>
      <c r="T382" s="19">
        <f>IF(G382&lt;=450000,0,MAX(0,ROUNDDOWN(Q382*0.06-MIN(50000,Q382)*0.03,-2))+MAX(0,ROUNDDOWN(Q382*0.04-MIN(50000,Q382)*0.02,-2)))</f>
        <v/>
      </c>
      <c r="U382" s="19">
        <f>IF(F382&lt;=450000,0,MAX(0,ROUNDDOWN(R382*0.06-MIN(50000,R382)*0.03,-2))+MAX(0,ROUNDDOWN(R382*0.04-MIN(50000,R382)*0.02,-2)))</f>
        <v/>
      </c>
      <c r="V382" s="19">
        <f>S382-U382</f>
        <v/>
      </c>
      <c r="W382" s="19">
        <f>O382-M382</f>
        <v/>
      </c>
      <c r="X382" s="19">
        <f>N382+T382-M382-S382</f>
        <v/>
      </c>
      <c r="Y382" s="19">
        <f>T382-S382</f>
        <v/>
      </c>
    </row>
    <row r="383">
      <c r="A383" t="inlineStr">
        <is>
          <t>年収刻み 20万1円</t>
        </is>
      </c>
      <c r="B383" s="19">
        <f>'4_年収10万円刻み'!$A$6</f>
        <v/>
      </c>
      <c r="C383" s="19" t="n">
        <v>200001</v>
      </c>
      <c r="D383" s="19" t="n">
        <v>0</v>
      </c>
      <c r="E383" s="19">
        <f>ROUND(MIN(B383/12,650000)*12*0.0915+MIN(B383/12,1390000)*12*(0.0504+0)+B383*0.005,0)</f>
        <v/>
      </c>
      <c r="F383" s="19">
        <f>IF(B383&lt;741000,0,IF(B383&lt;2191000,B383-740000,IF(B383&lt;2193000,1451000,IF(B383&lt;2196000,1453000,IF(B383&lt;2200000,1456000,IF(B383&lt;3600000,ROUND(ROUNDDOWN(B383/4,-3)*2.8,0)-80000,IF(B383&lt;6600000,ROUND(ROUNDDOWN(B383/4,-3)*3.2,0)-440000,IF(B383&lt;8500000,ROUNDDOWN(B383*0.9,0)-1100000,B383-1950000))))))))</f>
        <v/>
      </c>
      <c r="G383" s="19">
        <f>F383+C383</f>
        <v/>
      </c>
      <c r="H383" s="19">
        <f>IF(G383&gt;23500000,NA(),IF(G383&lt;=4890000,1040000,IF(G383&lt;=6550000,670000,620000)))</f>
        <v/>
      </c>
      <c r="I383" s="19">
        <f>IF(D383&lt;=0,0,MAX(0,MIN(2000000,D383-MIN(100000,ROUNDDOWN(G383*0.05,0)))))</f>
        <v/>
      </c>
      <c r="J383" s="19">
        <f>MAX(0,ROUNDDOWN(F383-E383-H383,-3))</f>
        <v/>
      </c>
      <c r="K383" s="19">
        <f>MAX(0,ROUNDDOWN(G383-E383-H383-I383,-3))</f>
        <v/>
      </c>
      <c r="L383" s="19">
        <f>MAX(0,ROUNDDOWN(G383-E383-H383,-3))</f>
        <v/>
      </c>
      <c r="M383" s="19">
        <f>IF(J383&lt;=0,0,ROUNDDOWN((J383*LOOKUP(J383,{0,1950001,3300001,6950001,9000001,18000001,40000001},{0.05,0.1,0.2,0.23,0.33,0.4,0.45})-LOOKUP(J383,{0,1950001,3300001,6950001,9000001,18000001,40000001},{0,97500,427500,636000,1536000,2796000,4796000}))*1.021,-2))</f>
        <v/>
      </c>
      <c r="N383" s="19">
        <f>IF(K383&lt;=0,0,ROUNDDOWN((K383*LOOKUP(K383,{0,1950001,3300001,6950001,9000001,18000001,40000001},{0.05,0.1,0.2,0.23,0.33,0.4,0.45})-LOOKUP(K383,{0,1950001,3300001,6950001,9000001,18000001,40000001},{0,97500,427500,636000,1536000,2796000,4796000}))*1.021,-2))</f>
        <v/>
      </c>
      <c r="O383" s="19">
        <f>IF(L383&lt;=0,0,ROUNDDOWN((L383*LOOKUP(L383,{0,1950001,3300001,6950001,9000001,18000001,40000001},{0.05,0.1,0.2,0.23,0.33,0.4,0.45})-LOOKUP(L383,{0,1950001,3300001,6950001,9000001,18000001,40000001},{0,97500,427500,636000,1536000,2796000,4796000}))*1.021,-2))</f>
        <v/>
      </c>
      <c r="P383" s="19">
        <f>MAX(0,ROUNDDOWN(G383-E383-430000,-3))</f>
        <v/>
      </c>
      <c r="Q383" s="19">
        <f>MAX(0,ROUNDDOWN(G383-E383-430000-I383,-3))</f>
        <v/>
      </c>
      <c r="R383" s="19">
        <f>MAX(0,ROUNDDOWN(F383-E383-430000,-3))</f>
        <v/>
      </c>
      <c r="S383" s="19">
        <f>IF(G383&lt;=450000,0,MAX(0,ROUNDDOWN(P383*0.06-MIN(50000,P383)*0.03,-2))+MAX(0,ROUNDDOWN(P383*0.04-MIN(50000,P383)*0.02,-2)))</f>
        <v/>
      </c>
      <c r="T383" s="19">
        <f>IF(G383&lt;=450000,0,MAX(0,ROUNDDOWN(Q383*0.06-MIN(50000,Q383)*0.03,-2))+MAX(0,ROUNDDOWN(Q383*0.04-MIN(50000,Q383)*0.02,-2)))</f>
        <v/>
      </c>
      <c r="U383" s="19">
        <f>IF(F383&lt;=450000,0,MAX(0,ROUNDDOWN(R383*0.06-MIN(50000,R383)*0.03,-2))+MAX(0,ROUNDDOWN(R383*0.04-MIN(50000,R383)*0.02,-2)))</f>
        <v/>
      </c>
      <c r="V383" s="19">
        <f>S383-U383</f>
        <v/>
      </c>
      <c r="W383" s="19">
        <f>O383-M383</f>
        <v/>
      </c>
      <c r="X383" s="19">
        <f>N383+T383-M383-S383</f>
        <v/>
      </c>
      <c r="Y383" s="19">
        <f>T383-S383</f>
        <v/>
      </c>
    </row>
    <row r="384">
      <c r="A384" t="inlineStr">
        <is>
          <t>年収刻み 19万</t>
        </is>
      </c>
      <c r="B384" s="19">
        <f>'4_年収10万円刻み'!$A$7</f>
        <v/>
      </c>
      <c r="C384" s="19" t="n">
        <v>190000</v>
      </c>
      <c r="D384" s="19" t="n">
        <v>0</v>
      </c>
      <c r="E384" s="19">
        <f>ROUND(MIN(B384/12,650000)*12*0.0915+MIN(B384/12,1390000)*12*(0.0504+0)+B384*0.005,0)</f>
        <v/>
      </c>
      <c r="F384" s="19">
        <f>IF(B384&lt;741000,0,IF(B384&lt;2191000,B384-740000,IF(B384&lt;2193000,1451000,IF(B384&lt;2196000,1453000,IF(B384&lt;2200000,1456000,IF(B384&lt;3600000,ROUND(ROUNDDOWN(B384/4,-3)*2.8,0)-80000,IF(B384&lt;6600000,ROUND(ROUNDDOWN(B384/4,-3)*3.2,0)-440000,IF(B384&lt;8500000,ROUNDDOWN(B384*0.9,0)-1100000,B384-1950000))))))))</f>
        <v/>
      </c>
      <c r="G384" s="19">
        <f>F384+C384</f>
        <v/>
      </c>
      <c r="H384" s="19">
        <f>IF(G384&gt;23500000,NA(),IF(G384&lt;=4890000,1040000,IF(G384&lt;=6550000,670000,620000)))</f>
        <v/>
      </c>
      <c r="I384" s="19">
        <f>IF(D384&lt;=0,0,MAX(0,MIN(2000000,D384-MIN(100000,ROUNDDOWN(G384*0.05,0)))))</f>
        <v/>
      </c>
      <c r="J384" s="19">
        <f>MAX(0,ROUNDDOWN(F384-E384-H384,-3))</f>
        <v/>
      </c>
      <c r="K384" s="19">
        <f>MAX(0,ROUNDDOWN(G384-E384-H384-I384,-3))</f>
        <v/>
      </c>
      <c r="L384" s="19">
        <f>MAX(0,ROUNDDOWN(G384-E384-H384,-3))</f>
        <v/>
      </c>
      <c r="M384" s="19">
        <f>IF(J384&lt;=0,0,ROUNDDOWN((J384*LOOKUP(J384,{0,1950001,3300001,6950001,9000001,18000001,40000001},{0.05,0.1,0.2,0.23,0.33,0.4,0.45})-LOOKUP(J384,{0,1950001,3300001,6950001,9000001,18000001,40000001},{0,97500,427500,636000,1536000,2796000,4796000}))*1.021,-2))</f>
        <v/>
      </c>
      <c r="N384" s="19">
        <f>IF(K384&lt;=0,0,ROUNDDOWN((K384*LOOKUP(K384,{0,1950001,3300001,6950001,9000001,18000001,40000001},{0.05,0.1,0.2,0.23,0.33,0.4,0.45})-LOOKUP(K384,{0,1950001,3300001,6950001,9000001,18000001,40000001},{0,97500,427500,636000,1536000,2796000,4796000}))*1.021,-2))</f>
        <v/>
      </c>
      <c r="O384" s="19">
        <f>IF(L384&lt;=0,0,ROUNDDOWN((L384*LOOKUP(L384,{0,1950001,3300001,6950001,9000001,18000001,40000001},{0.05,0.1,0.2,0.23,0.33,0.4,0.45})-LOOKUP(L384,{0,1950001,3300001,6950001,9000001,18000001,40000001},{0,97500,427500,636000,1536000,2796000,4796000}))*1.021,-2))</f>
        <v/>
      </c>
      <c r="P384" s="19">
        <f>MAX(0,ROUNDDOWN(G384-E384-430000,-3))</f>
        <v/>
      </c>
      <c r="Q384" s="19">
        <f>MAX(0,ROUNDDOWN(G384-E384-430000-I384,-3))</f>
        <v/>
      </c>
      <c r="R384" s="19">
        <f>MAX(0,ROUNDDOWN(F384-E384-430000,-3))</f>
        <v/>
      </c>
      <c r="S384" s="19">
        <f>IF(G384&lt;=450000,0,MAX(0,ROUNDDOWN(P384*0.06-MIN(50000,P384)*0.03,-2))+MAX(0,ROUNDDOWN(P384*0.04-MIN(50000,P384)*0.02,-2)))</f>
        <v/>
      </c>
      <c r="T384" s="19">
        <f>IF(G384&lt;=450000,0,MAX(0,ROUNDDOWN(Q384*0.06-MIN(50000,Q384)*0.03,-2))+MAX(0,ROUNDDOWN(Q384*0.04-MIN(50000,Q384)*0.02,-2)))</f>
        <v/>
      </c>
      <c r="U384" s="19">
        <f>IF(F384&lt;=450000,0,MAX(0,ROUNDDOWN(R384*0.06-MIN(50000,R384)*0.03,-2))+MAX(0,ROUNDDOWN(R384*0.04-MIN(50000,R384)*0.02,-2)))</f>
        <v/>
      </c>
      <c r="V384" s="19">
        <f>S384-U384</f>
        <v/>
      </c>
      <c r="W384" s="19">
        <f>O384-M384</f>
        <v/>
      </c>
      <c r="X384" s="19">
        <f>N384+T384-M384-S384</f>
        <v/>
      </c>
      <c r="Y384" s="19">
        <f>T384-S384</f>
        <v/>
      </c>
    </row>
    <row r="385">
      <c r="A385" t="inlineStr">
        <is>
          <t>年収刻み 20万1円</t>
        </is>
      </c>
      <c r="B385" s="19">
        <f>'4_年収10万円刻み'!$A$7</f>
        <v/>
      </c>
      <c r="C385" s="19" t="n">
        <v>200001</v>
      </c>
      <c r="D385" s="19" t="n">
        <v>0</v>
      </c>
      <c r="E385" s="19">
        <f>ROUND(MIN(B385/12,650000)*12*0.0915+MIN(B385/12,1390000)*12*(0.0504+0)+B385*0.005,0)</f>
        <v/>
      </c>
      <c r="F385" s="19">
        <f>IF(B385&lt;741000,0,IF(B385&lt;2191000,B385-740000,IF(B385&lt;2193000,1451000,IF(B385&lt;2196000,1453000,IF(B385&lt;2200000,1456000,IF(B385&lt;3600000,ROUND(ROUNDDOWN(B385/4,-3)*2.8,0)-80000,IF(B385&lt;6600000,ROUND(ROUNDDOWN(B385/4,-3)*3.2,0)-440000,IF(B385&lt;8500000,ROUNDDOWN(B385*0.9,0)-1100000,B385-1950000))))))))</f>
        <v/>
      </c>
      <c r="G385" s="19">
        <f>F385+C385</f>
        <v/>
      </c>
      <c r="H385" s="19">
        <f>IF(G385&gt;23500000,NA(),IF(G385&lt;=4890000,1040000,IF(G385&lt;=6550000,670000,620000)))</f>
        <v/>
      </c>
      <c r="I385" s="19">
        <f>IF(D385&lt;=0,0,MAX(0,MIN(2000000,D385-MIN(100000,ROUNDDOWN(G385*0.05,0)))))</f>
        <v/>
      </c>
      <c r="J385" s="19">
        <f>MAX(0,ROUNDDOWN(F385-E385-H385,-3))</f>
        <v/>
      </c>
      <c r="K385" s="19">
        <f>MAX(0,ROUNDDOWN(G385-E385-H385-I385,-3))</f>
        <v/>
      </c>
      <c r="L385" s="19">
        <f>MAX(0,ROUNDDOWN(G385-E385-H385,-3))</f>
        <v/>
      </c>
      <c r="M385" s="19">
        <f>IF(J385&lt;=0,0,ROUNDDOWN((J385*LOOKUP(J385,{0,1950001,3300001,6950001,9000001,18000001,40000001},{0.05,0.1,0.2,0.23,0.33,0.4,0.45})-LOOKUP(J385,{0,1950001,3300001,6950001,9000001,18000001,40000001},{0,97500,427500,636000,1536000,2796000,4796000}))*1.021,-2))</f>
        <v/>
      </c>
      <c r="N385" s="19">
        <f>IF(K385&lt;=0,0,ROUNDDOWN((K385*LOOKUP(K385,{0,1950001,3300001,6950001,9000001,18000001,40000001},{0.05,0.1,0.2,0.23,0.33,0.4,0.45})-LOOKUP(K385,{0,1950001,3300001,6950001,9000001,18000001,40000001},{0,97500,427500,636000,1536000,2796000,4796000}))*1.021,-2))</f>
        <v/>
      </c>
      <c r="O385" s="19">
        <f>IF(L385&lt;=0,0,ROUNDDOWN((L385*LOOKUP(L385,{0,1950001,3300001,6950001,9000001,18000001,40000001},{0.05,0.1,0.2,0.23,0.33,0.4,0.45})-LOOKUP(L385,{0,1950001,3300001,6950001,9000001,18000001,40000001},{0,97500,427500,636000,1536000,2796000,4796000}))*1.021,-2))</f>
        <v/>
      </c>
      <c r="P385" s="19">
        <f>MAX(0,ROUNDDOWN(G385-E385-430000,-3))</f>
        <v/>
      </c>
      <c r="Q385" s="19">
        <f>MAX(0,ROUNDDOWN(G385-E385-430000-I385,-3))</f>
        <v/>
      </c>
      <c r="R385" s="19">
        <f>MAX(0,ROUNDDOWN(F385-E385-430000,-3))</f>
        <v/>
      </c>
      <c r="S385" s="19">
        <f>IF(G385&lt;=450000,0,MAX(0,ROUNDDOWN(P385*0.06-MIN(50000,P385)*0.03,-2))+MAX(0,ROUNDDOWN(P385*0.04-MIN(50000,P385)*0.02,-2)))</f>
        <v/>
      </c>
      <c r="T385" s="19">
        <f>IF(G385&lt;=450000,0,MAX(0,ROUNDDOWN(Q385*0.06-MIN(50000,Q385)*0.03,-2))+MAX(0,ROUNDDOWN(Q385*0.04-MIN(50000,Q385)*0.02,-2)))</f>
        <v/>
      </c>
      <c r="U385" s="19">
        <f>IF(F385&lt;=450000,0,MAX(0,ROUNDDOWN(R385*0.06-MIN(50000,R385)*0.03,-2))+MAX(0,ROUNDDOWN(R385*0.04-MIN(50000,R385)*0.02,-2)))</f>
        <v/>
      </c>
      <c r="V385" s="19">
        <f>S385-U385</f>
        <v/>
      </c>
      <c r="W385" s="19">
        <f>O385-M385</f>
        <v/>
      </c>
      <c r="X385" s="19">
        <f>N385+T385-M385-S385</f>
        <v/>
      </c>
      <c r="Y385" s="19">
        <f>T385-S385</f>
        <v/>
      </c>
    </row>
    <row r="386">
      <c r="A386" t="inlineStr">
        <is>
          <t>年収刻み 19万</t>
        </is>
      </c>
      <c r="B386" s="19">
        <f>'4_年収10万円刻み'!$A$8</f>
        <v/>
      </c>
      <c r="C386" s="19" t="n">
        <v>190000</v>
      </c>
      <c r="D386" s="19" t="n">
        <v>0</v>
      </c>
      <c r="E386" s="19">
        <f>ROUND(MIN(B386/12,650000)*12*0.0915+MIN(B386/12,1390000)*12*(0.0504+0)+B386*0.005,0)</f>
        <v/>
      </c>
      <c r="F386" s="19">
        <f>IF(B386&lt;741000,0,IF(B386&lt;2191000,B386-740000,IF(B386&lt;2193000,1451000,IF(B386&lt;2196000,1453000,IF(B386&lt;2200000,1456000,IF(B386&lt;3600000,ROUND(ROUNDDOWN(B386/4,-3)*2.8,0)-80000,IF(B386&lt;6600000,ROUND(ROUNDDOWN(B386/4,-3)*3.2,0)-440000,IF(B386&lt;8500000,ROUNDDOWN(B386*0.9,0)-1100000,B386-1950000))))))))</f>
        <v/>
      </c>
      <c r="G386" s="19">
        <f>F386+C386</f>
        <v/>
      </c>
      <c r="H386" s="19">
        <f>IF(G386&gt;23500000,NA(),IF(G386&lt;=4890000,1040000,IF(G386&lt;=6550000,670000,620000)))</f>
        <v/>
      </c>
      <c r="I386" s="19">
        <f>IF(D386&lt;=0,0,MAX(0,MIN(2000000,D386-MIN(100000,ROUNDDOWN(G386*0.05,0)))))</f>
        <v/>
      </c>
      <c r="J386" s="19">
        <f>MAX(0,ROUNDDOWN(F386-E386-H386,-3))</f>
        <v/>
      </c>
      <c r="K386" s="19">
        <f>MAX(0,ROUNDDOWN(G386-E386-H386-I386,-3))</f>
        <v/>
      </c>
      <c r="L386" s="19">
        <f>MAX(0,ROUNDDOWN(G386-E386-H386,-3))</f>
        <v/>
      </c>
      <c r="M386" s="19">
        <f>IF(J386&lt;=0,0,ROUNDDOWN((J386*LOOKUP(J386,{0,1950001,3300001,6950001,9000001,18000001,40000001},{0.05,0.1,0.2,0.23,0.33,0.4,0.45})-LOOKUP(J386,{0,1950001,3300001,6950001,9000001,18000001,40000001},{0,97500,427500,636000,1536000,2796000,4796000}))*1.021,-2))</f>
        <v/>
      </c>
      <c r="N386" s="19">
        <f>IF(K386&lt;=0,0,ROUNDDOWN((K386*LOOKUP(K386,{0,1950001,3300001,6950001,9000001,18000001,40000001},{0.05,0.1,0.2,0.23,0.33,0.4,0.45})-LOOKUP(K386,{0,1950001,3300001,6950001,9000001,18000001,40000001},{0,97500,427500,636000,1536000,2796000,4796000}))*1.021,-2))</f>
        <v/>
      </c>
      <c r="O386" s="19">
        <f>IF(L386&lt;=0,0,ROUNDDOWN((L386*LOOKUP(L386,{0,1950001,3300001,6950001,9000001,18000001,40000001},{0.05,0.1,0.2,0.23,0.33,0.4,0.45})-LOOKUP(L386,{0,1950001,3300001,6950001,9000001,18000001,40000001},{0,97500,427500,636000,1536000,2796000,4796000}))*1.021,-2))</f>
        <v/>
      </c>
      <c r="P386" s="19">
        <f>MAX(0,ROUNDDOWN(G386-E386-430000,-3))</f>
        <v/>
      </c>
      <c r="Q386" s="19">
        <f>MAX(0,ROUNDDOWN(G386-E386-430000-I386,-3))</f>
        <v/>
      </c>
      <c r="R386" s="19">
        <f>MAX(0,ROUNDDOWN(F386-E386-430000,-3))</f>
        <v/>
      </c>
      <c r="S386" s="19">
        <f>IF(G386&lt;=450000,0,MAX(0,ROUNDDOWN(P386*0.06-MIN(50000,P386)*0.03,-2))+MAX(0,ROUNDDOWN(P386*0.04-MIN(50000,P386)*0.02,-2)))</f>
        <v/>
      </c>
      <c r="T386" s="19">
        <f>IF(G386&lt;=450000,0,MAX(0,ROUNDDOWN(Q386*0.06-MIN(50000,Q386)*0.03,-2))+MAX(0,ROUNDDOWN(Q386*0.04-MIN(50000,Q386)*0.02,-2)))</f>
        <v/>
      </c>
      <c r="U386" s="19">
        <f>IF(F386&lt;=450000,0,MAX(0,ROUNDDOWN(R386*0.06-MIN(50000,R386)*0.03,-2))+MAX(0,ROUNDDOWN(R386*0.04-MIN(50000,R386)*0.02,-2)))</f>
        <v/>
      </c>
      <c r="V386" s="19">
        <f>S386-U386</f>
        <v/>
      </c>
      <c r="W386" s="19">
        <f>O386-M386</f>
        <v/>
      </c>
      <c r="X386" s="19">
        <f>N386+T386-M386-S386</f>
        <v/>
      </c>
      <c r="Y386" s="19">
        <f>T386-S386</f>
        <v/>
      </c>
    </row>
    <row r="387">
      <c r="A387" t="inlineStr">
        <is>
          <t>年収刻み 20万1円</t>
        </is>
      </c>
      <c r="B387" s="19">
        <f>'4_年収10万円刻み'!$A$8</f>
        <v/>
      </c>
      <c r="C387" s="19" t="n">
        <v>200001</v>
      </c>
      <c r="D387" s="19" t="n">
        <v>0</v>
      </c>
      <c r="E387" s="19">
        <f>ROUND(MIN(B387/12,650000)*12*0.0915+MIN(B387/12,1390000)*12*(0.0504+0)+B387*0.005,0)</f>
        <v/>
      </c>
      <c r="F387" s="19">
        <f>IF(B387&lt;741000,0,IF(B387&lt;2191000,B387-740000,IF(B387&lt;2193000,1451000,IF(B387&lt;2196000,1453000,IF(B387&lt;2200000,1456000,IF(B387&lt;3600000,ROUND(ROUNDDOWN(B387/4,-3)*2.8,0)-80000,IF(B387&lt;6600000,ROUND(ROUNDDOWN(B387/4,-3)*3.2,0)-440000,IF(B387&lt;8500000,ROUNDDOWN(B387*0.9,0)-1100000,B387-1950000))))))))</f>
        <v/>
      </c>
      <c r="G387" s="19">
        <f>F387+C387</f>
        <v/>
      </c>
      <c r="H387" s="19">
        <f>IF(G387&gt;23500000,NA(),IF(G387&lt;=4890000,1040000,IF(G387&lt;=6550000,670000,620000)))</f>
        <v/>
      </c>
      <c r="I387" s="19">
        <f>IF(D387&lt;=0,0,MAX(0,MIN(2000000,D387-MIN(100000,ROUNDDOWN(G387*0.05,0)))))</f>
        <v/>
      </c>
      <c r="J387" s="19">
        <f>MAX(0,ROUNDDOWN(F387-E387-H387,-3))</f>
        <v/>
      </c>
      <c r="K387" s="19">
        <f>MAX(0,ROUNDDOWN(G387-E387-H387-I387,-3))</f>
        <v/>
      </c>
      <c r="L387" s="19">
        <f>MAX(0,ROUNDDOWN(G387-E387-H387,-3))</f>
        <v/>
      </c>
      <c r="M387" s="19">
        <f>IF(J387&lt;=0,0,ROUNDDOWN((J387*LOOKUP(J387,{0,1950001,3300001,6950001,9000001,18000001,40000001},{0.05,0.1,0.2,0.23,0.33,0.4,0.45})-LOOKUP(J387,{0,1950001,3300001,6950001,9000001,18000001,40000001},{0,97500,427500,636000,1536000,2796000,4796000}))*1.021,-2))</f>
        <v/>
      </c>
      <c r="N387" s="19">
        <f>IF(K387&lt;=0,0,ROUNDDOWN((K387*LOOKUP(K387,{0,1950001,3300001,6950001,9000001,18000001,40000001},{0.05,0.1,0.2,0.23,0.33,0.4,0.45})-LOOKUP(K387,{0,1950001,3300001,6950001,9000001,18000001,40000001},{0,97500,427500,636000,1536000,2796000,4796000}))*1.021,-2))</f>
        <v/>
      </c>
      <c r="O387" s="19">
        <f>IF(L387&lt;=0,0,ROUNDDOWN((L387*LOOKUP(L387,{0,1950001,3300001,6950001,9000001,18000001,40000001},{0.05,0.1,0.2,0.23,0.33,0.4,0.45})-LOOKUP(L387,{0,1950001,3300001,6950001,9000001,18000001,40000001},{0,97500,427500,636000,1536000,2796000,4796000}))*1.021,-2))</f>
        <v/>
      </c>
      <c r="P387" s="19">
        <f>MAX(0,ROUNDDOWN(G387-E387-430000,-3))</f>
        <v/>
      </c>
      <c r="Q387" s="19">
        <f>MAX(0,ROUNDDOWN(G387-E387-430000-I387,-3))</f>
        <v/>
      </c>
      <c r="R387" s="19">
        <f>MAX(0,ROUNDDOWN(F387-E387-430000,-3))</f>
        <v/>
      </c>
      <c r="S387" s="19">
        <f>IF(G387&lt;=450000,0,MAX(0,ROUNDDOWN(P387*0.06-MIN(50000,P387)*0.03,-2))+MAX(0,ROUNDDOWN(P387*0.04-MIN(50000,P387)*0.02,-2)))</f>
        <v/>
      </c>
      <c r="T387" s="19">
        <f>IF(G387&lt;=450000,0,MAX(0,ROUNDDOWN(Q387*0.06-MIN(50000,Q387)*0.03,-2))+MAX(0,ROUNDDOWN(Q387*0.04-MIN(50000,Q387)*0.02,-2)))</f>
        <v/>
      </c>
      <c r="U387" s="19">
        <f>IF(F387&lt;=450000,0,MAX(0,ROUNDDOWN(R387*0.06-MIN(50000,R387)*0.03,-2))+MAX(0,ROUNDDOWN(R387*0.04-MIN(50000,R387)*0.02,-2)))</f>
        <v/>
      </c>
      <c r="V387" s="19">
        <f>S387-U387</f>
        <v/>
      </c>
      <c r="W387" s="19">
        <f>O387-M387</f>
        <v/>
      </c>
      <c r="X387" s="19">
        <f>N387+T387-M387-S387</f>
        <v/>
      </c>
      <c r="Y387" s="19">
        <f>T387-S387</f>
        <v/>
      </c>
    </row>
    <row r="388">
      <c r="A388" t="inlineStr">
        <is>
          <t>年収刻み 19万</t>
        </is>
      </c>
      <c r="B388" s="19">
        <f>'4_年収10万円刻み'!$A$9</f>
        <v/>
      </c>
      <c r="C388" s="19" t="n">
        <v>190000</v>
      </c>
      <c r="D388" s="19" t="n">
        <v>0</v>
      </c>
      <c r="E388" s="19">
        <f>ROUND(MIN(B388/12,650000)*12*0.0915+MIN(B388/12,1390000)*12*(0.0504+0)+B388*0.005,0)</f>
        <v/>
      </c>
      <c r="F388" s="19">
        <f>IF(B388&lt;741000,0,IF(B388&lt;2191000,B388-740000,IF(B388&lt;2193000,1451000,IF(B388&lt;2196000,1453000,IF(B388&lt;2200000,1456000,IF(B388&lt;3600000,ROUND(ROUNDDOWN(B388/4,-3)*2.8,0)-80000,IF(B388&lt;6600000,ROUND(ROUNDDOWN(B388/4,-3)*3.2,0)-440000,IF(B388&lt;8500000,ROUNDDOWN(B388*0.9,0)-1100000,B388-1950000))))))))</f>
        <v/>
      </c>
      <c r="G388" s="19">
        <f>F388+C388</f>
        <v/>
      </c>
      <c r="H388" s="19">
        <f>IF(G388&gt;23500000,NA(),IF(G388&lt;=4890000,1040000,IF(G388&lt;=6550000,670000,620000)))</f>
        <v/>
      </c>
      <c r="I388" s="19">
        <f>IF(D388&lt;=0,0,MAX(0,MIN(2000000,D388-MIN(100000,ROUNDDOWN(G388*0.05,0)))))</f>
        <v/>
      </c>
      <c r="J388" s="19">
        <f>MAX(0,ROUNDDOWN(F388-E388-H388,-3))</f>
        <v/>
      </c>
      <c r="K388" s="19">
        <f>MAX(0,ROUNDDOWN(G388-E388-H388-I388,-3))</f>
        <v/>
      </c>
      <c r="L388" s="19">
        <f>MAX(0,ROUNDDOWN(G388-E388-H388,-3))</f>
        <v/>
      </c>
      <c r="M388" s="19">
        <f>IF(J388&lt;=0,0,ROUNDDOWN((J388*LOOKUP(J388,{0,1950001,3300001,6950001,9000001,18000001,40000001},{0.05,0.1,0.2,0.23,0.33,0.4,0.45})-LOOKUP(J388,{0,1950001,3300001,6950001,9000001,18000001,40000001},{0,97500,427500,636000,1536000,2796000,4796000}))*1.021,-2))</f>
        <v/>
      </c>
      <c r="N388" s="19">
        <f>IF(K388&lt;=0,0,ROUNDDOWN((K388*LOOKUP(K388,{0,1950001,3300001,6950001,9000001,18000001,40000001},{0.05,0.1,0.2,0.23,0.33,0.4,0.45})-LOOKUP(K388,{0,1950001,3300001,6950001,9000001,18000001,40000001},{0,97500,427500,636000,1536000,2796000,4796000}))*1.021,-2))</f>
        <v/>
      </c>
      <c r="O388" s="19">
        <f>IF(L388&lt;=0,0,ROUNDDOWN((L388*LOOKUP(L388,{0,1950001,3300001,6950001,9000001,18000001,40000001},{0.05,0.1,0.2,0.23,0.33,0.4,0.45})-LOOKUP(L388,{0,1950001,3300001,6950001,9000001,18000001,40000001},{0,97500,427500,636000,1536000,2796000,4796000}))*1.021,-2))</f>
        <v/>
      </c>
      <c r="P388" s="19">
        <f>MAX(0,ROUNDDOWN(G388-E388-430000,-3))</f>
        <v/>
      </c>
      <c r="Q388" s="19">
        <f>MAX(0,ROUNDDOWN(G388-E388-430000-I388,-3))</f>
        <v/>
      </c>
      <c r="R388" s="19">
        <f>MAX(0,ROUNDDOWN(F388-E388-430000,-3))</f>
        <v/>
      </c>
      <c r="S388" s="19">
        <f>IF(G388&lt;=450000,0,MAX(0,ROUNDDOWN(P388*0.06-MIN(50000,P388)*0.03,-2))+MAX(0,ROUNDDOWN(P388*0.04-MIN(50000,P388)*0.02,-2)))</f>
        <v/>
      </c>
      <c r="T388" s="19">
        <f>IF(G388&lt;=450000,0,MAX(0,ROUNDDOWN(Q388*0.06-MIN(50000,Q388)*0.03,-2))+MAX(0,ROUNDDOWN(Q388*0.04-MIN(50000,Q388)*0.02,-2)))</f>
        <v/>
      </c>
      <c r="U388" s="19">
        <f>IF(F388&lt;=450000,0,MAX(0,ROUNDDOWN(R388*0.06-MIN(50000,R388)*0.03,-2))+MAX(0,ROUNDDOWN(R388*0.04-MIN(50000,R388)*0.02,-2)))</f>
        <v/>
      </c>
      <c r="V388" s="19">
        <f>S388-U388</f>
        <v/>
      </c>
      <c r="W388" s="19">
        <f>O388-M388</f>
        <v/>
      </c>
      <c r="X388" s="19">
        <f>N388+T388-M388-S388</f>
        <v/>
      </c>
      <c r="Y388" s="19">
        <f>T388-S388</f>
        <v/>
      </c>
    </row>
    <row r="389">
      <c r="A389" t="inlineStr">
        <is>
          <t>年収刻み 20万1円</t>
        </is>
      </c>
      <c r="B389" s="19">
        <f>'4_年収10万円刻み'!$A$9</f>
        <v/>
      </c>
      <c r="C389" s="19" t="n">
        <v>200001</v>
      </c>
      <c r="D389" s="19" t="n">
        <v>0</v>
      </c>
      <c r="E389" s="19">
        <f>ROUND(MIN(B389/12,650000)*12*0.0915+MIN(B389/12,1390000)*12*(0.0504+0)+B389*0.005,0)</f>
        <v/>
      </c>
      <c r="F389" s="19">
        <f>IF(B389&lt;741000,0,IF(B389&lt;2191000,B389-740000,IF(B389&lt;2193000,1451000,IF(B389&lt;2196000,1453000,IF(B389&lt;2200000,1456000,IF(B389&lt;3600000,ROUND(ROUNDDOWN(B389/4,-3)*2.8,0)-80000,IF(B389&lt;6600000,ROUND(ROUNDDOWN(B389/4,-3)*3.2,0)-440000,IF(B389&lt;8500000,ROUNDDOWN(B389*0.9,0)-1100000,B389-1950000))))))))</f>
        <v/>
      </c>
      <c r="G389" s="19">
        <f>F389+C389</f>
        <v/>
      </c>
      <c r="H389" s="19">
        <f>IF(G389&gt;23500000,NA(),IF(G389&lt;=4890000,1040000,IF(G389&lt;=6550000,670000,620000)))</f>
        <v/>
      </c>
      <c r="I389" s="19">
        <f>IF(D389&lt;=0,0,MAX(0,MIN(2000000,D389-MIN(100000,ROUNDDOWN(G389*0.05,0)))))</f>
        <v/>
      </c>
      <c r="J389" s="19">
        <f>MAX(0,ROUNDDOWN(F389-E389-H389,-3))</f>
        <v/>
      </c>
      <c r="K389" s="19">
        <f>MAX(0,ROUNDDOWN(G389-E389-H389-I389,-3))</f>
        <v/>
      </c>
      <c r="L389" s="19">
        <f>MAX(0,ROUNDDOWN(G389-E389-H389,-3))</f>
        <v/>
      </c>
      <c r="M389" s="19">
        <f>IF(J389&lt;=0,0,ROUNDDOWN((J389*LOOKUP(J389,{0,1950001,3300001,6950001,9000001,18000001,40000001},{0.05,0.1,0.2,0.23,0.33,0.4,0.45})-LOOKUP(J389,{0,1950001,3300001,6950001,9000001,18000001,40000001},{0,97500,427500,636000,1536000,2796000,4796000}))*1.021,-2))</f>
        <v/>
      </c>
      <c r="N389" s="19">
        <f>IF(K389&lt;=0,0,ROUNDDOWN((K389*LOOKUP(K389,{0,1950001,3300001,6950001,9000001,18000001,40000001},{0.05,0.1,0.2,0.23,0.33,0.4,0.45})-LOOKUP(K389,{0,1950001,3300001,6950001,9000001,18000001,40000001},{0,97500,427500,636000,1536000,2796000,4796000}))*1.021,-2))</f>
        <v/>
      </c>
      <c r="O389" s="19">
        <f>IF(L389&lt;=0,0,ROUNDDOWN((L389*LOOKUP(L389,{0,1950001,3300001,6950001,9000001,18000001,40000001},{0.05,0.1,0.2,0.23,0.33,0.4,0.45})-LOOKUP(L389,{0,1950001,3300001,6950001,9000001,18000001,40000001},{0,97500,427500,636000,1536000,2796000,4796000}))*1.021,-2))</f>
        <v/>
      </c>
      <c r="P389" s="19">
        <f>MAX(0,ROUNDDOWN(G389-E389-430000,-3))</f>
        <v/>
      </c>
      <c r="Q389" s="19">
        <f>MAX(0,ROUNDDOWN(G389-E389-430000-I389,-3))</f>
        <v/>
      </c>
      <c r="R389" s="19">
        <f>MAX(0,ROUNDDOWN(F389-E389-430000,-3))</f>
        <v/>
      </c>
      <c r="S389" s="19">
        <f>IF(G389&lt;=450000,0,MAX(0,ROUNDDOWN(P389*0.06-MIN(50000,P389)*0.03,-2))+MAX(0,ROUNDDOWN(P389*0.04-MIN(50000,P389)*0.02,-2)))</f>
        <v/>
      </c>
      <c r="T389" s="19">
        <f>IF(G389&lt;=450000,0,MAX(0,ROUNDDOWN(Q389*0.06-MIN(50000,Q389)*0.03,-2))+MAX(0,ROUNDDOWN(Q389*0.04-MIN(50000,Q389)*0.02,-2)))</f>
        <v/>
      </c>
      <c r="U389" s="19">
        <f>IF(F389&lt;=450000,0,MAX(0,ROUNDDOWN(R389*0.06-MIN(50000,R389)*0.03,-2))+MAX(0,ROUNDDOWN(R389*0.04-MIN(50000,R389)*0.02,-2)))</f>
        <v/>
      </c>
      <c r="V389" s="19">
        <f>S389-U389</f>
        <v/>
      </c>
      <c r="W389" s="19">
        <f>O389-M389</f>
        <v/>
      </c>
      <c r="X389" s="19">
        <f>N389+T389-M389-S389</f>
        <v/>
      </c>
      <c r="Y389" s="19">
        <f>T389-S389</f>
        <v/>
      </c>
    </row>
    <row r="390">
      <c r="A390" t="inlineStr">
        <is>
          <t>年収刻み 19万</t>
        </is>
      </c>
      <c r="B390" s="19">
        <f>'4_年収10万円刻み'!$A$10</f>
        <v/>
      </c>
      <c r="C390" s="19" t="n">
        <v>190000</v>
      </c>
      <c r="D390" s="19" t="n">
        <v>0</v>
      </c>
      <c r="E390" s="19">
        <f>ROUND(MIN(B390/12,650000)*12*0.0915+MIN(B390/12,1390000)*12*(0.0504+0)+B390*0.005,0)</f>
        <v/>
      </c>
      <c r="F390" s="19">
        <f>IF(B390&lt;741000,0,IF(B390&lt;2191000,B390-740000,IF(B390&lt;2193000,1451000,IF(B390&lt;2196000,1453000,IF(B390&lt;2200000,1456000,IF(B390&lt;3600000,ROUND(ROUNDDOWN(B390/4,-3)*2.8,0)-80000,IF(B390&lt;6600000,ROUND(ROUNDDOWN(B390/4,-3)*3.2,0)-440000,IF(B390&lt;8500000,ROUNDDOWN(B390*0.9,0)-1100000,B390-1950000))))))))</f>
        <v/>
      </c>
      <c r="G390" s="19">
        <f>F390+C390</f>
        <v/>
      </c>
      <c r="H390" s="19">
        <f>IF(G390&gt;23500000,NA(),IF(G390&lt;=4890000,1040000,IF(G390&lt;=6550000,670000,620000)))</f>
        <v/>
      </c>
      <c r="I390" s="19">
        <f>IF(D390&lt;=0,0,MAX(0,MIN(2000000,D390-MIN(100000,ROUNDDOWN(G390*0.05,0)))))</f>
        <v/>
      </c>
      <c r="J390" s="19">
        <f>MAX(0,ROUNDDOWN(F390-E390-H390,-3))</f>
        <v/>
      </c>
      <c r="K390" s="19">
        <f>MAX(0,ROUNDDOWN(G390-E390-H390-I390,-3))</f>
        <v/>
      </c>
      <c r="L390" s="19">
        <f>MAX(0,ROUNDDOWN(G390-E390-H390,-3))</f>
        <v/>
      </c>
      <c r="M390" s="19">
        <f>IF(J390&lt;=0,0,ROUNDDOWN((J390*LOOKUP(J390,{0,1950001,3300001,6950001,9000001,18000001,40000001},{0.05,0.1,0.2,0.23,0.33,0.4,0.45})-LOOKUP(J390,{0,1950001,3300001,6950001,9000001,18000001,40000001},{0,97500,427500,636000,1536000,2796000,4796000}))*1.021,-2))</f>
        <v/>
      </c>
      <c r="N390" s="19">
        <f>IF(K390&lt;=0,0,ROUNDDOWN((K390*LOOKUP(K390,{0,1950001,3300001,6950001,9000001,18000001,40000001},{0.05,0.1,0.2,0.23,0.33,0.4,0.45})-LOOKUP(K390,{0,1950001,3300001,6950001,9000001,18000001,40000001},{0,97500,427500,636000,1536000,2796000,4796000}))*1.021,-2))</f>
        <v/>
      </c>
      <c r="O390" s="19">
        <f>IF(L390&lt;=0,0,ROUNDDOWN((L390*LOOKUP(L390,{0,1950001,3300001,6950001,9000001,18000001,40000001},{0.05,0.1,0.2,0.23,0.33,0.4,0.45})-LOOKUP(L390,{0,1950001,3300001,6950001,9000001,18000001,40000001},{0,97500,427500,636000,1536000,2796000,4796000}))*1.021,-2))</f>
        <v/>
      </c>
      <c r="P390" s="19">
        <f>MAX(0,ROUNDDOWN(G390-E390-430000,-3))</f>
        <v/>
      </c>
      <c r="Q390" s="19">
        <f>MAX(0,ROUNDDOWN(G390-E390-430000-I390,-3))</f>
        <v/>
      </c>
      <c r="R390" s="19">
        <f>MAX(0,ROUNDDOWN(F390-E390-430000,-3))</f>
        <v/>
      </c>
      <c r="S390" s="19">
        <f>IF(G390&lt;=450000,0,MAX(0,ROUNDDOWN(P390*0.06-MIN(50000,P390)*0.03,-2))+MAX(0,ROUNDDOWN(P390*0.04-MIN(50000,P390)*0.02,-2)))</f>
        <v/>
      </c>
      <c r="T390" s="19">
        <f>IF(G390&lt;=450000,0,MAX(0,ROUNDDOWN(Q390*0.06-MIN(50000,Q390)*0.03,-2))+MAX(0,ROUNDDOWN(Q390*0.04-MIN(50000,Q390)*0.02,-2)))</f>
        <v/>
      </c>
      <c r="U390" s="19">
        <f>IF(F390&lt;=450000,0,MAX(0,ROUNDDOWN(R390*0.06-MIN(50000,R390)*0.03,-2))+MAX(0,ROUNDDOWN(R390*0.04-MIN(50000,R390)*0.02,-2)))</f>
        <v/>
      </c>
      <c r="V390" s="19">
        <f>S390-U390</f>
        <v/>
      </c>
      <c r="W390" s="19">
        <f>O390-M390</f>
        <v/>
      </c>
      <c r="X390" s="19">
        <f>N390+T390-M390-S390</f>
        <v/>
      </c>
      <c r="Y390" s="19">
        <f>T390-S390</f>
        <v/>
      </c>
    </row>
    <row r="391">
      <c r="A391" t="inlineStr">
        <is>
          <t>年収刻み 20万1円</t>
        </is>
      </c>
      <c r="B391" s="19">
        <f>'4_年収10万円刻み'!$A$10</f>
        <v/>
      </c>
      <c r="C391" s="19" t="n">
        <v>200001</v>
      </c>
      <c r="D391" s="19" t="n">
        <v>0</v>
      </c>
      <c r="E391" s="19">
        <f>ROUND(MIN(B391/12,650000)*12*0.0915+MIN(B391/12,1390000)*12*(0.0504+0)+B391*0.005,0)</f>
        <v/>
      </c>
      <c r="F391" s="19">
        <f>IF(B391&lt;741000,0,IF(B391&lt;2191000,B391-740000,IF(B391&lt;2193000,1451000,IF(B391&lt;2196000,1453000,IF(B391&lt;2200000,1456000,IF(B391&lt;3600000,ROUND(ROUNDDOWN(B391/4,-3)*2.8,0)-80000,IF(B391&lt;6600000,ROUND(ROUNDDOWN(B391/4,-3)*3.2,0)-440000,IF(B391&lt;8500000,ROUNDDOWN(B391*0.9,0)-1100000,B391-1950000))))))))</f>
        <v/>
      </c>
      <c r="G391" s="19">
        <f>F391+C391</f>
        <v/>
      </c>
      <c r="H391" s="19">
        <f>IF(G391&gt;23500000,NA(),IF(G391&lt;=4890000,1040000,IF(G391&lt;=6550000,670000,620000)))</f>
        <v/>
      </c>
      <c r="I391" s="19">
        <f>IF(D391&lt;=0,0,MAX(0,MIN(2000000,D391-MIN(100000,ROUNDDOWN(G391*0.05,0)))))</f>
        <v/>
      </c>
      <c r="J391" s="19">
        <f>MAX(0,ROUNDDOWN(F391-E391-H391,-3))</f>
        <v/>
      </c>
      <c r="K391" s="19">
        <f>MAX(0,ROUNDDOWN(G391-E391-H391-I391,-3))</f>
        <v/>
      </c>
      <c r="L391" s="19">
        <f>MAX(0,ROUNDDOWN(G391-E391-H391,-3))</f>
        <v/>
      </c>
      <c r="M391" s="19">
        <f>IF(J391&lt;=0,0,ROUNDDOWN((J391*LOOKUP(J391,{0,1950001,3300001,6950001,9000001,18000001,40000001},{0.05,0.1,0.2,0.23,0.33,0.4,0.45})-LOOKUP(J391,{0,1950001,3300001,6950001,9000001,18000001,40000001},{0,97500,427500,636000,1536000,2796000,4796000}))*1.021,-2))</f>
        <v/>
      </c>
      <c r="N391" s="19">
        <f>IF(K391&lt;=0,0,ROUNDDOWN((K391*LOOKUP(K391,{0,1950001,3300001,6950001,9000001,18000001,40000001},{0.05,0.1,0.2,0.23,0.33,0.4,0.45})-LOOKUP(K391,{0,1950001,3300001,6950001,9000001,18000001,40000001},{0,97500,427500,636000,1536000,2796000,4796000}))*1.021,-2))</f>
        <v/>
      </c>
      <c r="O391" s="19">
        <f>IF(L391&lt;=0,0,ROUNDDOWN((L391*LOOKUP(L391,{0,1950001,3300001,6950001,9000001,18000001,40000001},{0.05,0.1,0.2,0.23,0.33,0.4,0.45})-LOOKUP(L391,{0,1950001,3300001,6950001,9000001,18000001,40000001},{0,97500,427500,636000,1536000,2796000,4796000}))*1.021,-2))</f>
        <v/>
      </c>
      <c r="P391" s="19">
        <f>MAX(0,ROUNDDOWN(G391-E391-430000,-3))</f>
        <v/>
      </c>
      <c r="Q391" s="19">
        <f>MAX(0,ROUNDDOWN(G391-E391-430000-I391,-3))</f>
        <v/>
      </c>
      <c r="R391" s="19">
        <f>MAX(0,ROUNDDOWN(F391-E391-430000,-3))</f>
        <v/>
      </c>
      <c r="S391" s="19">
        <f>IF(G391&lt;=450000,0,MAX(0,ROUNDDOWN(P391*0.06-MIN(50000,P391)*0.03,-2))+MAX(0,ROUNDDOWN(P391*0.04-MIN(50000,P391)*0.02,-2)))</f>
        <v/>
      </c>
      <c r="T391" s="19">
        <f>IF(G391&lt;=450000,0,MAX(0,ROUNDDOWN(Q391*0.06-MIN(50000,Q391)*0.03,-2))+MAX(0,ROUNDDOWN(Q391*0.04-MIN(50000,Q391)*0.02,-2)))</f>
        <v/>
      </c>
      <c r="U391" s="19">
        <f>IF(F391&lt;=450000,0,MAX(0,ROUNDDOWN(R391*0.06-MIN(50000,R391)*0.03,-2))+MAX(0,ROUNDDOWN(R391*0.04-MIN(50000,R391)*0.02,-2)))</f>
        <v/>
      </c>
      <c r="V391" s="19">
        <f>S391-U391</f>
        <v/>
      </c>
      <c r="W391" s="19">
        <f>O391-M391</f>
        <v/>
      </c>
      <c r="X391" s="19">
        <f>N391+T391-M391-S391</f>
        <v/>
      </c>
      <c r="Y391" s="19">
        <f>T391-S391</f>
        <v/>
      </c>
    </row>
    <row r="392">
      <c r="A392" t="inlineStr">
        <is>
          <t>年収刻み 19万</t>
        </is>
      </c>
      <c r="B392" s="19">
        <f>'4_年収10万円刻み'!$A$11</f>
        <v/>
      </c>
      <c r="C392" s="19" t="n">
        <v>190000</v>
      </c>
      <c r="D392" s="19" t="n">
        <v>0</v>
      </c>
      <c r="E392" s="19">
        <f>ROUND(MIN(B392/12,650000)*12*0.0915+MIN(B392/12,1390000)*12*(0.0504+0)+B392*0.005,0)</f>
        <v/>
      </c>
      <c r="F392" s="19">
        <f>IF(B392&lt;741000,0,IF(B392&lt;2191000,B392-740000,IF(B392&lt;2193000,1451000,IF(B392&lt;2196000,1453000,IF(B392&lt;2200000,1456000,IF(B392&lt;3600000,ROUND(ROUNDDOWN(B392/4,-3)*2.8,0)-80000,IF(B392&lt;6600000,ROUND(ROUNDDOWN(B392/4,-3)*3.2,0)-440000,IF(B392&lt;8500000,ROUNDDOWN(B392*0.9,0)-1100000,B392-1950000))))))))</f>
        <v/>
      </c>
      <c r="G392" s="19">
        <f>F392+C392</f>
        <v/>
      </c>
      <c r="H392" s="19">
        <f>IF(G392&gt;23500000,NA(),IF(G392&lt;=4890000,1040000,IF(G392&lt;=6550000,670000,620000)))</f>
        <v/>
      </c>
      <c r="I392" s="19">
        <f>IF(D392&lt;=0,0,MAX(0,MIN(2000000,D392-MIN(100000,ROUNDDOWN(G392*0.05,0)))))</f>
        <v/>
      </c>
      <c r="J392" s="19">
        <f>MAX(0,ROUNDDOWN(F392-E392-H392,-3))</f>
        <v/>
      </c>
      <c r="K392" s="19">
        <f>MAX(0,ROUNDDOWN(G392-E392-H392-I392,-3))</f>
        <v/>
      </c>
      <c r="L392" s="19">
        <f>MAX(0,ROUNDDOWN(G392-E392-H392,-3))</f>
        <v/>
      </c>
      <c r="M392" s="19">
        <f>IF(J392&lt;=0,0,ROUNDDOWN((J392*LOOKUP(J392,{0,1950001,3300001,6950001,9000001,18000001,40000001},{0.05,0.1,0.2,0.23,0.33,0.4,0.45})-LOOKUP(J392,{0,1950001,3300001,6950001,9000001,18000001,40000001},{0,97500,427500,636000,1536000,2796000,4796000}))*1.021,-2))</f>
        <v/>
      </c>
      <c r="N392" s="19">
        <f>IF(K392&lt;=0,0,ROUNDDOWN((K392*LOOKUP(K392,{0,1950001,3300001,6950001,9000001,18000001,40000001},{0.05,0.1,0.2,0.23,0.33,0.4,0.45})-LOOKUP(K392,{0,1950001,3300001,6950001,9000001,18000001,40000001},{0,97500,427500,636000,1536000,2796000,4796000}))*1.021,-2))</f>
        <v/>
      </c>
      <c r="O392" s="19">
        <f>IF(L392&lt;=0,0,ROUNDDOWN((L392*LOOKUP(L392,{0,1950001,3300001,6950001,9000001,18000001,40000001},{0.05,0.1,0.2,0.23,0.33,0.4,0.45})-LOOKUP(L392,{0,1950001,3300001,6950001,9000001,18000001,40000001},{0,97500,427500,636000,1536000,2796000,4796000}))*1.021,-2))</f>
        <v/>
      </c>
      <c r="P392" s="19">
        <f>MAX(0,ROUNDDOWN(G392-E392-430000,-3))</f>
        <v/>
      </c>
      <c r="Q392" s="19">
        <f>MAX(0,ROUNDDOWN(G392-E392-430000-I392,-3))</f>
        <v/>
      </c>
      <c r="R392" s="19">
        <f>MAX(0,ROUNDDOWN(F392-E392-430000,-3))</f>
        <v/>
      </c>
      <c r="S392" s="19">
        <f>IF(G392&lt;=450000,0,MAX(0,ROUNDDOWN(P392*0.06-MIN(50000,P392)*0.03,-2))+MAX(0,ROUNDDOWN(P392*0.04-MIN(50000,P392)*0.02,-2)))</f>
        <v/>
      </c>
      <c r="T392" s="19">
        <f>IF(G392&lt;=450000,0,MAX(0,ROUNDDOWN(Q392*0.06-MIN(50000,Q392)*0.03,-2))+MAX(0,ROUNDDOWN(Q392*0.04-MIN(50000,Q392)*0.02,-2)))</f>
        <v/>
      </c>
      <c r="U392" s="19">
        <f>IF(F392&lt;=450000,0,MAX(0,ROUNDDOWN(R392*0.06-MIN(50000,R392)*0.03,-2))+MAX(0,ROUNDDOWN(R392*0.04-MIN(50000,R392)*0.02,-2)))</f>
        <v/>
      </c>
      <c r="V392" s="19">
        <f>S392-U392</f>
        <v/>
      </c>
      <c r="W392" s="19">
        <f>O392-M392</f>
        <v/>
      </c>
      <c r="X392" s="19">
        <f>N392+T392-M392-S392</f>
        <v/>
      </c>
      <c r="Y392" s="19">
        <f>T392-S392</f>
        <v/>
      </c>
    </row>
    <row r="393">
      <c r="A393" t="inlineStr">
        <is>
          <t>年収刻み 20万1円</t>
        </is>
      </c>
      <c r="B393" s="19">
        <f>'4_年収10万円刻み'!$A$11</f>
        <v/>
      </c>
      <c r="C393" s="19" t="n">
        <v>200001</v>
      </c>
      <c r="D393" s="19" t="n">
        <v>0</v>
      </c>
      <c r="E393" s="19">
        <f>ROUND(MIN(B393/12,650000)*12*0.0915+MIN(B393/12,1390000)*12*(0.0504+0)+B393*0.005,0)</f>
        <v/>
      </c>
      <c r="F393" s="19">
        <f>IF(B393&lt;741000,0,IF(B393&lt;2191000,B393-740000,IF(B393&lt;2193000,1451000,IF(B393&lt;2196000,1453000,IF(B393&lt;2200000,1456000,IF(B393&lt;3600000,ROUND(ROUNDDOWN(B393/4,-3)*2.8,0)-80000,IF(B393&lt;6600000,ROUND(ROUNDDOWN(B393/4,-3)*3.2,0)-440000,IF(B393&lt;8500000,ROUNDDOWN(B393*0.9,0)-1100000,B393-1950000))))))))</f>
        <v/>
      </c>
      <c r="G393" s="19">
        <f>F393+C393</f>
        <v/>
      </c>
      <c r="H393" s="19">
        <f>IF(G393&gt;23500000,NA(),IF(G393&lt;=4890000,1040000,IF(G393&lt;=6550000,670000,620000)))</f>
        <v/>
      </c>
      <c r="I393" s="19">
        <f>IF(D393&lt;=0,0,MAX(0,MIN(2000000,D393-MIN(100000,ROUNDDOWN(G393*0.05,0)))))</f>
        <v/>
      </c>
      <c r="J393" s="19">
        <f>MAX(0,ROUNDDOWN(F393-E393-H393,-3))</f>
        <v/>
      </c>
      <c r="K393" s="19">
        <f>MAX(0,ROUNDDOWN(G393-E393-H393-I393,-3))</f>
        <v/>
      </c>
      <c r="L393" s="19">
        <f>MAX(0,ROUNDDOWN(G393-E393-H393,-3))</f>
        <v/>
      </c>
      <c r="M393" s="19">
        <f>IF(J393&lt;=0,0,ROUNDDOWN((J393*LOOKUP(J393,{0,1950001,3300001,6950001,9000001,18000001,40000001},{0.05,0.1,0.2,0.23,0.33,0.4,0.45})-LOOKUP(J393,{0,1950001,3300001,6950001,9000001,18000001,40000001},{0,97500,427500,636000,1536000,2796000,4796000}))*1.021,-2))</f>
        <v/>
      </c>
      <c r="N393" s="19">
        <f>IF(K393&lt;=0,0,ROUNDDOWN((K393*LOOKUP(K393,{0,1950001,3300001,6950001,9000001,18000001,40000001},{0.05,0.1,0.2,0.23,0.33,0.4,0.45})-LOOKUP(K393,{0,1950001,3300001,6950001,9000001,18000001,40000001},{0,97500,427500,636000,1536000,2796000,4796000}))*1.021,-2))</f>
        <v/>
      </c>
      <c r="O393" s="19">
        <f>IF(L393&lt;=0,0,ROUNDDOWN((L393*LOOKUP(L393,{0,1950001,3300001,6950001,9000001,18000001,40000001},{0.05,0.1,0.2,0.23,0.33,0.4,0.45})-LOOKUP(L393,{0,1950001,3300001,6950001,9000001,18000001,40000001},{0,97500,427500,636000,1536000,2796000,4796000}))*1.021,-2))</f>
        <v/>
      </c>
      <c r="P393" s="19">
        <f>MAX(0,ROUNDDOWN(G393-E393-430000,-3))</f>
        <v/>
      </c>
      <c r="Q393" s="19">
        <f>MAX(0,ROUNDDOWN(G393-E393-430000-I393,-3))</f>
        <v/>
      </c>
      <c r="R393" s="19">
        <f>MAX(0,ROUNDDOWN(F393-E393-430000,-3))</f>
        <v/>
      </c>
      <c r="S393" s="19">
        <f>IF(G393&lt;=450000,0,MAX(0,ROUNDDOWN(P393*0.06-MIN(50000,P393)*0.03,-2))+MAX(0,ROUNDDOWN(P393*0.04-MIN(50000,P393)*0.02,-2)))</f>
        <v/>
      </c>
      <c r="T393" s="19">
        <f>IF(G393&lt;=450000,0,MAX(0,ROUNDDOWN(Q393*0.06-MIN(50000,Q393)*0.03,-2))+MAX(0,ROUNDDOWN(Q393*0.04-MIN(50000,Q393)*0.02,-2)))</f>
        <v/>
      </c>
      <c r="U393" s="19">
        <f>IF(F393&lt;=450000,0,MAX(0,ROUNDDOWN(R393*0.06-MIN(50000,R393)*0.03,-2))+MAX(0,ROUNDDOWN(R393*0.04-MIN(50000,R393)*0.02,-2)))</f>
        <v/>
      </c>
      <c r="V393" s="19">
        <f>S393-U393</f>
        <v/>
      </c>
      <c r="W393" s="19">
        <f>O393-M393</f>
        <v/>
      </c>
      <c r="X393" s="19">
        <f>N393+T393-M393-S393</f>
        <v/>
      </c>
      <c r="Y393" s="19">
        <f>T393-S393</f>
        <v/>
      </c>
    </row>
    <row r="394">
      <c r="A394" t="inlineStr">
        <is>
          <t>年収刻み 19万</t>
        </is>
      </c>
      <c r="B394" s="19">
        <f>'4_年収10万円刻み'!$A$12</f>
        <v/>
      </c>
      <c r="C394" s="19" t="n">
        <v>190000</v>
      </c>
      <c r="D394" s="19" t="n">
        <v>0</v>
      </c>
      <c r="E394" s="19">
        <f>ROUND(MIN(B394/12,650000)*12*0.0915+MIN(B394/12,1390000)*12*(0.0504+0)+B394*0.005,0)</f>
        <v/>
      </c>
      <c r="F394" s="19">
        <f>IF(B394&lt;741000,0,IF(B394&lt;2191000,B394-740000,IF(B394&lt;2193000,1451000,IF(B394&lt;2196000,1453000,IF(B394&lt;2200000,1456000,IF(B394&lt;3600000,ROUND(ROUNDDOWN(B394/4,-3)*2.8,0)-80000,IF(B394&lt;6600000,ROUND(ROUNDDOWN(B394/4,-3)*3.2,0)-440000,IF(B394&lt;8500000,ROUNDDOWN(B394*0.9,0)-1100000,B394-1950000))))))))</f>
        <v/>
      </c>
      <c r="G394" s="19">
        <f>F394+C394</f>
        <v/>
      </c>
      <c r="H394" s="19">
        <f>IF(G394&gt;23500000,NA(),IF(G394&lt;=4890000,1040000,IF(G394&lt;=6550000,670000,620000)))</f>
        <v/>
      </c>
      <c r="I394" s="19">
        <f>IF(D394&lt;=0,0,MAX(0,MIN(2000000,D394-MIN(100000,ROUNDDOWN(G394*0.05,0)))))</f>
        <v/>
      </c>
      <c r="J394" s="19">
        <f>MAX(0,ROUNDDOWN(F394-E394-H394,-3))</f>
        <v/>
      </c>
      <c r="K394" s="19">
        <f>MAX(0,ROUNDDOWN(G394-E394-H394-I394,-3))</f>
        <v/>
      </c>
      <c r="L394" s="19">
        <f>MAX(0,ROUNDDOWN(G394-E394-H394,-3))</f>
        <v/>
      </c>
      <c r="M394" s="19">
        <f>IF(J394&lt;=0,0,ROUNDDOWN((J394*LOOKUP(J394,{0,1950001,3300001,6950001,9000001,18000001,40000001},{0.05,0.1,0.2,0.23,0.33,0.4,0.45})-LOOKUP(J394,{0,1950001,3300001,6950001,9000001,18000001,40000001},{0,97500,427500,636000,1536000,2796000,4796000}))*1.021,-2))</f>
        <v/>
      </c>
      <c r="N394" s="19">
        <f>IF(K394&lt;=0,0,ROUNDDOWN((K394*LOOKUP(K394,{0,1950001,3300001,6950001,9000001,18000001,40000001},{0.05,0.1,0.2,0.23,0.33,0.4,0.45})-LOOKUP(K394,{0,1950001,3300001,6950001,9000001,18000001,40000001},{0,97500,427500,636000,1536000,2796000,4796000}))*1.021,-2))</f>
        <v/>
      </c>
      <c r="O394" s="19">
        <f>IF(L394&lt;=0,0,ROUNDDOWN((L394*LOOKUP(L394,{0,1950001,3300001,6950001,9000001,18000001,40000001},{0.05,0.1,0.2,0.23,0.33,0.4,0.45})-LOOKUP(L394,{0,1950001,3300001,6950001,9000001,18000001,40000001},{0,97500,427500,636000,1536000,2796000,4796000}))*1.021,-2))</f>
        <v/>
      </c>
      <c r="P394" s="19">
        <f>MAX(0,ROUNDDOWN(G394-E394-430000,-3))</f>
        <v/>
      </c>
      <c r="Q394" s="19">
        <f>MAX(0,ROUNDDOWN(G394-E394-430000-I394,-3))</f>
        <v/>
      </c>
      <c r="R394" s="19">
        <f>MAX(0,ROUNDDOWN(F394-E394-430000,-3))</f>
        <v/>
      </c>
      <c r="S394" s="19">
        <f>IF(G394&lt;=450000,0,MAX(0,ROUNDDOWN(P394*0.06-MIN(50000,P394)*0.03,-2))+MAX(0,ROUNDDOWN(P394*0.04-MIN(50000,P394)*0.02,-2)))</f>
        <v/>
      </c>
      <c r="T394" s="19">
        <f>IF(G394&lt;=450000,0,MAX(0,ROUNDDOWN(Q394*0.06-MIN(50000,Q394)*0.03,-2))+MAX(0,ROUNDDOWN(Q394*0.04-MIN(50000,Q394)*0.02,-2)))</f>
        <v/>
      </c>
      <c r="U394" s="19">
        <f>IF(F394&lt;=450000,0,MAX(0,ROUNDDOWN(R394*0.06-MIN(50000,R394)*0.03,-2))+MAX(0,ROUNDDOWN(R394*0.04-MIN(50000,R394)*0.02,-2)))</f>
        <v/>
      </c>
      <c r="V394" s="19">
        <f>S394-U394</f>
        <v/>
      </c>
      <c r="W394" s="19">
        <f>O394-M394</f>
        <v/>
      </c>
      <c r="X394" s="19">
        <f>N394+T394-M394-S394</f>
        <v/>
      </c>
      <c r="Y394" s="19">
        <f>T394-S394</f>
        <v/>
      </c>
    </row>
    <row r="395">
      <c r="A395" t="inlineStr">
        <is>
          <t>年収刻み 20万1円</t>
        </is>
      </c>
      <c r="B395" s="19">
        <f>'4_年収10万円刻み'!$A$12</f>
        <v/>
      </c>
      <c r="C395" s="19" t="n">
        <v>200001</v>
      </c>
      <c r="D395" s="19" t="n">
        <v>0</v>
      </c>
      <c r="E395" s="19">
        <f>ROUND(MIN(B395/12,650000)*12*0.0915+MIN(B395/12,1390000)*12*(0.0504+0)+B395*0.005,0)</f>
        <v/>
      </c>
      <c r="F395" s="19">
        <f>IF(B395&lt;741000,0,IF(B395&lt;2191000,B395-740000,IF(B395&lt;2193000,1451000,IF(B395&lt;2196000,1453000,IF(B395&lt;2200000,1456000,IF(B395&lt;3600000,ROUND(ROUNDDOWN(B395/4,-3)*2.8,0)-80000,IF(B395&lt;6600000,ROUND(ROUNDDOWN(B395/4,-3)*3.2,0)-440000,IF(B395&lt;8500000,ROUNDDOWN(B395*0.9,0)-1100000,B395-1950000))))))))</f>
        <v/>
      </c>
      <c r="G395" s="19">
        <f>F395+C395</f>
        <v/>
      </c>
      <c r="H395" s="19">
        <f>IF(G395&gt;23500000,NA(),IF(G395&lt;=4890000,1040000,IF(G395&lt;=6550000,670000,620000)))</f>
        <v/>
      </c>
      <c r="I395" s="19">
        <f>IF(D395&lt;=0,0,MAX(0,MIN(2000000,D395-MIN(100000,ROUNDDOWN(G395*0.05,0)))))</f>
        <v/>
      </c>
      <c r="J395" s="19">
        <f>MAX(0,ROUNDDOWN(F395-E395-H395,-3))</f>
        <v/>
      </c>
      <c r="K395" s="19">
        <f>MAX(0,ROUNDDOWN(G395-E395-H395-I395,-3))</f>
        <v/>
      </c>
      <c r="L395" s="19">
        <f>MAX(0,ROUNDDOWN(G395-E395-H395,-3))</f>
        <v/>
      </c>
      <c r="M395" s="19">
        <f>IF(J395&lt;=0,0,ROUNDDOWN((J395*LOOKUP(J395,{0,1950001,3300001,6950001,9000001,18000001,40000001},{0.05,0.1,0.2,0.23,0.33,0.4,0.45})-LOOKUP(J395,{0,1950001,3300001,6950001,9000001,18000001,40000001},{0,97500,427500,636000,1536000,2796000,4796000}))*1.021,-2))</f>
        <v/>
      </c>
      <c r="N395" s="19">
        <f>IF(K395&lt;=0,0,ROUNDDOWN((K395*LOOKUP(K395,{0,1950001,3300001,6950001,9000001,18000001,40000001},{0.05,0.1,0.2,0.23,0.33,0.4,0.45})-LOOKUP(K395,{0,1950001,3300001,6950001,9000001,18000001,40000001},{0,97500,427500,636000,1536000,2796000,4796000}))*1.021,-2))</f>
        <v/>
      </c>
      <c r="O395" s="19">
        <f>IF(L395&lt;=0,0,ROUNDDOWN((L395*LOOKUP(L395,{0,1950001,3300001,6950001,9000001,18000001,40000001},{0.05,0.1,0.2,0.23,0.33,0.4,0.45})-LOOKUP(L395,{0,1950001,3300001,6950001,9000001,18000001,40000001},{0,97500,427500,636000,1536000,2796000,4796000}))*1.021,-2))</f>
        <v/>
      </c>
      <c r="P395" s="19">
        <f>MAX(0,ROUNDDOWN(G395-E395-430000,-3))</f>
        <v/>
      </c>
      <c r="Q395" s="19">
        <f>MAX(0,ROUNDDOWN(G395-E395-430000-I395,-3))</f>
        <v/>
      </c>
      <c r="R395" s="19">
        <f>MAX(0,ROUNDDOWN(F395-E395-430000,-3))</f>
        <v/>
      </c>
      <c r="S395" s="19">
        <f>IF(G395&lt;=450000,0,MAX(0,ROUNDDOWN(P395*0.06-MIN(50000,P395)*0.03,-2))+MAX(0,ROUNDDOWN(P395*0.04-MIN(50000,P395)*0.02,-2)))</f>
        <v/>
      </c>
      <c r="T395" s="19">
        <f>IF(G395&lt;=450000,0,MAX(0,ROUNDDOWN(Q395*0.06-MIN(50000,Q395)*0.03,-2))+MAX(0,ROUNDDOWN(Q395*0.04-MIN(50000,Q395)*0.02,-2)))</f>
        <v/>
      </c>
      <c r="U395" s="19">
        <f>IF(F395&lt;=450000,0,MAX(0,ROUNDDOWN(R395*0.06-MIN(50000,R395)*0.03,-2))+MAX(0,ROUNDDOWN(R395*0.04-MIN(50000,R395)*0.02,-2)))</f>
        <v/>
      </c>
      <c r="V395" s="19">
        <f>S395-U395</f>
        <v/>
      </c>
      <c r="W395" s="19">
        <f>O395-M395</f>
        <v/>
      </c>
      <c r="X395" s="19">
        <f>N395+T395-M395-S395</f>
        <v/>
      </c>
      <c r="Y395" s="19">
        <f>T395-S395</f>
        <v/>
      </c>
    </row>
    <row r="396">
      <c r="A396" t="inlineStr">
        <is>
          <t>年収刻み 19万</t>
        </is>
      </c>
      <c r="B396" s="19">
        <f>'4_年収10万円刻み'!$A$13</f>
        <v/>
      </c>
      <c r="C396" s="19" t="n">
        <v>190000</v>
      </c>
      <c r="D396" s="19" t="n">
        <v>0</v>
      </c>
      <c r="E396" s="19">
        <f>ROUND(MIN(B396/12,650000)*12*0.0915+MIN(B396/12,1390000)*12*(0.0504+0)+B396*0.005,0)</f>
        <v/>
      </c>
      <c r="F396" s="19">
        <f>IF(B396&lt;741000,0,IF(B396&lt;2191000,B396-740000,IF(B396&lt;2193000,1451000,IF(B396&lt;2196000,1453000,IF(B396&lt;2200000,1456000,IF(B396&lt;3600000,ROUND(ROUNDDOWN(B396/4,-3)*2.8,0)-80000,IF(B396&lt;6600000,ROUND(ROUNDDOWN(B396/4,-3)*3.2,0)-440000,IF(B396&lt;8500000,ROUNDDOWN(B396*0.9,0)-1100000,B396-1950000))))))))</f>
        <v/>
      </c>
      <c r="G396" s="19">
        <f>F396+C396</f>
        <v/>
      </c>
      <c r="H396" s="19">
        <f>IF(G396&gt;23500000,NA(),IF(G396&lt;=4890000,1040000,IF(G396&lt;=6550000,670000,620000)))</f>
        <v/>
      </c>
      <c r="I396" s="19">
        <f>IF(D396&lt;=0,0,MAX(0,MIN(2000000,D396-MIN(100000,ROUNDDOWN(G396*0.05,0)))))</f>
        <v/>
      </c>
      <c r="J396" s="19">
        <f>MAX(0,ROUNDDOWN(F396-E396-H396,-3))</f>
        <v/>
      </c>
      <c r="K396" s="19">
        <f>MAX(0,ROUNDDOWN(G396-E396-H396-I396,-3))</f>
        <v/>
      </c>
      <c r="L396" s="19">
        <f>MAX(0,ROUNDDOWN(G396-E396-H396,-3))</f>
        <v/>
      </c>
      <c r="M396" s="19">
        <f>IF(J396&lt;=0,0,ROUNDDOWN((J396*LOOKUP(J396,{0,1950001,3300001,6950001,9000001,18000001,40000001},{0.05,0.1,0.2,0.23,0.33,0.4,0.45})-LOOKUP(J396,{0,1950001,3300001,6950001,9000001,18000001,40000001},{0,97500,427500,636000,1536000,2796000,4796000}))*1.021,-2))</f>
        <v/>
      </c>
      <c r="N396" s="19">
        <f>IF(K396&lt;=0,0,ROUNDDOWN((K396*LOOKUP(K396,{0,1950001,3300001,6950001,9000001,18000001,40000001},{0.05,0.1,0.2,0.23,0.33,0.4,0.45})-LOOKUP(K396,{0,1950001,3300001,6950001,9000001,18000001,40000001},{0,97500,427500,636000,1536000,2796000,4796000}))*1.021,-2))</f>
        <v/>
      </c>
      <c r="O396" s="19">
        <f>IF(L396&lt;=0,0,ROUNDDOWN((L396*LOOKUP(L396,{0,1950001,3300001,6950001,9000001,18000001,40000001},{0.05,0.1,0.2,0.23,0.33,0.4,0.45})-LOOKUP(L396,{0,1950001,3300001,6950001,9000001,18000001,40000001},{0,97500,427500,636000,1536000,2796000,4796000}))*1.021,-2))</f>
        <v/>
      </c>
      <c r="P396" s="19">
        <f>MAX(0,ROUNDDOWN(G396-E396-430000,-3))</f>
        <v/>
      </c>
      <c r="Q396" s="19">
        <f>MAX(0,ROUNDDOWN(G396-E396-430000-I396,-3))</f>
        <v/>
      </c>
      <c r="R396" s="19">
        <f>MAX(0,ROUNDDOWN(F396-E396-430000,-3))</f>
        <v/>
      </c>
      <c r="S396" s="19">
        <f>IF(G396&lt;=450000,0,MAX(0,ROUNDDOWN(P396*0.06-MIN(50000,P396)*0.03,-2))+MAX(0,ROUNDDOWN(P396*0.04-MIN(50000,P396)*0.02,-2)))</f>
        <v/>
      </c>
      <c r="T396" s="19">
        <f>IF(G396&lt;=450000,0,MAX(0,ROUNDDOWN(Q396*0.06-MIN(50000,Q396)*0.03,-2))+MAX(0,ROUNDDOWN(Q396*0.04-MIN(50000,Q396)*0.02,-2)))</f>
        <v/>
      </c>
      <c r="U396" s="19">
        <f>IF(F396&lt;=450000,0,MAX(0,ROUNDDOWN(R396*0.06-MIN(50000,R396)*0.03,-2))+MAX(0,ROUNDDOWN(R396*0.04-MIN(50000,R396)*0.02,-2)))</f>
        <v/>
      </c>
      <c r="V396" s="19">
        <f>S396-U396</f>
        <v/>
      </c>
      <c r="W396" s="19">
        <f>O396-M396</f>
        <v/>
      </c>
      <c r="X396" s="19">
        <f>N396+T396-M396-S396</f>
        <v/>
      </c>
      <c r="Y396" s="19">
        <f>T396-S396</f>
        <v/>
      </c>
    </row>
    <row r="397">
      <c r="A397" t="inlineStr">
        <is>
          <t>年収刻み 20万1円</t>
        </is>
      </c>
      <c r="B397" s="19">
        <f>'4_年収10万円刻み'!$A$13</f>
        <v/>
      </c>
      <c r="C397" s="19" t="n">
        <v>200001</v>
      </c>
      <c r="D397" s="19" t="n">
        <v>0</v>
      </c>
      <c r="E397" s="19">
        <f>ROUND(MIN(B397/12,650000)*12*0.0915+MIN(B397/12,1390000)*12*(0.0504+0)+B397*0.005,0)</f>
        <v/>
      </c>
      <c r="F397" s="19">
        <f>IF(B397&lt;741000,0,IF(B397&lt;2191000,B397-740000,IF(B397&lt;2193000,1451000,IF(B397&lt;2196000,1453000,IF(B397&lt;2200000,1456000,IF(B397&lt;3600000,ROUND(ROUNDDOWN(B397/4,-3)*2.8,0)-80000,IF(B397&lt;6600000,ROUND(ROUNDDOWN(B397/4,-3)*3.2,0)-440000,IF(B397&lt;8500000,ROUNDDOWN(B397*0.9,0)-1100000,B397-1950000))))))))</f>
        <v/>
      </c>
      <c r="G397" s="19">
        <f>F397+C397</f>
        <v/>
      </c>
      <c r="H397" s="19">
        <f>IF(G397&gt;23500000,NA(),IF(G397&lt;=4890000,1040000,IF(G397&lt;=6550000,670000,620000)))</f>
        <v/>
      </c>
      <c r="I397" s="19">
        <f>IF(D397&lt;=0,0,MAX(0,MIN(2000000,D397-MIN(100000,ROUNDDOWN(G397*0.05,0)))))</f>
        <v/>
      </c>
      <c r="J397" s="19">
        <f>MAX(0,ROUNDDOWN(F397-E397-H397,-3))</f>
        <v/>
      </c>
      <c r="K397" s="19">
        <f>MAX(0,ROUNDDOWN(G397-E397-H397-I397,-3))</f>
        <v/>
      </c>
      <c r="L397" s="19">
        <f>MAX(0,ROUNDDOWN(G397-E397-H397,-3))</f>
        <v/>
      </c>
      <c r="M397" s="19">
        <f>IF(J397&lt;=0,0,ROUNDDOWN((J397*LOOKUP(J397,{0,1950001,3300001,6950001,9000001,18000001,40000001},{0.05,0.1,0.2,0.23,0.33,0.4,0.45})-LOOKUP(J397,{0,1950001,3300001,6950001,9000001,18000001,40000001},{0,97500,427500,636000,1536000,2796000,4796000}))*1.021,-2))</f>
        <v/>
      </c>
      <c r="N397" s="19">
        <f>IF(K397&lt;=0,0,ROUNDDOWN((K397*LOOKUP(K397,{0,1950001,3300001,6950001,9000001,18000001,40000001},{0.05,0.1,0.2,0.23,0.33,0.4,0.45})-LOOKUP(K397,{0,1950001,3300001,6950001,9000001,18000001,40000001},{0,97500,427500,636000,1536000,2796000,4796000}))*1.021,-2))</f>
        <v/>
      </c>
      <c r="O397" s="19">
        <f>IF(L397&lt;=0,0,ROUNDDOWN((L397*LOOKUP(L397,{0,1950001,3300001,6950001,9000001,18000001,40000001},{0.05,0.1,0.2,0.23,0.33,0.4,0.45})-LOOKUP(L397,{0,1950001,3300001,6950001,9000001,18000001,40000001},{0,97500,427500,636000,1536000,2796000,4796000}))*1.021,-2))</f>
        <v/>
      </c>
      <c r="P397" s="19">
        <f>MAX(0,ROUNDDOWN(G397-E397-430000,-3))</f>
        <v/>
      </c>
      <c r="Q397" s="19">
        <f>MAX(0,ROUNDDOWN(G397-E397-430000-I397,-3))</f>
        <v/>
      </c>
      <c r="R397" s="19">
        <f>MAX(0,ROUNDDOWN(F397-E397-430000,-3))</f>
        <v/>
      </c>
      <c r="S397" s="19">
        <f>IF(G397&lt;=450000,0,MAX(0,ROUNDDOWN(P397*0.06-MIN(50000,P397)*0.03,-2))+MAX(0,ROUNDDOWN(P397*0.04-MIN(50000,P397)*0.02,-2)))</f>
        <v/>
      </c>
      <c r="T397" s="19">
        <f>IF(G397&lt;=450000,0,MAX(0,ROUNDDOWN(Q397*0.06-MIN(50000,Q397)*0.03,-2))+MAX(0,ROUNDDOWN(Q397*0.04-MIN(50000,Q397)*0.02,-2)))</f>
        <v/>
      </c>
      <c r="U397" s="19">
        <f>IF(F397&lt;=450000,0,MAX(0,ROUNDDOWN(R397*0.06-MIN(50000,R397)*0.03,-2))+MAX(0,ROUNDDOWN(R397*0.04-MIN(50000,R397)*0.02,-2)))</f>
        <v/>
      </c>
      <c r="V397" s="19">
        <f>S397-U397</f>
        <v/>
      </c>
      <c r="W397" s="19">
        <f>O397-M397</f>
        <v/>
      </c>
      <c r="X397" s="19">
        <f>N397+T397-M397-S397</f>
        <v/>
      </c>
      <c r="Y397" s="19">
        <f>T397-S397</f>
        <v/>
      </c>
    </row>
    <row r="398">
      <c r="A398" t="inlineStr">
        <is>
          <t>年収刻み 19万</t>
        </is>
      </c>
      <c r="B398" s="19">
        <f>'4_年収10万円刻み'!$A$14</f>
        <v/>
      </c>
      <c r="C398" s="19" t="n">
        <v>190000</v>
      </c>
      <c r="D398" s="19" t="n">
        <v>0</v>
      </c>
      <c r="E398" s="19">
        <f>ROUND(MIN(B398/12,650000)*12*0.0915+MIN(B398/12,1390000)*12*(0.0504+0)+B398*0.005,0)</f>
        <v/>
      </c>
      <c r="F398" s="19">
        <f>IF(B398&lt;741000,0,IF(B398&lt;2191000,B398-740000,IF(B398&lt;2193000,1451000,IF(B398&lt;2196000,1453000,IF(B398&lt;2200000,1456000,IF(B398&lt;3600000,ROUND(ROUNDDOWN(B398/4,-3)*2.8,0)-80000,IF(B398&lt;6600000,ROUND(ROUNDDOWN(B398/4,-3)*3.2,0)-440000,IF(B398&lt;8500000,ROUNDDOWN(B398*0.9,0)-1100000,B398-1950000))))))))</f>
        <v/>
      </c>
      <c r="G398" s="19">
        <f>F398+C398</f>
        <v/>
      </c>
      <c r="H398" s="19">
        <f>IF(G398&gt;23500000,NA(),IF(G398&lt;=4890000,1040000,IF(G398&lt;=6550000,670000,620000)))</f>
        <v/>
      </c>
      <c r="I398" s="19">
        <f>IF(D398&lt;=0,0,MAX(0,MIN(2000000,D398-MIN(100000,ROUNDDOWN(G398*0.05,0)))))</f>
        <v/>
      </c>
      <c r="J398" s="19">
        <f>MAX(0,ROUNDDOWN(F398-E398-H398,-3))</f>
        <v/>
      </c>
      <c r="K398" s="19">
        <f>MAX(0,ROUNDDOWN(G398-E398-H398-I398,-3))</f>
        <v/>
      </c>
      <c r="L398" s="19">
        <f>MAX(0,ROUNDDOWN(G398-E398-H398,-3))</f>
        <v/>
      </c>
      <c r="M398" s="19">
        <f>IF(J398&lt;=0,0,ROUNDDOWN((J398*LOOKUP(J398,{0,1950001,3300001,6950001,9000001,18000001,40000001},{0.05,0.1,0.2,0.23,0.33,0.4,0.45})-LOOKUP(J398,{0,1950001,3300001,6950001,9000001,18000001,40000001},{0,97500,427500,636000,1536000,2796000,4796000}))*1.021,-2))</f>
        <v/>
      </c>
      <c r="N398" s="19">
        <f>IF(K398&lt;=0,0,ROUNDDOWN((K398*LOOKUP(K398,{0,1950001,3300001,6950001,9000001,18000001,40000001},{0.05,0.1,0.2,0.23,0.33,0.4,0.45})-LOOKUP(K398,{0,1950001,3300001,6950001,9000001,18000001,40000001},{0,97500,427500,636000,1536000,2796000,4796000}))*1.021,-2))</f>
        <v/>
      </c>
      <c r="O398" s="19">
        <f>IF(L398&lt;=0,0,ROUNDDOWN((L398*LOOKUP(L398,{0,1950001,3300001,6950001,9000001,18000001,40000001},{0.05,0.1,0.2,0.23,0.33,0.4,0.45})-LOOKUP(L398,{0,1950001,3300001,6950001,9000001,18000001,40000001},{0,97500,427500,636000,1536000,2796000,4796000}))*1.021,-2))</f>
        <v/>
      </c>
      <c r="P398" s="19">
        <f>MAX(0,ROUNDDOWN(G398-E398-430000,-3))</f>
        <v/>
      </c>
      <c r="Q398" s="19">
        <f>MAX(0,ROUNDDOWN(G398-E398-430000-I398,-3))</f>
        <v/>
      </c>
      <c r="R398" s="19">
        <f>MAX(0,ROUNDDOWN(F398-E398-430000,-3))</f>
        <v/>
      </c>
      <c r="S398" s="19">
        <f>IF(G398&lt;=450000,0,MAX(0,ROUNDDOWN(P398*0.06-MIN(50000,P398)*0.03,-2))+MAX(0,ROUNDDOWN(P398*0.04-MIN(50000,P398)*0.02,-2)))</f>
        <v/>
      </c>
      <c r="T398" s="19">
        <f>IF(G398&lt;=450000,0,MAX(0,ROUNDDOWN(Q398*0.06-MIN(50000,Q398)*0.03,-2))+MAX(0,ROUNDDOWN(Q398*0.04-MIN(50000,Q398)*0.02,-2)))</f>
        <v/>
      </c>
      <c r="U398" s="19">
        <f>IF(F398&lt;=450000,0,MAX(0,ROUNDDOWN(R398*0.06-MIN(50000,R398)*0.03,-2))+MAX(0,ROUNDDOWN(R398*0.04-MIN(50000,R398)*0.02,-2)))</f>
        <v/>
      </c>
      <c r="V398" s="19">
        <f>S398-U398</f>
        <v/>
      </c>
      <c r="W398" s="19">
        <f>O398-M398</f>
        <v/>
      </c>
      <c r="X398" s="19">
        <f>N398+T398-M398-S398</f>
        <v/>
      </c>
      <c r="Y398" s="19">
        <f>T398-S398</f>
        <v/>
      </c>
    </row>
    <row r="399">
      <c r="A399" t="inlineStr">
        <is>
          <t>年収刻み 20万1円</t>
        </is>
      </c>
      <c r="B399" s="19">
        <f>'4_年収10万円刻み'!$A$14</f>
        <v/>
      </c>
      <c r="C399" s="19" t="n">
        <v>200001</v>
      </c>
      <c r="D399" s="19" t="n">
        <v>0</v>
      </c>
      <c r="E399" s="19">
        <f>ROUND(MIN(B399/12,650000)*12*0.0915+MIN(B399/12,1390000)*12*(0.0504+0)+B399*0.005,0)</f>
        <v/>
      </c>
      <c r="F399" s="19">
        <f>IF(B399&lt;741000,0,IF(B399&lt;2191000,B399-740000,IF(B399&lt;2193000,1451000,IF(B399&lt;2196000,1453000,IF(B399&lt;2200000,1456000,IF(B399&lt;3600000,ROUND(ROUNDDOWN(B399/4,-3)*2.8,0)-80000,IF(B399&lt;6600000,ROUND(ROUNDDOWN(B399/4,-3)*3.2,0)-440000,IF(B399&lt;8500000,ROUNDDOWN(B399*0.9,0)-1100000,B399-1950000))))))))</f>
        <v/>
      </c>
      <c r="G399" s="19">
        <f>F399+C399</f>
        <v/>
      </c>
      <c r="H399" s="19">
        <f>IF(G399&gt;23500000,NA(),IF(G399&lt;=4890000,1040000,IF(G399&lt;=6550000,670000,620000)))</f>
        <v/>
      </c>
      <c r="I399" s="19">
        <f>IF(D399&lt;=0,0,MAX(0,MIN(2000000,D399-MIN(100000,ROUNDDOWN(G399*0.05,0)))))</f>
        <v/>
      </c>
      <c r="J399" s="19">
        <f>MAX(0,ROUNDDOWN(F399-E399-H399,-3))</f>
        <v/>
      </c>
      <c r="K399" s="19">
        <f>MAX(0,ROUNDDOWN(G399-E399-H399-I399,-3))</f>
        <v/>
      </c>
      <c r="L399" s="19">
        <f>MAX(0,ROUNDDOWN(G399-E399-H399,-3))</f>
        <v/>
      </c>
      <c r="M399" s="19">
        <f>IF(J399&lt;=0,0,ROUNDDOWN((J399*LOOKUP(J399,{0,1950001,3300001,6950001,9000001,18000001,40000001},{0.05,0.1,0.2,0.23,0.33,0.4,0.45})-LOOKUP(J399,{0,1950001,3300001,6950001,9000001,18000001,40000001},{0,97500,427500,636000,1536000,2796000,4796000}))*1.021,-2))</f>
        <v/>
      </c>
      <c r="N399" s="19">
        <f>IF(K399&lt;=0,0,ROUNDDOWN((K399*LOOKUP(K399,{0,1950001,3300001,6950001,9000001,18000001,40000001},{0.05,0.1,0.2,0.23,0.33,0.4,0.45})-LOOKUP(K399,{0,1950001,3300001,6950001,9000001,18000001,40000001},{0,97500,427500,636000,1536000,2796000,4796000}))*1.021,-2))</f>
        <v/>
      </c>
      <c r="O399" s="19">
        <f>IF(L399&lt;=0,0,ROUNDDOWN((L399*LOOKUP(L399,{0,1950001,3300001,6950001,9000001,18000001,40000001},{0.05,0.1,0.2,0.23,0.33,0.4,0.45})-LOOKUP(L399,{0,1950001,3300001,6950001,9000001,18000001,40000001},{0,97500,427500,636000,1536000,2796000,4796000}))*1.021,-2))</f>
        <v/>
      </c>
      <c r="P399" s="19">
        <f>MAX(0,ROUNDDOWN(G399-E399-430000,-3))</f>
        <v/>
      </c>
      <c r="Q399" s="19">
        <f>MAX(0,ROUNDDOWN(G399-E399-430000-I399,-3))</f>
        <v/>
      </c>
      <c r="R399" s="19">
        <f>MAX(0,ROUNDDOWN(F399-E399-430000,-3))</f>
        <v/>
      </c>
      <c r="S399" s="19">
        <f>IF(G399&lt;=450000,0,MAX(0,ROUNDDOWN(P399*0.06-MIN(50000,P399)*0.03,-2))+MAX(0,ROUNDDOWN(P399*0.04-MIN(50000,P399)*0.02,-2)))</f>
        <v/>
      </c>
      <c r="T399" s="19">
        <f>IF(G399&lt;=450000,0,MAX(0,ROUNDDOWN(Q399*0.06-MIN(50000,Q399)*0.03,-2))+MAX(0,ROUNDDOWN(Q399*0.04-MIN(50000,Q399)*0.02,-2)))</f>
        <v/>
      </c>
      <c r="U399" s="19">
        <f>IF(F399&lt;=450000,0,MAX(0,ROUNDDOWN(R399*0.06-MIN(50000,R399)*0.03,-2))+MAX(0,ROUNDDOWN(R399*0.04-MIN(50000,R399)*0.02,-2)))</f>
        <v/>
      </c>
      <c r="V399" s="19">
        <f>S399-U399</f>
        <v/>
      </c>
      <c r="W399" s="19">
        <f>O399-M399</f>
        <v/>
      </c>
      <c r="X399" s="19">
        <f>N399+T399-M399-S399</f>
        <v/>
      </c>
      <c r="Y399" s="19">
        <f>T399-S399</f>
        <v/>
      </c>
    </row>
    <row r="400">
      <c r="A400" t="inlineStr">
        <is>
          <t>年収刻み 19万</t>
        </is>
      </c>
      <c r="B400" s="19">
        <f>'4_年収10万円刻み'!$A$15</f>
        <v/>
      </c>
      <c r="C400" s="19" t="n">
        <v>190000</v>
      </c>
      <c r="D400" s="19" t="n">
        <v>0</v>
      </c>
      <c r="E400" s="19">
        <f>ROUND(MIN(B400/12,650000)*12*0.0915+MIN(B400/12,1390000)*12*(0.0504+0)+B400*0.005,0)</f>
        <v/>
      </c>
      <c r="F400" s="19">
        <f>IF(B400&lt;741000,0,IF(B400&lt;2191000,B400-740000,IF(B400&lt;2193000,1451000,IF(B400&lt;2196000,1453000,IF(B400&lt;2200000,1456000,IF(B400&lt;3600000,ROUND(ROUNDDOWN(B400/4,-3)*2.8,0)-80000,IF(B400&lt;6600000,ROUND(ROUNDDOWN(B400/4,-3)*3.2,0)-440000,IF(B400&lt;8500000,ROUNDDOWN(B400*0.9,0)-1100000,B400-1950000))))))))</f>
        <v/>
      </c>
      <c r="G400" s="19">
        <f>F400+C400</f>
        <v/>
      </c>
      <c r="H400" s="19">
        <f>IF(G400&gt;23500000,NA(),IF(G400&lt;=4890000,1040000,IF(G400&lt;=6550000,670000,620000)))</f>
        <v/>
      </c>
      <c r="I400" s="19">
        <f>IF(D400&lt;=0,0,MAX(0,MIN(2000000,D400-MIN(100000,ROUNDDOWN(G400*0.05,0)))))</f>
        <v/>
      </c>
      <c r="J400" s="19">
        <f>MAX(0,ROUNDDOWN(F400-E400-H400,-3))</f>
        <v/>
      </c>
      <c r="K400" s="19">
        <f>MAX(0,ROUNDDOWN(G400-E400-H400-I400,-3))</f>
        <v/>
      </c>
      <c r="L400" s="19">
        <f>MAX(0,ROUNDDOWN(G400-E400-H400,-3))</f>
        <v/>
      </c>
      <c r="M400" s="19">
        <f>IF(J400&lt;=0,0,ROUNDDOWN((J400*LOOKUP(J400,{0,1950001,3300001,6950001,9000001,18000001,40000001},{0.05,0.1,0.2,0.23,0.33,0.4,0.45})-LOOKUP(J400,{0,1950001,3300001,6950001,9000001,18000001,40000001},{0,97500,427500,636000,1536000,2796000,4796000}))*1.021,-2))</f>
        <v/>
      </c>
      <c r="N400" s="19">
        <f>IF(K400&lt;=0,0,ROUNDDOWN((K400*LOOKUP(K400,{0,1950001,3300001,6950001,9000001,18000001,40000001},{0.05,0.1,0.2,0.23,0.33,0.4,0.45})-LOOKUP(K400,{0,1950001,3300001,6950001,9000001,18000001,40000001},{0,97500,427500,636000,1536000,2796000,4796000}))*1.021,-2))</f>
        <v/>
      </c>
      <c r="O400" s="19">
        <f>IF(L400&lt;=0,0,ROUNDDOWN((L400*LOOKUP(L400,{0,1950001,3300001,6950001,9000001,18000001,40000001},{0.05,0.1,0.2,0.23,0.33,0.4,0.45})-LOOKUP(L400,{0,1950001,3300001,6950001,9000001,18000001,40000001},{0,97500,427500,636000,1536000,2796000,4796000}))*1.021,-2))</f>
        <v/>
      </c>
      <c r="P400" s="19">
        <f>MAX(0,ROUNDDOWN(G400-E400-430000,-3))</f>
        <v/>
      </c>
      <c r="Q400" s="19">
        <f>MAX(0,ROUNDDOWN(G400-E400-430000-I400,-3))</f>
        <v/>
      </c>
      <c r="R400" s="19">
        <f>MAX(0,ROUNDDOWN(F400-E400-430000,-3))</f>
        <v/>
      </c>
      <c r="S400" s="19">
        <f>IF(G400&lt;=450000,0,MAX(0,ROUNDDOWN(P400*0.06-MIN(50000,P400)*0.03,-2))+MAX(0,ROUNDDOWN(P400*0.04-MIN(50000,P400)*0.02,-2)))</f>
        <v/>
      </c>
      <c r="T400" s="19">
        <f>IF(G400&lt;=450000,0,MAX(0,ROUNDDOWN(Q400*0.06-MIN(50000,Q400)*0.03,-2))+MAX(0,ROUNDDOWN(Q400*0.04-MIN(50000,Q400)*0.02,-2)))</f>
        <v/>
      </c>
      <c r="U400" s="19">
        <f>IF(F400&lt;=450000,0,MAX(0,ROUNDDOWN(R400*0.06-MIN(50000,R400)*0.03,-2))+MAX(0,ROUNDDOWN(R400*0.04-MIN(50000,R400)*0.02,-2)))</f>
        <v/>
      </c>
      <c r="V400" s="19">
        <f>S400-U400</f>
        <v/>
      </c>
      <c r="W400" s="19">
        <f>O400-M400</f>
        <v/>
      </c>
      <c r="X400" s="19">
        <f>N400+T400-M400-S400</f>
        <v/>
      </c>
      <c r="Y400" s="19">
        <f>T400-S400</f>
        <v/>
      </c>
    </row>
    <row r="401">
      <c r="A401" t="inlineStr">
        <is>
          <t>年収刻み 20万1円</t>
        </is>
      </c>
      <c r="B401" s="19">
        <f>'4_年収10万円刻み'!$A$15</f>
        <v/>
      </c>
      <c r="C401" s="19" t="n">
        <v>200001</v>
      </c>
      <c r="D401" s="19" t="n">
        <v>0</v>
      </c>
      <c r="E401" s="19">
        <f>ROUND(MIN(B401/12,650000)*12*0.0915+MIN(B401/12,1390000)*12*(0.0504+0)+B401*0.005,0)</f>
        <v/>
      </c>
      <c r="F401" s="19">
        <f>IF(B401&lt;741000,0,IF(B401&lt;2191000,B401-740000,IF(B401&lt;2193000,1451000,IF(B401&lt;2196000,1453000,IF(B401&lt;2200000,1456000,IF(B401&lt;3600000,ROUND(ROUNDDOWN(B401/4,-3)*2.8,0)-80000,IF(B401&lt;6600000,ROUND(ROUNDDOWN(B401/4,-3)*3.2,0)-440000,IF(B401&lt;8500000,ROUNDDOWN(B401*0.9,0)-1100000,B401-1950000))))))))</f>
        <v/>
      </c>
      <c r="G401" s="19">
        <f>F401+C401</f>
        <v/>
      </c>
      <c r="H401" s="19">
        <f>IF(G401&gt;23500000,NA(),IF(G401&lt;=4890000,1040000,IF(G401&lt;=6550000,670000,620000)))</f>
        <v/>
      </c>
      <c r="I401" s="19">
        <f>IF(D401&lt;=0,0,MAX(0,MIN(2000000,D401-MIN(100000,ROUNDDOWN(G401*0.05,0)))))</f>
        <v/>
      </c>
      <c r="J401" s="19">
        <f>MAX(0,ROUNDDOWN(F401-E401-H401,-3))</f>
        <v/>
      </c>
      <c r="K401" s="19">
        <f>MAX(0,ROUNDDOWN(G401-E401-H401-I401,-3))</f>
        <v/>
      </c>
      <c r="L401" s="19">
        <f>MAX(0,ROUNDDOWN(G401-E401-H401,-3))</f>
        <v/>
      </c>
      <c r="M401" s="19">
        <f>IF(J401&lt;=0,0,ROUNDDOWN((J401*LOOKUP(J401,{0,1950001,3300001,6950001,9000001,18000001,40000001},{0.05,0.1,0.2,0.23,0.33,0.4,0.45})-LOOKUP(J401,{0,1950001,3300001,6950001,9000001,18000001,40000001},{0,97500,427500,636000,1536000,2796000,4796000}))*1.021,-2))</f>
        <v/>
      </c>
      <c r="N401" s="19">
        <f>IF(K401&lt;=0,0,ROUNDDOWN((K401*LOOKUP(K401,{0,1950001,3300001,6950001,9000001,18000001,40000001},{0.05,0.1,0.2,0.23,0.33,0.4,0.45})-LOOKUP(K401,{0,1950001,3300001,6950001,9000001,18000001,40000001},{0,97500,427500,636000,1536000,2796000,4796000}))*1.021,-2))</f>
        <v/>
      </c>
      <c r="O401" s="19">
        <f>IF(L401&lt;=0,0,ROUNDDOWN((L401*LOOKUP(L401,{0,1950001,3300001,6950001,9000001,18000001,40000001},{0.05,0.1,0.2,0.23,0.33,0.4,0.45})-LOOKUP(L401,{0,1950001,3300001,6950001,9000001,18000001,40000001},{0,97500,427500,636000,1536000,2796000,4796000}))*1.021,-2))</f>
        <v/>
      </c>
      <c r="P401" s="19">
        <f>MAX(0,ROUNDDOWN(G401-E401-430000,-3))</f>
        <v/>
      </c>
      <c r="Q401" s="19">
        <f>MAX(0,ROUNDDOWN(G401-E401-430000-I401,-3))</f>
        <v/>
      </c>
      <c r="R401" s="19">
        <f>MAX(0,ROUNDDOWN(F401-E401-430000,-3))</f>
        <v/>
      </c>
      <c r="S401" s="19">
        <f>IF(G401&lt;=450000,0,MAX(0,ROUNDDOWN(P401*0.06-MIN(50000,P401)*0.03,-2))+MAX(0,ROUNDDOWN(P401*0.04-MIN(50000,P401)*0.02,-2)))</f>
        <v/>
      </c>
      <c r="T401" s="19">
        <f>IF(G401&lt;=450000,0,MAX(0,ROUNDDOWN(Q401*0.06-MIN(50000,Q401)*0.03,-2))+MAX(0,ROUNDDOWN(Q401*0.04-MIN(50000,Q401)*0.02,-2)))</f>
        <v/>
      </c>
      <c r="U401" s="19">
        <f>IF(F401&lt;=450000,0,MAX(0,ROUNDDOWN(R401*0.06-MIN(50000,R401)*0.03,-2))+MAX(0,ROUNDDOWN(R401*0.04-MIN(50000,R401)*0.02,-2)))</f>
        <v/>
      </c>
      <c r="V401" s="19">
        <f>S401-U401</f>
        <v/>
      </c>
      <c r="W401" s="19">
        <f>O401-M401</f>
        <v/>
      </c>
      <c r="X401" s="19">
        <f>N401+T401-M401-S401</f>
        <v/>
      </c>
      <c r="Y401" s="19">
        <f>T401-S401</f>
        <v/>
      </c>
    </row>
    <row r="402">
      <c r="A402" t="inlineStr">
        <is>
          <t>年収刻み 19万</t>
        </is>
      </c>
      <c r="B402" s="19">
        <f>'4_年収10万円刻み'!$A$16</f>
        <v/>
      </c>
      <c r="C402" s="19" t="n">
        <v>190000</v>
      </c>
      <c r="D402" s="19" t="n">
        <v>0</v>
      </c>
      <c r="E402" s="19">
        <f>ROUND(MIN(B402/12,650000)*12*0.0915+MIN(B402/12,1390000)*12*(0.0504+0)+B402*0.005,0)</f>
        <v/>
      </c>
      <c r="F402" s="19">
        <f>IF(B402&lt;741000,0,IF(B402&lt;2191000,B402-740000,IF(B402&lt;2193000,1451000,IF(B402&lt;2196000,1453000,IF(B402&lt;2200000,1456000,IF(B402&lt;3600000,ROUND(ROUNDDOWN(B402/4,-3)*2.8,0)-80000,IF(B402&lt;6600000,ROUND(ROUNDDOWN(B402/4,-3)*3.2,0)-440000,IF(B402&lt;8500000,ROUNDDOWN(B402*0.9,0)-1100000,B402-1950000))))))))</f>
        <v/>
      </c>
      <c r="G402" s="19">
        <f>F402+C402</f>
        <v/>
      </c>
      <c r="H402" s="19">
        <f>IF(G402&gt;23500000,NA(),IF(G402&lt;=4890000,1040000,IF(G402&lt;=6550000,670000,620000)))</f>
        <v/>
      </c>
      <c r="I402" s="19">
        <f>IF(D402&lt;=0,0,MAX(0,MIN(2000000,D402-MIN(100000,ROUNDDOWN(G402*0.05,0)))))</f>
        <v/>
      </c>
      <c r="J402" s="19">
        <f>MAX(0,ROUNDDOWN(F402-E402-H402,-3))</f>
        <v/>
      </c>
      <c r="K402" s="19">
        <f>MAX(0,ROUNDDOWN(G402-E402-H402-I402,-3))</f>
        <v/>
      </c>
      <c r="L402" s="19">
        <f>MAX(0,ROUNDDOWN(G402-E402-H402,-3))</f>
        <v/>
      </c>
      <c r="M402" s="19">
        <f>IF(J402&lt;=0,0,ROUNDDOWN((J402*LOOKUP(J402,{0,1950001,3300001,6950001,9000001,18000001,40000001},{0.05,0.1,0.2,0.23,0.33,0.4,0.45})-LOOKUP(J402,{0,1950001,3300001,6950001,9000001,18000001,40000001},{0,97500,427500,636000,1536000,2796000,4796000}))*1.021,-2))</f>
        <v/>
      </c>
      <c r="N402" s="19">
        <f>IF(K402&lt;=0,0,ROUNDDOWN((K402*LOOKUP(K402,{0,1950001,3300001,6950001,9000001,18000001,40000001},{0.05,0.1,0.2,0.23,0.33,0.4,0.45})-LOOKUP(K402,{0,1950001,3300001,6950001,9000001,18000001,40000001},{0,97500,427500,636000,1536000,2796000,4796000}))*1.021,-2))</f>
        <v/>
      </c>
      <c r="O402" s="19">
        <f>IF(L402&lt;=0,0,ROUNDDOWN((L402*LOOKUP(L402,{0,1950001,3300001,6950001,9000001,18000001,40000001},{0.05,0.1,0.2,0.23,0.33,0.4,0.45})-LOOKUP(L402,{0,1950001,3300001,6950001,9000001,18000001,40000001},{0,97500,427500,636000,1536000,2796000,4796000}))*1.021,-2))</f>
        <v/>
      </c>
      <c r="P402" s="19">
        <f>MAX(0,ROUNDDOWN(G402-E402-430000,-3))</f>
        <v/>
      </c>
      <c r="Q402" s="19">
        <f>MAX(0,ROUNDDOWN(G402-E402-430000-I402,-3))</f>
        <v/>
      </c>
      <c r="R402" s="19">
        <f>MAX(0,ROUNDDOWN(F402-E402-430000,-3))</f>
        <v/>
      </c>
      <c r="S402" s="19">
        <f>IF(G402&lt;=450000,0,MAX(0,ROUNDDOWN(P402*0.06-MIN(50000,P402)*0.03,-2))+MAX(0,ROUNDDOWN(P402*0.04-MIN(50000,P402)*0.02,-2)))</f>
        <v/>
      </c>
      <c r="T402" s="19">
        <f>IF(G402&lt;=450000,0,MAX(0,ROUNDDOWN(Q402*0.06-MIN(50000,Q402)*0.03,-2))+MAX(0,ROUNDDOWN(Q402*0.04-MIN(50000,Q402)*0.02,-2)))</f>
        <v/>
      </c>
      <c r="U402" s="19">
        <f>IF(F402&lt;=450000,0,MAX(0,ROUNDDOWN(R402*0.06-MIN(50000,R402)*0.03,-2))+MAX(0,ROUNDDOWN(R402*0.04-MIN(50000,R402)*0.02,-2)))</f>
        <v/>
      </c>
      <c r="V402" s="19">
        <f>S402-U402</f>
        <v/>
      </c>
      <c r="W402" s="19">
        <f>O402-M402</f>
        <v/>
      </c>
      <c r="X402" s="19">
        <f>N402+T402-M402-S402</f>
        <v/>
      </c>
      <c r="Y402" s="19">
        <f>T402-S402</f>
        <v/>
      </c>
    </row>
    <row r="403">
      <c r="A403" t="inlineStr">
        <is>
          <t>年収刻み 20万1円</t>
        </is>
      </c>
      <c r="B403" s="19">
        <f>'4_年収10万円刻み'!$A$16</f>
        <v/>
      </c>
      <c r="C403" s="19" t="n">
        <v>200001</v>
      </c>
      <c r="D403" s="19" t="n">
        <v>0</v>
      </c>
      <c r="E403" s="19">
        <f>ROUND(MIN(B403/12,650000)*12*0.0915+MIN(B403/12,1390000)*12*(0.0504+0)+B403*0.005,0)</f>
        <v/>
      </c>
      <c r="F403" s="19">
        <f>IF(B403&lt;741000,0,IF(B403&lt;2191000,B403-740000,IF(B403&lt;2193000,1451000,IF(B403&lt;2196000,1453000,IF(B403&lt;2200000,1456000,IF(B403&lt;3600000,ROUND(ROUNDDOWN(B403/4,-3)*2.8,0)-80000,IF(B403&lt;6600000,ROUND(ROUNDDOWN(B403/4,-3)*3.2,0)-440000,IF(B403&lt;8500000,ROUNDDOWN(B403*0.9,0)-1100000,B403-1950000))))))))</f>
        <v/>
      </c>
      <c r="G403" s="19">
        <f>F403+C403</f>
        <v/>
      </c>
      <c r="H403" s="19">
        <f>IF(G403&gt;23500000,NA(),IF(G403&lt;=4890000,1040000,IF(G403&lt;=6550000,670000,620000)))</f>
        <v/>
      </c>
      <c r="I403" s="19">
        <f>IF(D403&lt;=0,0,MAX(0,MIN(2000000,D403-MIN(100000,ROUNDDOWN(G403*0.05,0)))))</f>
        <v/>
      </c>
      <c r="J403" s="19">
        <f>MAX(0,ROUNDDOWN(F403-E403-H403,-3))</f>
        <v/>
      </c>
      <c r="K403" s="19">
        <f>MAX(0,ROUNDDOWN(G403-E403-H403-I403,-3))</f>
        <v/>
      </c>
      <c r="L403" s="19">
        <f>MAX(0,ROUNDDOWN(G403-E403-H403,-3))</f>
        <v/>
      </c>
      <c r="M403" s="19">
        <f>IF(J403&lt;=0,0,ROUNDDOWN((J403*LOOKUP(J403,{0,1950001,3300001,6950001,9000001,18000001,40000001},{0.05,0.1,0.2,0.23,0.33,0.4,0.45})-LOOKUP(J403,{0,1950001,3300001,6950001,9000001,18000001,40000001},{0,97500,427500,636000,1536000,2796000,4796000}))*1.021,-2))</f>
        <v/>
      </c>
      <c r="N403" s="19">
        <f>IF(K403&lt;=0,0,ROUNDDOWN((K403*LOOKUP(K403,{0,1950001,3300001,6950001,9000001,18000001,40000001},{0.05,0.1,0.2,0.23,0.33,0.4,0.45})-LOOKUP(K403,{0,1950001,3300001,6950001,9000001,18000001,40000001},{0,97500,427500,636000,1536000,2796000,4796000}))*1.021,-2))</f>
        <v/>
      </c>
      <c r="O403" s="19">
        <f>IF(L403&lt;=0,0,ROUNDDOWN((L403*LOOKUP(L403,{0,1950001,3300001,6950001,9000001,18000001,40000001},{0.05,0.1,0.2,0.23,0.33,0.4,0.45})-LOOKUP(L403,{0,1950001,3300001,6950001,9000001,18000001,40000001},{0,97500,427500,636000,1536000,2796000,4796000}))*1.021,-2))</f>
        <v/>
      </c>
      <c r="P403" s="19">
        <f>MAX(0,ROUNDDOWN(G403-E403-430000,-3))</f>
        <v/>
      </c>
      <c r="Q403" s="19">
        <f>MAX(0,ROUNDDOWN(G403-E403-430000-I403,-3))</f>
        <v/>
      </c>
      <c r="R403" s="19">
        <f>MAX(0,ROUNDDOWN(F403-E403-430000,-3))</f>
        <v/>
      </c>
      <c r="S403" s="19">
        <f>IF(G403&lt;=450000,0,MAX(0,ROUNDDOWN(P403*0.06-MIN(50000,P403)*0.03,-2))+MAX(0,ROUNDDOWN(P403*0.04-MIN(50000,P403)*0.02,-2)))</f>
        <v/>
      </c>
      <c r="T403" s="19">
        <f>IF(G403&lt;=450000,0,MAX(0,ROUNDDOWN(Q403*0.06-MIN(50000,Q403)*0.03,-2))+MAX(0,ROUNDDOWN(Q403*0.04-MIN(50000,Q403)*0.02,-2)))</f>
        <v/>
      </c>
      <c r="U403" s="19">
        <f>IF(F403&lt;=450000,0,MAX(0,ROUNDDOWN(R403*0.06-MIN(50000,R403)*0.03,-2))+MAX(0,ROUNDDOWN(R403*0.04-MIN(50000,R403)*0.02,-2)))</f>
        <v/>
      </c>
      <c r="V403" s="19">
        <f>S403-U403</f>
        <v/>
      </c>
      <c r="W403" s="19">
        <f>O403-M403</f>
        <v/>
      </c>
      <c r="X403" s="19">
        <f>N403+T403-M403-S403</f>
        <v/>
      </c>
      <c r="Y403" s="19">
        <f>T403-S403</f>
        <v/>
      </c>
    </row>
    <row r="404">
      <c r="A404" t="inlineStr">
        <is>
          <t>年収刻み 19万</t>
        </is>
      </c>
      <c r="B404" s="19">
        <f>'4_年収10万円刻み'!$A$17</f>
        <v/>
      </c>
      <c r="C404" s="19" t="n">
        <v>190000</v>
      </c>
      <c r="D404" s="19" t="n">
        <v>0</v>
      </c>
      <c r="E404" s="19">
        <f>ROUND(MIN(B404/12,650000)*12*0.0915+MIN(B404/12,1390000)*12*(0.0504+0)+B404*0.005,0)</f>
        <v/>
      </c>
      <c r="F404" s="19">
        <f>IF(B404&lt;741000,0,IF(B404&lt;2191000,B404-740000,IF(B404&lt;2193000,1451000,IF(B404&lt;2196000,1453000,IF(B404&lt;2200000,1456000,IF(B404&lt;3600000,ROUND(ROUNDDOWN(B404/4,-3)*2.8,0)-80000,IF(B404&lt;6600000,ROUND(ROUNDDOWN(B404/4,-3)*3.2,0)-440000,IF(B404&lt;8500000,ROUNDDOWN(B404*0.9,0)-1100000,B404-1950000))))))))</f>
        <v/>
      </c>
      <c r="G404" s="19">
        <f>F404+C404</f>
        <v/>
      </c>
      <c r="H404" s="19">
        <f>IF(G404&gt;23500000,NA(),IF(G404&lt;=4890000,1040000,IF(G404&lt;=6550000,670000,620000)))</f>
        <v/>
      </c>
      <c r="I404" s="19">
        <f>IF(D404&lt;=0,0,MAX(0,MIN(2000000,D404-MIN(100000,ROUNDDOWN(G404*0.05,0)))))</f>
        <v/>
      </c>
      <c r="J404" s="19">
        <f>MAX(0,ROUNDDOWN(F404-E404-H404,-3))</f>
        <v/>
      </c>
      <c r="K404" s="19">
        <f>MAX(0,ROUNDDOWN(G404-E404-H404-I404,-3))</f>
        <v/>
      </c>
      <c r="L404" s="19">
        <f>MAX(0,ROUNDDOWN(G404-E404-H404,-3))</f>
        <v/>
      </c>
      <c r="M404" s="19">
        <f>IF(J404&lt;=0,0,ROUNDDOWN((J404*LOOKUP(J404,{0,1950001,3300001,6950001,9000001,18000001,40000001},{0.05,0.1,0.2,0.23,0.33,0.4,0.45})-LOOKUP(J404,{0,1950001,3300001,6950001,9000001,18000001,40000001},{0,97500,427500,636000,1536000,2796000,4796000}))*1.021,-2))</f>
        <v/>
      </c>
      <c r="N404" s="19">
        <f>IF(K404&lt;=0,0,ROUNDDOWN((K404*LOOKUP(K404,{0,1950001,3300001,6950001,9000001,18000001,40000001},{0.05,0.1,0.2,0.23,0.33,0.4,0.45})-LOOKUP(K404,{0,1950001,3300001,6950001,9000001,18000001,40000001},{0,97500,427500,636000,1536000,2796000,4796000}))*1.021,-2))</f>
        <v/>
      </c>
      <c r="O404" s="19">
        <f>IF(L404&lt;=0,0,ROUNDDOWN((L404*LOOKUP(L404,{0,1950001,3300001,6950001,9000001,18000001,40000001},{0.05,0.1,0.2,0.23,0.33,0.4,0.45})-LOOKUP(L404,{0,1950001,3300001,6950001,9000001,18000001,40000001},{0,97500,427500,636000,1536000,2796000,4796000}))*1.021,-2))</f>
        <v/>
      </c>
      <c r="P404" s="19">
        <f>MAX(0,ROUNDDOWN(G404-E404-430000,-3))</f>
        <v/>
      </c>
      <c r="Q404" s="19">
        <f>MAX(0,ROUNDDOWN(G404-E404-430000-I404,-3))</f>
        <v/>
      </c>
      <c r="R404" s="19">
        <f>MAX(0,ROUNDDOWN(F404-E404-430000,-3))</f>
        <v/>
      </c>
      <c r="S404" s="19">
        <f>IF(G404&lt;=450000,0,MAX(0,ROUNDDOWN(P404*0.06-MIN(50000,P404)*0.03,-2))+MAX(0,ROUNDDOWN(P404*0.04-MIN(50000,P404)*0.02,-2)))</f>
        <v/>
      </c>
      <c r="T404" s="19">
        <f>IF(G404&lt;=450000,0,MAX(0,ROUNDDOWN(Q404*0.06-MIN(50000,Q404)*0.03,-2))+MAX(0,ROUNDDOWN(Q404*0.04-MIN(50000,Q404)*0.02,-2)))</f>
        <v/>
      </c>
      <c r="U404" s="19">
        <f>IF(F404&lt;=450000,0,MAX(0,ROUNDDOWN(R404*0.06-MIN(50000,R404)*0.03,-2))+MAX(0,ROUNDDOWN(R404*0.04-MIN(50000,R404)*0.02,-2)))</f>
        <v/>
      </c>
      <c r="V404" s="19">
        <f>S404-U404</f>
        <v/>
      </c>
      <c r="W404" s="19">
        <f>O404-M404</f>
        <v/>
      </c>
      <c r="X404" s="19">
        <f>N404+T404-M404-S404</f>
        <v/>
      </c>
      <c r="Y404" s="19">
        <f>T404-S404</f>
        <v/>
      </c>
    </row>
    <row r="405">
      <c r="A405" t="inlineStr">
        <is>
          <t>年収刻み 20万1円</t>
        </is>
      </c>
      <c r="B405" s="19">
        <f>'4_年収10万円刻み'!$A$17</f>
        <v/>
      </c>
      <c r="C405" s="19" t="n">
        <v>200001</v>
      </c>
      <c r="D405" s="19" t="n">
        <v>0</v>
      </c>
      <c r="E405" s="19">
        <f>ROUND(MIN(B405/12,650000)*12*0.0915+MIN(B405/12,1390000)*12*(0.0504+0)+B405*0.005,0)</f>
        <v/>
      </c>
      <c r="F405" s="19">
        <f>IF(B405&lt;741000,0,IF(B405&lt;2191000,B405-740000,IF(B405&lt;2193000,1451000,IF(B405&lt;2196000,1453000,IF(B405&lt;2200000,1456000,IF(B405&lt;3600000,ROUND(ROUNDDOWN(B405/4,-3)*2.8,0)-80000,IF(B405&lt;6600000,ROUND(ROUNDDOWN(B405/4,-3)*3.2,0)-440000,IF(B405&lt;8500000,ROUNDDOWN(B405*0.9,0)-1100000,B405-1950000))))))))</f>
        <v/>
      </c>
      <c r="G405" s="19">
        <f>F405+C405</f>
        <v/>
      </c>
      <c r="H405" s="19">
        <f>IF(G405&gt;23500000,NA(),IF(G405&lt;=4890000,1040000,IF(G405&lt;=6550000,670000,620000)))</f>
        <v/>
      </c>
      <c r="I405" s="19">
        <f>IF(D405&lt;=0,0,MAX(0,MIN(2000000,D405-MIN(100000,ROUNDDOWN(G405*0.05,0)))))</f>
        <v/>
      </c>
      <c r="J405" s="19">
        <f>MAX(0,ROUNDDOWN(F405-E405-H405,-3))</f>
        <v/>
      </c>
      <c r="K405" s="19">
        <f>MAX(0,ROUNDDOWN(G405-E405-H405-I405,-3))</f>
        <v/>
      </c>
      <c r="L405" s="19">
        <f>MAX(0,ROUNDDOWN(G405-E405-H405,-3))</f>
        <v/>
      </c>
      <c r="M405" s="19">
        <f>IF(J405&lt;=0,0,ROUNDDOWN((J405*LOOKUP(J405,{0,1950001,3300001,6950001,9000001,18000001,40000001},{0.05,0.1,0.2,0.23,0.33,0.4,0.45})-LOOKUP(J405,{0,1950001,3300001,6950001,9000001,18000001,40000001},{0,97500,427500,636000,1536000,2796000,4796000}))*1.021,-2))</f>
        <v/>
      </c>
      <c r="N405" s="19">
        <f>IF(K405&lt;=0,0,ROUNDDOWN((K405*LOOKUP(K405,{0,1950001,3300001,6950001,9000001,18000001,40000001},{0.05,0.1,0.2,0.23,0.33,0.4,0.45})-LOOKUP(K405,{0,1950001,3300001,6950001,9000001,18000001,40000001},{0,97500,427500,636000,1536000,2796000,4796000}))*1.021,-2))</f>
        <v/>
      </c>
      <c r="O405" s="19">
        <f>IF(L405&lt;=0,0,ROUNDDOWN((L405*LOOKUP(L405,{0,1950001,3300001,6950001,9000001,18000001,40000001},{0.05,0.1,0.2,0.23,0.33,0.4,0.45})-LOOKUP(L405,{0,1950001,3300001,6950001,9000001,18000001,40000001},{0,97500,427500,636000,1536000,2796000,4796000}))*1.021,-2))</f>
        <v/>
      </c>
      <c r="P405" s="19">
        <f>MAX(0,ROUNDDOWN(G405-E405-430000,-3))</f>
        <v/>
      </c>
      <c r="Q405" s="19">
        <f>MAX(0,ROUNDDOWN(G405-E405-430000-I405,-3))</f>
        <v/>
      </c>
      <c r="R405" s="19">
        <f>MAX(0,ROUNDDOWN(F405-E405-430000,-3))</f>
        <v/>
      </c>
      <c r="S405" s="19">
        <f>IF(G405&lt;=450000,0,MAX(0,ROUNDDOWN(P405*0.06-MIN(50000,P405)*0.03,-2))+MAX(0,ROUNDDOWN(P405*0.04-MIN(50000,P405)*0.02,-2)))</f>
        <v/>
      </c>
      <c r="T405" s="19">
        <f>IF(G405&lt;=450000,0,MAX(0,ROUNDDOWN(Q405*0.06-MIN(50000,Q405)*0.03,-2))+MAX(0,ROUNDDOWN(Q405*0.04-MIN(50000,Q405)*0.02,-2)))</f>
        <v/>
      </c>
      <c r="U405" s="19">
        <f>IF(F405&lt;=450000,0,MAX(0,ROUNDDOWN(R405*0.06-MIN(50000,R405)*0.03,-2))+MAX(0,ROUNDDOWN(R405*0.04-MIN(50000,R405)*0.02,-2)))</f>
        <v/>
      </c>
      <c r="V405" s="19">
        <f>S405-U405</f>
        <v/>
      </c>
      <c r="W405" s="19">
        <f>O405-M405</f>
        <v/>
      </c>
      <c r="X405" s="19">
        <f>N405+T405-M405-S405</f>
        <v/>
      </c>
      <c r="Y405" s="19">
        <f>T405-S405</f>
        <v/>
      </c>
    </row>
    <row r="406">
      <c r="A406" t="inlineStr">
        <is>
          <t>年収刻み 19万</t>
        </is>
      </c>
      <c r="B406" s="19">
        <f>'4_年収10万円刻み'!$A$18</f>
        <v/>
      </c>
      <c r="C406" s="19" t="n">
        <v>190000</v>
      </c>
      <c r="D406" s="19" t="n">
        <v>0</v>
      </c>
      <c r="E406" s="19">
        <f>ROUND(MIN(B406/12,650000)*12*0.0915+MIN(B406/12,1390000)*12*(0.0504+0)+B406*0.005,0)</f>
        <v/>
      </c>
      <c r="F406" s="19">
        <f>IF(B406&lt;741000,0,IF(B406&lt;2191000,B406-740000,IF(B406&lt;2193000,1451000,IF(B406&lt;2196000,1453000,IF(B406&lt;2200000,1456000,IF(B406&lt;3600000,ROUND(ROUNDDOWN(B406/4,-3)*2.8,0)-80000,IF(B406&lt;6600000,ROUND(ROUNDDOWN(B406/4,-3)*3.2,0)-440000,IF(B406&lt;8500000,ROUNDDOWN(B406*0.9,0)-1100000,B406-1950000))))))))</f>
        <v/>
      </c>
      <c r="G406" s="19">
        <f>F406+C406</f>
        <v/>
      </c>
      <c r="H406" s="19">
        <f>IF(G406&gt;23500000,NA(),IF(G406&lt;=4890000,1040000,IF(G406&lt;=6550000,670000,620000)))</f>
        <v/>
      </c>
      <c r="I406" s="19">
        <f>IF(D406&lt;=0,0,MAX(0,MIN(2000000,D406-MIN(100000,ROUNDDOWN(G406*0.05,0)))))</f>
        <v/>
      </c>
      <c r="J406" s="19">
        <f>MAX(0,ROUNDDOWN(F406-E406-H406,-3))</f>
        <v/>
      </c>
      <c r="K406" s="19">
        <f>MAX(0,ROUNDDOWN(G406-E406-H406-I406,-3))</f>
        <v/>
      </c>
      <c r="L406" s="19">
        <f>MAX(0,ROUNDDOWN(G406-E406-H406,-3))</f>
        <v/>
      </c>
      <c r="M406" s="19">
        <f>IF(J406&lt;=0,0,ROUNDDOWN((J406*LOOKUP(J406,{0,1950001,3300001,6950001,9000001,18000001,40000001},{0.05,0.1,0.2,0.23,0.33,0.4,0.45})-LOOKUP(J406,{0,1950001,3300001,6950001,9000001,18000001,40000001},{0,97500,427500,636000,1536000,2796000,4796000}))*1.021,-2))</f>
        <v/>
      </c>
      <c r="N406" s="19">
        <f>IF(K406&lt;=0,0,ROUNDDOWN((K406*LOOKUP(K406,{0,1950001,3300001,6950001,9000001,18000001,40000001},{0.05,0.1,0.2,0.23,0.33,0.4,0.45})-LOOKUP(K406,{0,1950001,3300001,6950001,9000001,18000001,40000001},{0,97500,427500,636000,1536000,2796000,4796000}))*1.021,-2))</f>
        <v/>
      </c>
      <c r="O406" s="19">
        <f>IF(L406&lt;=0,0,ROUNDDOWN((L406*LOOKUP(L406,{0,1950001,3300001,6950001,9000001,18000001,40000001},{0.05,0.1,0.2,0.23,0.33,0.4,0.45})-LOOKUP(L406,{0,1950001,3300001,6950001,9000001,18000001,40000001},{0,97500,427500,636000,1536000,2796000,4796000}))*1.021,-2))</f>
        <v/>
      </c>
      <c r="P406" s="19">
        <f>MAX(0,ROUNDDOWN(G406-E406-430000,-3))</f>
        <v/>
      </c>
      <c r="Q406" s="19">
        <f>MAX(0,ROUNDDOWN(G406-E406-430000-I406,-3))</f>
        <v/>
      </c>
      <c r="R406" s="19">
        <f>MAX(0,ROUNDDOWN(F406-E406-430000,-3))</f>
        <v/>
      </c>
      <c r="S406" s="19">
        <f>IF(G406&lt;=450000,0,MAX(0,ROUNDDOWN(P406*0.06-MIN(50000,P406)*0.03,-2))+MAX(0,ROUNDDOWN(P406*0.04-MIN(50000,P406)*0.02,-2)))</f>
        <v/>
      </c>
      <c r="T406" s="19">
        <f>IF(G406&lt;=450000,0,MAX(0,ROUNDDOWN(Q406*0.06-MIN(50000,Q406)*0.03,-2))+MAX(0,ROUNDDOWN(Q406*0.04-MIN(50000,Q406)*0.02,-2)))</f>
        <v/>
      </c>
      <c r="U406" s="19">
        <f>IF(F406&lt;=450000,0,MAX(0,ROUNDDOWN(R406*0.06-MIN(50000,R406)*0.03,-2))+MAX(0,ROUNDDOWN(R406*0.04-MIN(50000,R406)*0.02,-2)))</f>
        <v/>
      </c>
      <c r="V406" s="19">
        <f>S406-U406</f>
        <v/>
      </c>
      <c r="W406" s="19">
        <f>O406-M406</f>
        <v/>
      </c>
      <c r="X406" s="19">
        <f>N406+T406-M406-S406</f>
        <v/>
      </c>
      <c r="Y406" s="19">
        <f>T406-S406</f>
        <v/>
      </c>
    </row>
    <row r="407">
      <c r="A407" t="inlineStr">
        <is>
          <t>年収刻み 20万1円</t>
        </is>
      </c>
      <c r="B407" s="19">
        <f>'4_年収10万円刻み'!$A$18</f>
        <v/>
      </c>
      <c r="C407" s="19" t="n">
        <v>200001</v>
      </c>
      <c r="D407" s="19" t="n">
        <v>0</v>
      </c>
      <c r="E407" s="19">
        <f>ROUND(MIN(B407/12,650000)*12*0.0915+MIN(B407/12,1390000)*12*(0.0504+0)+B407*0.005,0)</f>
        <v/>
      </c>
      <c r="F407" s="19">
        <f>IF(B407&lt;741000,0,IF(B407&lt;2191000,B407-740000,IF(B407&lt;2193000,1451000,IF(B407&lt;2196000,1453000,IF(B407&lt;2200000,1456000,IF(B407&lt;3600000,ROUND(ROUNDDOWN(B407/4,-3)*2.8,0)-80000,IF(B407&lt;6600000,ROUND(ROUNDDOWN(B407/4,-3)*3.2,0)-440000,IF(B407&lt;8500000,ROUNDDOWN(B407*0.9,0)-1100000,B407-1950000))))))))</f>
        <v/>
      </c>
      <c r="G407" s="19">
        <f>F407+C407</f>
        <v/>
      </c>
      <c r="H407" s="19">
        <f>IF(G407&gt;23500000,NA(),IF(G407&lt;=4890000,1040000,IF(G407&lt;=6550000,670000,620000)))</f>
        <v/>
      </c>
      <c r="I407" s="19">
        <f>IF(D407&lt;=0,0,MAX(0,MIN(2000000,D407-MIN(100000,ROUNDDOWN(G407*0.05,0)))))</f>
        <v/>
      </c>
      <c r="J407" s="19">
        <f>MAX(0,ROUNDDOWN(F407-E407-H407,-3))</f>
        <v/>
      </c>
      <c r="K407" s="19">
        <f>MAX(0,ROUNDDOWN(G407-E407-H407-I407,-3))</f>
        <v/>
      </c>
      <c r="L407" s="19">
        <f>MAX(0,ROUNDDOWN(G407-E407-H407,-3))</f>
        <v/>
      </c>
      <c r="M407" s="19">
        <f>IF(J407&lt;=0,0,ROUNDDOWN((J407*LOOKUP(J407,{0,1950001,3300001,6950001,9000001,18000001,40000001},{0.05,0.1,0.2,0.23,0.33,0.4,0.45})-LOOKUP(J407,{0,1950001,3300001,6950001,9000001,18000001,40000001},{0,97500,427500,636000,1536000,2796000,4796000}))*1.021,-2))</f>
        <v/>
      </c>
      <c r="N407" s="19">
        <f>IF(K407&lt;=0,0,ROUNDDOWN((K407*LOOKUP(K407,{0,1950001,3300001,6950001,9000001,18000001,40000001},{0.05,0.1,0.2,0.23,0.33,0.4,0.45})-LOOKUP(K407,{0,1950001,3300001,6950001,9000001,18000001,40000001},{0,97500,427500,636000,1536000,2796000,4796000}))*1.021,-2))</f>
        <v/>
      </c>
      <c r="O407" s="19">
        <f>IF(L407&lt;=0,0,ROUNDDOWN((L407*LOOKUP(L407,{0,1950001,3300001,6950001,9000001,18000001,40000001},{0.05,0.1,0.2,0.23,0.33,0.4,0.45})-LOOKUP(L407,{0,1950001,3300001,6950001,9000001,18000001,40000001},{0,97500,427500,636000,1536000,2796000,4796000}))*1.021,-2))</f>
        <v/>
      </c>
      <c r="P407" s="19">
        <f>MAX(0,ROUNDDOWN(G407-E407-430000,-3))</f>
        <v/>
      </c>
      <c r="Q407" s="19">
        <f>MAX(0,ROUNDDOWN(G407-E407-430000-I407,-3))</f>
        <v/>
      </c>
      <c r="R407" s="19">
        <f>MAX(0,ROUNDDOWN(F407-E407-430000,-3))</f>
        <v/>
      </c>
      <c r="S407" s="19">
        <f>IF(G407&lt;=450000,0,MAX(0,ROUNDDOWN(P407*0.06-MIN(50000,P407)*0.03,-2))+MAX(0,ROUNDDOWN(P407*0.04-MIN(50000,P407)*0.02,-2)))</f>
        <v/>
      </c>
      <c r="T407" s="19">
        <f>IF(G407&lt;=450000,0,MAX(0,ROUNDDOWN(Q407*0.06-MIN(50000,Q407)*0.03,-2))+MAX(0,ROUNDDOWN(Q407*0.04-MIN(50000,Q407)*0.02,-2)))</f>
        <v/>
      </c>
      <c r="U407" s="19">
        <f>IF(F407&lt;=450000,0,MAX(0,ROUNDDOWN(R407*0.06-MIN(50000,R407)*0.03,-2))+MAX(0,ROUNDDOWN(R407*0.04-MIN(50000,R407)*0.02,-2)))</f>
        <v/>
      </c>
      <c r="V407" s="19">
        <f>S407-U407</f>
        <v/>
      </c>
      <c r="W407" s="19">
        <f>O407-M407</f>
        <v/>
      </c>
      <c r="X407" s="19">
        <f>N407+T407-M407-S407</f>
        <v/>
      </c>
      <c r="Y407" s="19">
        <f>T407-S407</f>
        <v/>
      </c>
    </row>
    <row r="408">
      <c r="A408" t="inlineStr">
        <is>
          <t>年収刻み 19万</t>
        </is>
      </c>
      <c r="B408" s="19">
        <f>'4_年収10万円刻み'!$A$19</f>
        <v/>
      </c>
      <c r="C408" s="19" t="n">
        <v>190000</v>
      </c>
      <c r="D408" s="19" t="n">
        <v>0</v>
      </c>
      <c r="E408" s="19">
        <f>ROUND(MIN(B408/12,650000)*12*0.0915+MIN(B408/12,1390000)*12*(0.0504+0)+B408*0.005,0)</f>
        <v/>
      </c>
      <c r="F408" s="19">
        <f>IF(B408&lt;741000,0,IF(B408&lt;2191000,B408-740000,IF(B408&lt;2193000,1451000,IF(B408&lt;2196000,1453000,IF(B408&lt;2200000,1456000,IF(B408&lt;3600000,ROUND(ROUNDDOWN(B408/4,-3)*2.8,0)-80000,IF(B408&lt;6600000,ROUND(ROUNDDOWN(B408/4,-3)*3.2,0)-440000,IF(B408&lt;8500000,ROUNDDOWN(B408*0.9,0)-1100000,B408-1950000))))))))</f>
        <v/>
      </c>
      <c r="G408" s="19">
        <f>F408+C408</f>
        <v/>
      </c>
      <c r="H408" s="19">
        <f>IF(G408&gt;23500000,NA(),IF(G408&lt;=4890000,1040000,IF(G408&lt;=6550000,670000,620000)))</f>
        <v/>
      </c>
      <c r="I408" s="19">
        <f>IF(D408&lt;=0,0,MAX(0,MIN(2000000,D408-MIN(100000,ROUNDDOWN(G408*0.05,0)))))</f>
        <v/>
      </c>
      <c r="J408" s="19">
        <f>MAX(0,ROUNDDOWN(F408-E408-H408,-3))</f>
        <v/>
      </c>
      <c r="K408" s="19">
        <f>MAX(0,ROUNDDOWN(G408-E408-H408-I408,-3))</f>
        <v/>
      </c>
      <c r="L408" s="19">
        <f>MAX(0,ROUNDDOWN(G408-E408-H408,-3))</f>
        <v/>
      </c>
      <c r="M408" s="19">
        <f>IF(J408&lt;=0,0,ROUNDDOWN((J408*LOOKUP(J408,{0,1950001,3300001,6950001,9000001,18000001,40000001},{0.05,0.1,0.2,0.23,0.33,0.4,0.45})-LOOKUP(J408,{0,1950001,3300001,6950001,9000001,18000001,40000001},{0,97500,427500,636000,1536000,2796000,4796000}))*1.021,-2))</f>
        <v/>
      </c>
      <c r="N408" s="19">
        <f>IF(K408&lt;=0,0,ROUNDDOWN((K408*LOOKUP(K408,{0,1950001,3300001,6950001,9000001,18000001,40000001},{0.05,0.1,0.2,0.23,0.33,0.4,0.45})-LOOKUP(K408,{0,1950001,3300001,6950001,9000001,18000001,40000001},{0,97500,427500,636000,1536000,2796000,4796000}))*1.021,-2))</f>
        <v/>
      </c>
      <c r="O408" s="19">
        <f>IF(L408&lt;=0,0,ROUNDDOWN((L408*LOOKUP(L408,{0,1950001,3300001,6950001,9000001,18000001,40000001},{0.05,0.1,0.2,0.23,0.33,0.4,0.45})-LOOKUP(L408,{0,1950001,3300001,6950001,9000001,18000001,40000001},{0,97500,427500,636000,1536000,2796000,4796000}))*1.021,-2))</f>
        <v/>
      </c>
      <c r="P408" s="19">
        <f>MAX(0,ROUNDDOWN(G408-E408-430000,-3))</f>
        <v/>
      </c>
      <c r="Q408" s="19">
        <f>MAX(0,ROUNDDOWN(G408-E408-430000-I408,-3))</f>
        <v/>
      </c>
      <c r="R408" s="19">
        <f>MAX(0,ROUNDDOWN(F408-E408-430000,-3))</f>
        <v/>
      </c>
      <c r="S408" s="19">
        <f>IF(G408&lt;=450000,0,MAX(0,ROUNDDOWN(P408*0.06-MIN(50000,P408)*0.03,-2))+MAX(0,ROUNDDOWN(P408*0.04-MIN(50000,P408)*0.02,-2)))</f>
        <v/>
      </c>
      <c r="T408" s="19">
        <f>IF(G408&lt;=450000,0,MAX(0,ROUNDDOWN(Q408*0.06-MIN(50000,Q408)*0.03,-2))+MAX(0,ROUNDDOWN(Q408*0.04-MIN(50000,Q408)*0.02,-2)))</f>
        <v/>
      </c>
      <c r="U408" s="19">
        <f>IF(F408&lt;=450000,0,MAX(0,ROUNDDOWN(R408*0.06-MIN(50000,R408)*0.03,-2))+MAX(0,ROUNDDOWN(R408*0.04-MIN(50000,R408)*0.02,-2)))</f>
        <v/>
      </c>
      <c r="V408" s="19">
        <f>S408-U408</f>
        <v/>
      </c>
      <c r="W408" s="19">
        <f>O408-M408</f>
        <v/>
      </c>
      <c r="X408" s="19">
        <f>N408+T408-M408-S408</f>
        <v/>
      </c>
      <c r="Y408" s="19">
        <f>T408-S408</f>
        <v/>
      </c>
    </row>
    <row r="409">
      <c r="A409" t="inlineStr">
        <is>
          <t>年収刻み 20万1円</t>
        </is>
      </c>
      <c r="B409" s="19">
        <f>'4_年収10万円刻み'!$A$19</f>
        <v/>
      </c>
      <c r="C409" s="19" t="n">
        <v>200001</v>
      </c>
      <c r="D409" s="19" t="n">
        <v>0</v>
      </c>
      <c r="E409" s="19">
        <f>ROUND(MIN(B409/12,650000)*12*0.0915+MIN(B409/12,1390000)*12*(0.0504+0)+B409*0.005,0)</f>
        <v/>
      </c>
      <c r="F409" s="19">
        <f>IF(B409&lt;741000,0,IF(B409&lt;2191000,B409-740000,IF(B409&lt;2193000,1451000,IF(B409&lt;2196000,1453000,IF(B409&lt;2200000,1456000,IF(B409&lt;3600000,ROUND(ROUNDDOWN(B409/4,-3)*2.8,0)-80000,IF(B409&lt;6600000,ROUND(ROUNDDOWN(B409/4,-3)*3.2,0)-440000,IF(B409&lt;8500000,ROUNDDOWN(B409*0.9,0)-1100000,B409-1950000))))))))</f>
        <v/>
      </c>
      <c r="G409" s="19">
        <f>F409+C409</f>
        <v/>
      </c>
      <c r="H409" s="19">
        <f>IF(G409&gt;23500000,NA(),IF(G409&lt;=4890000,1040000,IF(G409&lt;=6550000,670000,620000)))</f>
        <v/>
      </c>
      <c r="I409" s="19">
        <f>IF(D409&lt;=0,0,MAX(0,MIN(2000000,D409-MIN(100000,ROUNDDOWN(G409*0.05,0)))))</f>
        <v/>
      </c>
      <c r="J409" s="19">
        <f>MAX(0,ROUNDDOWN(F409-E409-H409,-3))</f>
        <v/>
      </c>
      <c r="K409" s="19">
        <f>MAX(0,ROUNDDOWN(G409-E409-H409-I409,-3))</f>
        <v/>
      </c>
      <c r="L409" s="19">
        <f>MAX(0,ROUNDDOWN(G409-E409-H409,-3))</f>
        <v/>
      </c>
      <c r="M409" s="19">
        <f>IF(J409&lt;=0,0,ROUNDDOWN((J409*LOOKUP(J409,{0,1950001,3300001,6950001,9000001,18000001,40000001},{0.05,0.1,0.2,0.23,0.33,0.4,0.45})-LOOKUP(J409,{0,1950001,3300001,6950001,9000001,18000001,40000001},{0,97500,427500,636000,1536000,2796000,4796000}))*1.021,-2))</f>
        <v/>
      </c>
      <c r="N409" s="19">
        <f>IF(K409&lt;=0,0,ROUNDDOWN((K409*LOOKUP(K409,{0,1950001,3300001,6950001,9000001,18000001,40000001},{0.05,0.1,0.2,0.23,0.33,0.4,0.45})-LOOKUP(K409,{0,1950001,3300001,6950001,9000001,18000001,40000001},{0,97500,427500,636000,1536000,2796000,4796000}))*1.021,-2))</f>
        <v/>
      </c>
      <c r="O409" s="19">
        <f>IF(L409&lt;=0,0,ROUNDDOWN((L409*LOOKUP(L409,{0,1950001,3300001,6950001,9000001,18000001,40000001},{0.05,0.1,0.2,0.23,0.33,0.4,0.45})-LOOKUP(L409,{0,1950001,3300001,6950001,9000001,18000001,40000001},{0,97500,427500,636000,1536000,2796000,4796000}))*1.021,-2))</f>
        <v/>
      </c>
      <c r="P409" s="19">
        <f>MAX(0,ROUNDDOWN(G409-E409-430000,-3))</f>
        <v/>
      </c>
      <c r="Q409" s="19">
        <f>MAX(0,ROUNDDOWN(G409-E409-430000-I409,-3))</f>
        <v/>
      </c>
      <c r="R409" s="19">
        <f>MAX(0,ROUNDDOWN(F409-E409-430000,-3))</f>
        <v/>
      </c>
      <c r="S409" s="19">
        <f>IF(G409&lt;=450000,0,MAX(0,ROUNDDOWN(P409*0.06-MIN(50000,P409)*0.03,-2))+MAX(0,ROUNDDOWN(P409*0.04-MIN(50000,P409)*0.02,-2)))</f>
        <v/>
      </c>
      <c r="T409" s="19">
        <f>IF(G409&lt;=450000,0,MAX(0,ROUNDDOWN(Q409*0.06-MIN(50000,Q409)*0.03,-2))+MAX(0,ROUNDDOWN(Q409*0.04-MIN(50000,Q409)*0.02,-2)))</f>
        <v/>
      </c>
      <c r="U409" s="19">
        <f>IF(F409&lt;=450000,0,MAX(0,ROUNDDOWN(R409*0.06-MIN(50000,R409)*0.03,-2))+MAX(0,ROUNDDOWN(R409*0.04-MIN(50000,R409)*0.02,-2)))</f>
        <v/>
      </c>
      <c r="V409" s="19">
        <f>S409-U409</f>
        <v/>
      </c>
      <c r="W409" s="19">
        <f>O409-M409</f>
        <v/>
      </c>
      <c r="X409" s="19">
        <f>N409+T409-M409-S409</f>
        <v/>
      </c>
      <c r="Y409" s="19">
        <f>T409-S409</f>
        <v/>
      </c>
    </row>
    <row r="410">
      <c r="A410" t="inlineStr">
        <is>
          <t>年収刻み 19万</t>
        </is>
      </c>
      <c r="B410" s="19">
        <f>'4_年収10万円刻み'!$A$20</f>
        <v/>
      </c>
      <c r="C410" s="19" t="n">
        <v>190000</v>
      </c>
      <c r="D410" s="19" t="n">
        <v>0</v>
      </c>
      <c r="E410" s="19">
        <f>ROUND(MIN(B410/12,650000)*12*0.0915+MIN(B410/12,1390000)*12*(0.0504+0)+B410*0.005,0)</f>
        <v/>
      </c>
      <c r="F410" s="19">
        <f>IF(B410&lt;741000,0,IF(B410&lt;2191000,B410-740000,IF(B410&lt;2193000,1451000,IF(B410&lt;2196000,1453000,IF(B410&lt;2200000,1456000,IF(B410&lt;3600000,ROUND(ROUNDDOWN(B410/4,-3)*2.8,0)-80000,IF(B410&lt;6600000,ROUND(ROUNDDOWN(B410/4,-3)*3.2,0)-440000,IF(B410&lt;8500000,ROUNDDOWN(B410*0.9,0)-1100000,B410-1950000))))))))</f>
        <v/>
      </c>
      <c r="G410" s="19">
        <f>F410+C410</f>
        <v/>
      </c>
      <c r="H410" s="19">
        <f>IF(G410&gt;23500000,NA(),IF(G410&lt;=4890000,1040000,IF(G410&lt;=6550000,670000,620000)))</f>
        <v/>
      </c>
      <c r="I410" s="19">
        <f>IF(D410&lt;=0,0,MAX(0,MIN(2000000,D410-MIN(100000,ROUNDDOWN(G410*0.05,0)))))</f>
        <v/>
      </c>
      <c r="J410" s="19">
        <f>MAX(0,ROUNDDOWN(F410-E410-H410,-3))</f>
        <v/>
      </c>
      <c r="K410" s="19">
        <f>MAX(0,ROUNDDOWN(G410-E410-H410-I410,-3))</f>
        <v/>
      </c>
      <c r="L410" s="19">
        <f>MAX(0,ROUNDDOWN(G410-E410-H410,-3))</f>
        <v/>
      </c>
      <c r="M410" s="19">
        <f>IF(J410&lt;=0,0,ROUNDDOWN((J410*LOOKUP(J410,{0,1950001,3300001,6950001,9000001,18000001,40000001},{0.05,0.1,0.2,0.23,0.33,0.4,0.45})-LOOKUP(J410,{0,1950001,3300001,6950001,9000001,18000001,40000001},{0,97500,427500,636000,1536000,2796000,4796000}))*1.021,-2))</f>
        <v/>
      </c>
      <c r="N410" s="19">
        <f>IF(K410&lt;=0,0,ROUNDDOWN((K410*LOOKUP(K410,{0,1950001,3300001,6950001,9000001,18000001,40000001},{0.05,0.1,0.2,0.23,0.33,0.4,0.45})-LOOKUP(K410,{0,1950001,3300001,6950001,9000001,18000001,40000001},{0,97500,427500,636000,1536000,2796000,4796000}))*1.021,-2))</f>
        <v/>
      </c>
      <c r="O410" s="19">
        <f>IF(L410&lt;=0,0,ROUNDDOWN((L410*LOOKUP(L410,{0,1950001,3300001,6950001,9000001,18000001,40000001},{0.05,0.1,0.2,0.23,0.33,0.4,0.45})-LOOKUP(L410,{0,1950001,3300001,6950001,9000001,18000001,40000001},{0,97500,427500,636000,1536000,2796000,4796000}))*1.021,-2))</f>
        <v/>
      </c>
      <c r="P410" s="19">
        <f>MAX(0,ROUNDDOWN(G410-E410-430000,-3))</f>
        <v/>
      </c>
      <c r="Q410" s="19">
        <f>MAX(0,ROUNDDOWN(G410-E410-430000-I410,-3))</f>
        <v/>
      </c>
      <c r="R410" s="19">
        <f>MAX(0,ROUNDDOWN(F410-E410-430000,-3))</f>
        <v/>
      </c>
      <c r="S410" s="19">
        <f>IF(G410&lt;=450000,0,MAX(0,ROUNDDOWN(P410*0.06-MIN(50000,P410)*0.03,-2))+MAX(0,ROUNDDOWN(P410*0.04-MIN(50000,P410)*0.02,-2)))</f>
        <v/>
      </c>
      <c r="T410" s="19">
        <f>IF(G410&lt;=450000,0,MAX(0,ROUNDDOWN(Q410*0.06-MIN(50000,Q410)*0.03,-2))+MAX(0,ROUNDDOWN(Q410*0.04-MIN(50000,Q410)*0.02,-2)))</f>
        <v/>
      </c>
      <c r="U410" s="19">
        <f>IF(F410&lt;=450000,0,MAX(0,ROUNDDOWN(R410*0.06-MIN(50000,R410)*0.03,-2))+MAX(0,ROUNDDOWN(R410*0.04-MIN(50000,R410)*0.02,-2)))</f>
        <v/>
      </c>
      <c r="V410" s="19">
        <f>S410-U410</f>
        <v/>
      </c>
      <c r="W410" s="19">
        <f>O410-M410</f>
        <v/>
      </c>
      <c r="X410" s="19">
        <f>N410+T410-M410-S410</f>
        <v/>
      </c>
      <c r="Y410" s="19">
        <f>T410-S410</f>
        <v/>
      </c>
    </row>
    <row r="411">
      <c r="A411" t="inlineStr">
        <is>
          <t>年収刻み 20万1円</t>
        </is>
      </c>
      <c r="B411" s="19">
        <f>'4_年収10万円刻み'!$A$20</f>
        <v/>
      </c>
      <c r="C411" s="19" t="n">
        <v>200001</v>
      </c>
      <c r="D411" s="19" t="n">
        <v>0</v>
      </c>
      <c r="E411" s="19">
        <f>ROUND(MIN(B411/12,650000)*12*0.0915+MIN(B411/12,1390000)*12*(0.0504+0)+B411*0.005,0)</f>
        <v/>
      </c>
      <c r="F411" s="19">
        <f>IF(B411&lt;741000,0,IF(B411&lt;2191000,B411-740000,IF(B411&lt;2193000,1451000,IF(B411&lt;2196000,1453000,IF(B411&lt;2200000,1456000,IF(B411&lt;3600000,ROUND(ROUNDDOWN(B411/4,-3)*2.8,0)-80000,IF(B411&lt;6600000,ROUND(ROUNDDOWN(B411/4,-3)*3.2,0)-440000,IF(B411&lt;8500000,ROUNDDOWN(B411*0.9,0)-1100000,B411-1950000))))))))</f>
        <v/>
      </c>
      <c r="G411" s="19">
        <f>F411+C411</f>
        <v/>
      </c>
      <c r="H411" s="19">
        <f>IF(G411&gt;23500000,NA(),IF(G411&lt;=4890000,1040000,IF(G411&lt;=6550000,670000,620000)))</f>
        <v/>
      </c>
      <c r="I411" s="19">
        <f>IF(D411&lt;=0,0,MAX(0,MIN(2000000,D411-MIN(100000,ROUNDDOWN(G411*0.05,0)))))</f>
        <v/>
      </c>
      <c r="J411" s="19">
        <f>MAX(0,ROUNDDOWN(F411-E411-H411,-3))</f>
        <v/>
      </c>
      <c r="K411" s="19">
        <f>MAX(0,ROUNDDOWN(G411-E411-H411-I411,-3))</f>
        <v/>
      </c>
      <c r="L411" s="19">
        <f>MAX(0,ROUNDDOWN(G411-E411-H411,-3))</f>
        <v/>
      </c>
      <c r="M411" s="19">
        <f>IF(J411&lt;=0,0,ROUNDDOWN((J411*LOOKUP(J411,{0,1950001,3300001,6950001,9000001,18000001,40000001},{0.05,0.1,0.2,0.23,0.33,0.4,0.45})-LOOKUP(J411,{0,1950001,3300001,6950001,9000001,18000001,40000001},{0,97500,427500,636000,1536000,2796000,4796000}))*1.021,-2))</f>
        <v/>
      </c>
      <c r="N411" s="19">
        <f>IF(K411&lt;=0,0,ROUNDDOWN((K411*LOOKUP(K411,{0,1950001,3300001,6950001,9000001,18000001,40000001},{0.05,0.1,0.2,0.23,0.33,0.4,0.45})-LOOKUP(K411,{0,1950001,3300001,6950001,9000001,18000001,40000001},{0,97500,427500,636000,1536000,2796000,4796000}))*1.021,-2))</f>
        <v/>
      </c>
      <c r="O411" s="19">
        <f>IF(L411&lt;=0,0,ROUNDDOWN((L411*LOOKUP(L411,{0,1950001,3300001,6950001,9000001,18000001,40000001},{0.05,0.1,0.2,0.23,0.33,0.4,0.45})-LOOKUP(L411,{0,1950001,3300001,6950001,9000001,18000001,40000001},{0,97500,427500,636000,1536000,2796000,4796000}))*1.021,-2))</f>
        <v/>
      </c>
      <c r="P411" s="19">
        <f>MAX(0,ROUNDDOWN(G411-E411-430000,-3))</f>
        <v/>
      </c>
      <c r="Q411" s="19">
        <f>MAX(0,ROUNDDOWN(G411-E411-430000-I411,-3))</f>
        <v/>
      </c>
      <c r="R411" s="19">
        <f>MAX(0,ROUNDDOWN(F411-E411-430000,-3))</f>
        <v/>
      </c>
      <c r="S411" s="19">
        <f>IF(G411&lt;=450000,0,MAX(0,ROUNDDOWN(P411*0.06-MIN(50000,P411)*0.03,-2))+MAX(0,ROUNDDOWN(P411*0.04-MIN(50000,P411)*0.02,-2)))</f>
        <v/>
      </c>
      <c r="T411" s="19">
        <f>IF(G411&lt;=450000,0,MAX(0,ROUNDDOWN(Q411*0.06-MIN(50000,Q411)*0.03,-2))+MAX(0,ROUNDDOWN(Q411*0.04-MIN(50000,Q411)*0.02,-2)))</f>
        <v/>
      </c>
      <c r="U411" s="19">
        <f>IF(F411&lt;=450000,0,MAX(0,ROUNDDOWN(R411*0.06-MIN(50000,R411)*0.03,-2))+MAX(0,ROUNDDOWN(R411*0.04-MIN(50000,R411)*0.02,-2)))</f>
        <v/>
      </c>
      <c r="V411" s="19">
        <f>S411-U411</f>
        <v/>
      </c>
      <c r="W411" s="19">
        <f>O411-M411</f>
        <v/>
      </c>
      <c r="X411" s="19">
        <f>N411+T411-M411-S411</f>
        <v/>
      </c>
      <c r="Y411" s="19">
        <f>T411-S411</f>
        <v/>
      </c>
    </row>
    <row r="412">
      <c r="A412" t="inlineStr">
        <is>
          <t>年収刻み 19万</t>
        </is>
      </c>
      <c r="B412" s="19">
        <f>'4_年収10万円刻み'!$A$21</f>
        <v/>
      </c>
      <c r="C412" s="19" t="n">
        <v>190000</v>
      </c>
      <c r="D412" s="19" t="n">
        <v>0</v>
      </c>
      <c r="E412" s="19">
        <f>ROUND(MIN(B412/12,650000)*12*0.0915+MIN(B412/12,1390000)*12*(0.0504+0)+B412*0.005,0)</f>
        <v/>
      </c>
      <c r="F412" s="19">
        <f>IF(B412&lt;741000,0,IF(B412&lt;2191000,B412-740000,IF(B412&lt;2193000,1451000,IF(B412&lt;2196000,1453000,IF(B412&lt;2200000,1456000,IF(B412&lt;3600000,ROUND(ROUNDDOWN(B412/4,-3)*2.8,0)-80000,IF(B412&lt;6600000,ROUND(ROUNDDOWN(B412/4,-3)*3.2,0)-440000,IF(B412&lt;8500000,ROUNDDOWN(B412*0.9,0)-1100000,B412-1950000))))))))</f>
        <v/>
      </c>
      <c r="G412" s="19">
        <f>F412+C412</f>
        <v/>
      </c>
      <c r="H412" s="19">
        <f>IF(G412&gt;23500000,NA(),IF(G412&lt;=4890000,1040000,IF(G412&lt;=6550000,670000,620000)))</f>
        <v/>
      </c>
      <c r="I412" s="19">
        <f>IF(D412&lt;=0,0,MAX(0,MIN(2000000,D412-MIN(100000,ROUNDDOWN(G412*0.05,0)))))</f>
        <v/>
      </c>
      <c r="J412" s="19">
        <f>MAX(0,ROUNDDOWN(F412-E412-H412,-3))</f>
        <v/>
      </c>
      <c r="K412" s="19">
        <f>MAX(0,ROUNDDOWN(G412-E412-H412-I412,-3))</f>
        <v/>
      </c>
      <c r="L412" s="19">
        <f>MAX(0,ROUNDDOWN(G412-E412-H412,-3))</f>
        <v/>
      </c>
      <c r="M412" s="19">
        <f>IF(J412&lt;=0,0,ROUNDDOWN((J412*LOOKUP(J412,{0,1950001,3300001,6950001,9000001,18000001,40000001},{0.05,0.1,0.2,0.23,0.33,0.4,0.45})-LOOKUP(J412,{0,1950001,3300001,6950001,9000001,18000001,40000001},{0,97500,427500,636000,1536000,2796000,4796000}))*1.021,-2))</f>
        <v/>
      </c>
      <c r="N412" s="19">
        <f>IF(K412&lt;=0,0,ROUNDDOWN((K412*LOOKUP(K412,{0,1950001,3300001,6950001,9000001,18000001,40000001},{0.05,0.1,0.2,0.23,0.33,0.4,0.45})-LOOKUP(K412,{0,1950001,3300001,6950001,9000001,18000001,40000001},{0,97500,427500,636000,1536000,2796000,4796000}))*1.021,-2))</f>
        <v/>
      </c>
      <c r="O412" s="19">
        <f>IF(L412&lt;=0,0,ROUNDDOWN((L412*LOOKUP(L412,{0,1950001,3300001,6950001,9000001,18000001,40000001},{0.05,0.1,0.2,0.23,0.33,0.4,0.45})-LOOKUP(L412,{0,1950001,3300001,6950001,9000001,18000001,40000001},{0,97500,427500,636000,1536000,2796000,4796000}))*1.021,-2))</f>
        <v/>
      </c>
      <c r="P412" s="19">
        <f>MAX(0,ROUNDDOWN(G412-E412-430000,-3))</f>
        <v/>
      </c>
      <c r="Q412" s="19">
        <f>MAX(0,ROUNDDOWN(G412-E412-430000-I412,-3))</f>
        <v/>
      </c>
      <c r="R412" s="19">
        <f>MAX(0,ROUNDDOWN(F412-E412-430000,-3))</f>
        <v/>
      </c>
      <c r="S412" s="19">
        <f>IF(G412&lt;=450000,0,MAX(0,ROUNDDOWN(P412*0.06-MIN(50000,P412)*0.03,-2))+MAX(0,ROUNDDOWN(P412*0.04-MIN(50000,P412)*0.02,-2)))</f>
        <v/>
      </c>
      <c r="T412" s="19">
        <f>IF(G412&lt;=450000,0,MAX(0,ROUNDDOWN(Q412*0.06-MIN(50000,Q412)*0.03,-2))+MAX(0,ROUNDDOWN(Q412*0.04-MIN(50000,Q412)*0.02,-2)))</f>
        <v/>
      </c>
      <c r="U412" s="19">
        <f>IF(F412&lt;=450000,0,MAX(0,ROUNDDOWN(R412*0.06-MIN(50000,R412)*0.03,-2))+MAX(0,ROUNDDOWN(R412*0.04-MIN(50000,R412)*0.02,-2)))</f>
        <v/>
      </c>
      <c r="V412" s="19">
        <f>S412-U412</f>
        <v/>
      </c>
      <c r="W412" s="19">
        <f>O412-M412</f>
        <v/>
      </c>
      <c r="X412" s="19">
        <f>N412+T412-M412-S412</f>
        <v/>
      </c>
      <c r="Y412" s="19">
        <f>T412-S412</f>
        <v/>
      </c>
    </row>
    <row r="413">
      <c r="A413" t="inlineStr">
        <is>
          <t>年収刻み 20万1円</t>
        </is>
      </c>
      <c r="B413" s="19">
        <f>'4_年収10万円刻み'!$A$21</f>
        <v/>
      </c>
      <c r="C413" s="19" t="n">
        <v>200001</v>
      </c>
      <c r="D413" s="19" t="n">
        <v>0</v>
      </c>
      <c r="E413" s="19">
        <f>ROUND(MIN(B413/12,650000)*12*0.0915+MIN(B413/12,1390000)*12*(0.0504+0)+B413*0.005,0)</f>
        <v/>
      </c>
      <c r="F413" s="19">
        <f>IF(B413&lt;741000,0,IF(B413&lt;2191000,B413-740000,IF(B413&lt;2193000,1451000,IF(B413&lt;2196000,1453000,IF(B413&lt;2200000,1456000,IF(B413&lt;3600000,ROUND(ROUNDDOWN(B413/4,-3)*2.8,0)-80000,IF(B413&lt;6600000,ROUND(ROUNDDOWN(B413/4,-3)*3.2,0)-440000,IF(B413&lt;8500000,ROUNDDOWN(B413*0.9,0)-1100000,B413-1950000))))))))</f>
        <v/>
      </c>
      <c r="G413" s="19">
        <f>F413+C413</f>
        <v/>
      </c>
      <c r="H413" s="19">
        <f>IF(G413&gt;23500000,NA(),IF(G413&lt;=4890000,1040000,IF(G413&lt;=6550000,670000,620000)))</f>
        <v/>
      </c>
      <c r="I413" s="19">
        <f>IF(D413&lt;=0,0,MAX(0,MIN(2000000,D413-MIN(100000,ROUNDDOWN(G413*0.05,0)))))</f>
        <v/>
      </c>
      <c r="J413" s="19">
        <f>MAX(0,ROUNDDOWN(F413-E413-H413,-3))</f>
        <v/>
      </c>
      <c r="K413" s="19">
        <f>MAX(0,ROUNDDOWN(G413-E413-H413-I413,-3))</f>
        <v/>
      </c>
      <c r="L413" s="19">
        <f>MAX(0,ROUNDDOWN(G413-E413-H413,-3))</f>
        <v/>
      </c>
      <c r="M413" s="19">
        <f>IF(J413&lt;=0,0,ROUNDDOWN((J413*LOOKUP(J413,{0,1950001,3300001,6950001,9000001,18000001,40000001},{0.05,0.1,0.2,0.23,0.33,0.4,0.45})-LOOKUP(J413,{0,1950001,3300001,6950001,9000001,18000001,40000001},{0,97500,427500,636000,1536000,2796000,4796000}))*1.021,-2))</f>
        <v/>
      </c>
      <c r="N413" s="19">
        <f>IF(K413&lt;=0,0,ROUNDDOWN((K413*LOOKUP(K413,{0,1950001,3300001,6950001,9000001,18000001,40000001},{0.05,0.1,0.2,0.23,0.33,0.4,0.45})-LOOKUP(K413,{0,1950001,3300001,6950001,9000001,18000001,40000001},{0,97500,427500,636000,1536000,2796000,4796000}))*1.021,-2))</f>
        <v/>
      </c>
      <c r="O413" s="19">
        <f>IF(L413&lt;=0,0,ROUNDDOWN((L413*LOOKUP(L413,{0,1950001,3300001,6950001,9000001,18000001,40000001},{0.05,0.1,0.2,0.23,0.33,0.4,0.45})-LOOKUP(L413,{0,1950001,3300001,6950001,9000001,18000001,40000001},{0,97500,427500,636000,1536000,2796000,4796000}))*1.021,-2))</f>
        <v/>
      </c>
      <c r="P413" s="19">
        <f>MAX(0,ROUNDDOWN(G413-E413-430000,-3))</f>
        <v/>
      </c>
      <c r="Q413" s="19">
        <f>MAX(0,ROUNDDOWN(G413-E413-430000-I413,-3))</f>
        <v/>
      </c>
      <c r="R413" s="19">
        <f>MAX(0,ROUNDDOWN(F413-E413-430000,-3))</f>
        <v/>
      </c>
      <c r="S413" s="19">
        <f>IF(G413&lt;=450000,0,MAX(0,ROUNDDOWN(P413*0.06-MIN(50000,P413)*0.03,-2))+MAX(0,ROUNDDOWN(P413*0.04-MIN(50000,P413)*0.02,-2)))</f>
        <v/>
      </c>
      <c r="T413" s="19">
        <f>IF(G413&lt;=450000,0,MAX(0,ROUNDDOWN(Q413*0.06-MIN(50000,Q413)*0.03,-2))+MAX(0,ROUNDDOWN(Q413*0.04-MIN(50000,Q413)*0.02,-2)))</f>
        <v/>
      </c>
      <c r="U413" s="19">
        <f>IF(F413&lt;=450000,0,MAX(0,ROUNDDOWN(R413*0.06-MIN(50000,R413)*0.03,-2))+MAX(0,ROUNDDOWN(R413*0.04-MIN(50000,R413)*0.02,-2)))</f>
        <v/>
      </c>
      <c r="V413" s="19">
        <f>S413-U413</f>
        <v/>
      </c>
      <c r="W413" s="19">
        <f>O413-M413</f>
        <v/>
      </c>
      <c r="X413" s="19">
        <f>N413+T413-M413-S413</f>
        <v/>
      </c>
      <c r="Y413" s="19">
        <f>T413-S413</f>
        <v/>
      </c>
    </row>
    <row r="414">
      <c r="A414" t="inlineStr">
        <is>
          <t>年収刻み 19万</t>
        </is>
      </c>
      <c r="B414" s="19">
        <f>'4_年収10万円刻み'!$A$22</f>
        <v/>
      </c>
      <c r="C414" s="19" t="n">
        <v>190000</v>
      </c>
      <c r="D414" s="19" t="n">
        <v>0</v>
      </c>
      <c r="E414" s="19">
        <f>ROUND(MIN(B414/12,650000)*12*0.0915+MIN(B414/12,1390000)*12*(0.0504+0)+B414*0.005,0)</f>
        <v/>
      </c>
      <c r="F414" s="19">
        <f>IF(B414&lt;741000,0,IF(B414&lt;2191000,B414-740000,IF(B414&lt;2193000,1451000,IF(B414&lt;2196000,1453000,IF(B414&lt;2200000,1456000,IF(B414&lt;3600000,ROUND(ROUNDDOWN(B414/4,-3)*2.8,0)-80000,IF(B414&lt;6600000,ROUND(ROUNDDOWN(B414/4,-3)*3.2,0)-440000,IF(B414&lt;8500000,ROUNDDOWN(B414*0.9,0)-1100000,B414-1950000))))))))</f>
        <v/>
      </c>
      <c r="G414" s="19">
        <f>F414+C414</f>
        <v/>
      </c>
      <c r="H414" s="19">
        <f>IF(G414&gt;23500000,NA(),IF(G414&lt;=4890000,1040000,IF(G414&lt;=6550000,670000,620000)))</f>
        <v/>
      </c>
      <c r="I414" s="19">
        <f>IF(D414&lt;=0,0,MAX(0,MIN(2000000,D414-MIN(100000,ROUNDDOWN(G414*0.05,0)))))</f>
        <v/>
      </c>
      <c r="J414" s="19">
        <f>MAX(0,ROUNDDOWN(F414-E414-H414,-3))</f>
        <v/>
      </c>
      <c r="K414" s="19">
        <f>MAX(0,ROUNDDOWN(G414-E414-H414-I414,-3))</f>
        <v/>
      </c>
      <c r="L414" s="19">
        <f>MAX(0,ROUNDDOWN(G414-E414-H414,-3))</f>
        <v/>
      </c>
      <c r="M414" s="19">
        <f>IF(J414&lt;=0,0,ROUNDDOWN((J414*LOOKUP(J414,{0,1950001,3300001,6950001,9000001,18000001,40000001},{0.05,0.1,0.2,0.23,0.33,0.4,0.45})-LOOKUP(J414,{0,1950001,3300001,6950001,9000001,18000001,40000001},{0,97500,427500,636000,1536000,2796000,4796000}))*1.021,-2))</f>
        <v/>
      </c>
      <c r="N414" s="19">
        <f>IF(K414&lt;=0,0,ROUNDDOWN((K414*LOOKUP(K414,{0,1950001,3300001,6950001,9000001,18000001,40000001},{0.05,0.1,0.2,0.23,0.33,0.4,0.45})-LOOKUP(K414,{0,1950001,3300001,6950001,9000001,18000001,40000001},{0,97500,427500,636000,1536000,2796000,4796000}))*1.021,-2))</f>
        <v/>
      </c>
      <c r="O414" s="19">
        <f>IF(L414&lt;=0,0,ROUNDDOWN((L414*LOOKUP(L414,{0,1950001,3300001,6950001,9000001,18000001,40000001},{0.05,0.1,0.2,0.23,0.33,0.4,0.45})-LOOKUP(L414,{0,1950001,3300001,6950001,9000001,18000001,40000001},{0,97500,427500,636000,1536000,2796000,4796000}))*1.021,-2))</f>
        <v/>
      </c>
      <c r="P414" s="19">
        <f>MAX(0,ROUNDDOWN(G414-E414-430000,-3))</f>
        <v/>
      </c>
      <c r="Q414" s="19">
        <f>MAX(0,ROUNDDOWN(G414-E414-430000-I414,-3))</f>
        <v/>
      </c>
      <c r="R414" s="19">
        <f>MAX(0,ROUNDDOWN(F414-E414-430000,-3))</f>
        <v/>
      </c>
      <c r="S414" s="19">
        <f>IF(G414&lt;=450000,0,MAX(0,ROUNDDOWN(P414*0.06-MIN(50000,P414)*0.03,-2))+MAX(0,ROUNDDOWN(P414*0.04-MIN(50000,P414)*0.02,-2)))</f>
        <v/>
      </c>
      <c r="T414" s="19">
        <f>IF(G414&lt;=450000,0,MAX(0,ROUNDDOWN(Q414*0.06-MIN(50000,Q414)*0.03,-2))+MAX(0,ROUNDDOWN(Q414*0.04-MIN(50000,Q414)*0.02,-2)))</f>
        <v/>
      </c>
      <c r="U414" s="19">
        <f>IF(F414&lt;=450000,0,MAX(0,ROUNDDOWN(R414*0.06-MIN(50000,R414)*0.03,-2))+MAX(0,ROUNDDOWN(R414*0.04-MIN(50000,R414)*0.02,-2)))</f>
        <v/>
      </c>
      <c r="V414" s="19">
        <f>S414-U414</f>
        <v/>
      </c>
      <c r="W414" s="19">
        <f>O414-M414</f>
        <v/>
      </c>
      <c r="X414" s="19">
        <f>N414+T414-M414-S414</f>
        <v/>
      </c>
      <c r="Y414" s="19">
        <f>T414-S414</f>
        <v/>
      </c>
    </row>
    <row r="415">
      <c r="A415" t="inlineStr">
        <is>
          <t>年収刻み 20万1円</t>
        </is>
      </c>
      <c r="B415" s="19">
        <f>'4_年収10万円刻み'!$A$22</f>
        <v/>
      </c>
      <c r="C415" s="19" t="n">
        <v>200001</v>
      </c>
      <c r="D415" s="19" t="n">
        <v>0</v>
      </c>
      <c r="E415" s="19">
        <f>ROUND(MIN(B415/12,650000)*12*0.0915+MIN(B415/12,1390000)*12*(0.0504+0)+B415*0.005,0)</f>
        <v/>
      </c>
      <c r="F415" s="19">
        <f>IF(B415&lt;741000,0,IF(B415&lt;2191000,B415-740000,IF(B415&lt;2193000,1451000,IF(B415&lt;2196000,1453000,IF(B415&lt;2200000,1456000,IF(B415&lt;3600000,ROUND(ROUNDDOWN(B415/4,-3)*2.8,0)-80000,IF(B415&lt;6600000,ROUND(ROUNDDOWN(B415/4,-3)*3.2,0)-440000,IF(B415&lt;8500000,ROUNDDOWN(B415*0.9,0)-1100000,B415-1950000))))))))</f>
        <v/>
      </c>
      <c r="G415" s="19">
        <f>F415+C415</f>
        <v/>
      </c>
      <c r="H415" s="19">
        <f>IF(G415&gt;23500000,NA(),IF(G415&lt;=4890000,1040000,IF(G415&lt;=6550000,670000,620000)))</f>
        <v/>
      </c>
      <c r="I415" s="19">
        <f>IF(D415&lt;=0,0,MAX(0,MIN(2000000,D415-MIN(100000,ROUNDDOWN(G415*0.05,0)))))</f>
        <v/>
      </c>
      <c r="J415" s="19">
        <f>MAX(0,ROUNDDOWN(F415-E415-H415,-3))</f>
        <v/>
      </c>
      <c r="K415" s="19">
        <f>MAX(0,ROUNDDOWN(G415-E415-H415-I415,-3))</f>
        <v/>
      </c>
      <c r="L415" s="19">
        <f>MAX(0,ROUNDDOWN(G415-E415-H415,-3))</f>
        <v/>
      </c>
      <c r="M415" s="19">
        <f>IF(J415&lt;=0,0,ROUNDDOWN((J415*LOOKUP(J415,{0,1950001,3300001,6950001,9000001,18000001,40000001},{0.05,0.1,0.2,0.23,0.33,0.4,0.45})-LOOKUP(J415,{0,1950001,3300001,6950001,9000001,18000001,40000001},{0,97500,427500,636000,1536000,2796000,4796000}))*1.021,-2))</f>
        <v/>
      </c>
      <c r="N415" s="19">
        <f>IF(K415&lt;=0,0,ROUNDDOWN((K415*LOOKUP(K415,{0,1950001,3300001,6950001,9000001,18000001,40000001},{0.05,0.1,0.2,0.23,0.33,0.4,0.45})-LOOKUP(K415,{0,1950001,3300001,6950001,9000001,18000001,40000001},{0,97500,427500,636000,1536000,2796000,4796000}))*1.021,-2))</f>
        <v/>
      </c>
      <c r="O415" s="19">
        <f>IF(L415&lt;=0,0,ROUNDDOWN((L415*LOOKUP(L415,{0,1950001,3300001,6950001,9000001,18000001,40000001},{0.05,0.1,0.2,0.23,0.33,0.4,0.45})-LOOKUP(L415,{0,1950001,3300001,6950001,9000001,18000001,40000001},{0,97500,427500,636000,1536000,2796000,4796000}))*1.021,-2))</f>
        <v/>
      </c>
      <c r="P415" s="19">
        <f>MAX(0,ROUNDDOWN(G415-E415-430000,-3))</f>
        <v/>
      </c>
      <c r="Q415" s="19">
        <f>MAX(0,ROUNDDOWN(G415-E415-430000-I415,-3))</f>
        <v/>
      </c>
      <c r="R415" s="19">
        <f>MAX(0,ROUNDDOWN(F415-E415-430000,-3))</f>
        <v/>
      </c>
      <c r="S415" s="19">
        <f>IF(G415&lt;=450000,0,MAX(0,ROUNDDOWN(P415*0.06-MIN(50000,P415)*0.03,-2))+MAX(0,ROUNDDOWN(P415*0.04-MIN(50000,P415)*0.02,-2)))</f>
        <v/>
      </c>
      <c r="T415" s="19">
        <f>IF(G415&lt;=450000,0,MAX(0,ROUNDDOWN(Q415*0.06-MIN(50000,Q415)*0.03,-2))+MAX(0,ROUNDDOWN(Q415*0.04-MIN(50000,Q415)*0.02,-2)))</f>
        <v/>
      </c>
      <c r="U415" s="19">
        <f>IF(F415&lt;=450000,0,MAX(0,ROUNDDOWN(R415*0.06-MIN(50000,R415)*0.03,-2))+MAX(0,ROUNDDOWN(R415*0.04-MIN(50000,R415)*0.02,-2)))</f>
        <v/>
      </c>
      <c r="V415" s="19">
        <f>S415-U415</f>
        <v/>
      </c>
      <c r="W415" s="19">
        <f>O415-M415</f>
        <v/>
      </c>
      <c r="X415" s="19">
        <f>N415+T415-M415-S415</f>
        <v/>
      </c>
      <c r="Y415" s="19">
        <f>T415-S415</f>
        <v/>
      </c>
    </row>
    <row r="416">
      <c r="A416" t="inlineStr">
        <is>
          <t>年収刻み 19万</t>
        </is>
      </c>
      <c r="B416" s="19">
        <f>'4_年収10万円刻み'!$A$23</f>
        <v/>
      </c>
      <c r="C416" s="19" t="n">
        <v>190000</v>
      </c>
      <c r="D416" s="19" t="n">
        <v>0</v>
      </c>
      <c r="E416" s="19">
        <f>ROUND(MIN(B416/12,650000)*12*0.0915+MIN(B416/12,1390000)*12*(0.0504+0)+B416*0.005,0)</f>
        <v/>
      </c>
      <c r="F416" s="19">
        <f>IF(B416&lt;741000,0,IF(B416&lt;2191000,B416-740000,IF(B416&lt;2193000,1451000,IF(B416&lt;2196000,1453000,IF(B416&lt;2200000,1456000,IF(B416&lt;3600000,ROUND(ROUNDDOWN(B416/4,-3)*2.8,0)-80000,IF(B416&lt;6600000,ROUND(ROUNDDOWN(B416/4,-3)*3.2,0)-440000,IF(B416&lt;8500000,ROUNDDOWN(B416*0.9,0)-1100000,B416-1950000))))))))</f>
        <v/>
      </c>
      <c r="G416" s="19">
        <f>F416+C416</f>
        <v/>
      </c>
      <c r="H416" s="19">
        <f>IF(G416&gt;23500000,NA(),IF(G416&lt;=4890000,1040000,IF(G416&lt;=6550000,670000,620000)))</f>
        <v/>
      </c>
      <c r="I416" s="19">
        <f>IF(D416&lt;=0,0,MAX(0,MIN(2000000,D416-MIN(100000,ROUNDDOWN(G416*0.05,0)))))</f>
        <v/>
      </c>
      <c r="J416" s="19">
        <f>MAX(0,ROUNDDOWN(F416-E416-H416,-3))</f>
        <v/>
      </c>
      <c r="K416" s="19">
        <f>MAX(0,ROUNDDOWN(G416-E416-H416-I416,-3))</f>
        <v/>
      </c>
      <c r="L416" s="19">
        <f>MAX(0,ROUNDDOWN(G416-E416-H416,-3))</f>
        <v/>
      </c>
      <c r="M416" s="19">
        <f>IF(J416&lt;=0,0,ROUNDDOWN((J416*LOOKUP(J416,{0,1950001,3300001,6950001,9000001,18000001,40000001},{0.05,0.1,0.2,0.23,0.33,0.4,0.45})-LOOKUP(J416,{0,1950001,3300001,6950001,9000001,18000001,40000001},{0,97500,427500,636000,1536000,2796000,4796000}))*1.021,-2))</f>
        <v/>
      </c>
      <c r="N416" s="19">
        <f>IF(K416&lt;=0,0,ROUNDDOWN((K416*LOOKUP(K416,{0,1950001,3300001,6950001,9000001,18000001,40000001},{0.05,0.1,0.2,0.23,0.33,0.4,0.45})-LOOKUP(K416,{0,1950001,3300001,6950001,9000001,18000001,40000001},{0,97500,427500,636000,1536000,2796000,4796000}))*1.021,-2))</f>
        <v/>
      </c>
      <c r="O416" s="19">
        <f>IF(L416&lt;=0,0,ROUNDDOWN((L416*LOOKUP(L416,{0,1950001,3300001,6950001,9000001,18000001,40000001},{0.05,0.1,0.2,0.23,0.33,0.4,0.45})-LOOKUP(L416,{0,1950001,3300001,6950001,9000001,18000001,40000001},{0,97500,427500,636000,1536000,2796000,4796000}))*1.021,-2))</f>
        <v/>
      </c>
      <c r="P416" s="19">
        <f>MAX(0,ROUNDDOWN(G416-E416-430000,-3))</f>
        <v/>
      </c>
      <c r="Q416" s="19">
        <f>MAX(0,ROUNDDOWN(G416-E416-430000-I416,-3))</f>
        <v/>
      </c>
      <c r="R416" s="19">
        <f>MAX(0,ROUNDDOWN(F416-E416-430000,-3))</f>
        <v/>
      </c>
      <c r="S416" s="19">
        <f>IF(G416&lt;=450000,0,MAX(0,ROUNDDOWN(P416*0.06-MIN(50000,P416)*0.03,-2))+MAX(0,ROUNDDOWN(P416*0.04-MIN(50000,P416)*0.02,-2)))</f>
        <v/>
      </c>
      <c r="T416" s="19">
        <f>IF(G416&lt;=450000,0,MAX(0,ROUNDDOWN(Q416*0.06-MIN(50000,Q416)*0.03,-2))+MAX(0,ROUNDDOWN(Q416*0.04-MIN(50000,Q416)*0.02,-2)))</f>
        <v/>
      </c>
      <c r="U416" s="19">
        <f>IF(F416&lt;=450000,0,MAX(0,ROUNDDOWN(R416*0.06-MIN(50000,R416)*0.03,-2))+MAX(0,ROUNDDOWN(R416*0.04-MIN(50000,R416)*0.02,-2)))</f>
        <v/>
      </c>
      <c r="V416" s="19">
        <f>S416-U416</f>
        <v/>
      </c>
      <c r="W416" s="19">
        <f>O416-M416</f>
        <v/>
      </c>
      <c r="X416" s="19">
        <f>N416+T416-M416-S416</f>
        <v/>
      </c>
      <c r="Y416" s="19">
        <f>T416-S416</f>
        <v/>
      </c>
    </row>
    <row r="417">
      <c r="A417" t="inlineStr">
        <is>
          <t>年収刻み 20万1円</t>
        </is>
      </c>
      <c r="B417" s="19">
        <f>'4_年収10万円刻み'!$A$23</f>
        <v/>
      </c>
      <c r="C417" s="19" t="n">
        <v>200001</v>
      </c>
      <c r="D417" s="19" t="n">
        <v>0</v>
      </c>
      <c r="E417" s="19">
        <f>ROUND(MIN(B417/12,650000)*12*0.0915+MIN(B417/12,1390000)*12*(0.0504+0)+B417*0.005,0)</f>
        <v/>
      </c>
      <c r="F417" s="19">
        <f>IF(B417&lt;741000,0,IF(B417&lt;2191000,B417-740000,IF(B417&lt;2193000,1451000,IF(B417&lt;2196000,1453000,IF(B417&lt;2200000,1456000,IF(B417&lt;3600000,ROUND(ROUNDDOWN(B417/4,-3)*2.8,0)-80000,IF(B417&lt;6600000,ROUND(ROUNDDOWN(B417/4,-3)*3.2,0)-440000,IF(B417&lt;8500000,ROUNDDOWN(B417*0.9,0)-1100000,B417-1950000))))))))</f>
        <v/>
      </c>
      <c r="G417" s="19">
        <f>F417+C417</f>
        <v/>
      </c>
      <c r="H417" s="19">
        <f>IF(G417&gt;23500000,NA(),IF(G417&lt;=4890000,1040000,IF(G417&lt;=6550000,670000,620000)))</f>
        <v/>
      </c>
      <c r="I417" s="19">
        <f>IF(D417&lt;=0,0,MAX(0,MIN(2000000,D417-MIN(100000,ROUNDDOWN(G417*0.05,0)))))</f>
        <v/>
      </c>
      <c r="J417" s="19">
        <f>MAX(0,ROUNDDOWN(F417-E417-H417,-3))</f>
        <v/>
      </c>
      <c r="K417" s="19">
        <f>MAX(0,ROUNDDOWN(G417-E417-H417-I417,-3))</f>
        <v/>
      </c>
      <c r="L417" s="19">
        <f>MAX(0,ROUNDDOWN(G417-E417-H417,-3))</f>
        <v/>
      </c>
      <c r="M417" s="19">
        <f>IF(J417&lt;=0,0,ROUNDDOWN((J417*LOOKUP(J417,{0,1950001,3300001,6950001,9000001,18000001,40000001},{0.05,0.1,0.2,0.23,0.33,0.4,0.45})-LOOKUP(J417,{0,1950001,3300001,6950001,9000001,18000001,40000001},{0,97500,427500,636000,1536000,2796000,4796000}))*1.021,-2))</f>
        <v/>
      </c>
      <c r="N417" s="19">
        <f>IF(K417&lt;=0,0,ROUNDDOWN((K417*LOOKUP(K417,{0,1950001,3300001,6950001,9000001,18000001,40000001},{0.05,0.1,0.2,0.23,0.33,0.4,0.45})-LOOKUP(K417,{0,1950001,3300001,6950001,9000001,18000001,40000001},{0,97500,427500,636000,1536000,2796000,4796000}))*1.021,-2))</f>
        <v/>
      </c>
      <c r="O417" s="19">
        <f>IF(L417&lt;=0,0,ROUNDDOWN((L417*LOOKUP(L417,{0,1950001,3300001,6950001,9000001,18000001,40000001},{0.05,0.1,0.2,0.23,0.33,0.4,0.45})-LOOKUP(L417,{0,1950001,3300001,6950001,9000001,18000001,40000001},{0,97500,427500,636000,1536000,2796000,4796000}))*1.021,-2))</f>
        <v/>
      </c>
      <c r="P417" s="19">
        <f>MAX(0,ROUNDDOWN(G417-E417-430000,-3))</f>
        <v/>
      </c>
      <c r="Q417" s="19">
        <f>MAX(0,ROUNDDOWN(G417-E417-430000-I417,-3))</f>
        <v/>
      </c>
      <c r="R417" s="19">
        <f>MAX(0,ROUNDDOWN(F417-E417-430000,-3))</f>
        <v/>
      </c>
      <c r="S417" s="19">
        <f>IF(G417&lt;=450000,0,MAX(0,ROUNDDOWN(P417*0.06-MIN(50000,P417)*0.03,-2))+MAX(0,ROUNDDOWN(P417*0.04-MIN(50000,P417)*0.02,-2)))</f>
        <v/>
      </c>
      <c r="T417" s="19">
        <f>IF(G417&lt;=450000,0,MAX(0,ROUNDDOWN(Q417*0.06-MIN(50000,Q417)*0.03,-2))+MAX(0,ROUNDDOWN(Q417*0.04-MIN(50000,Q417)*0.02,-2)))</f>
        <v/>
      </c>
      <c r="U417" s="19">
        <f>IF(F417&lt;=450000,0,MAX(0,ROUNDDOWN(R417*0.06-MIN(50000,R417)*0.03,-2))+MAX(0,ROUNDDOWN(R417*0.04-MIN(50000,R417)*0.02,-2)))</f>
        <v/>
      </c>
      <c r="V417" s="19">
        <f>S417-U417</f>
        <v/>
      </c>
      <c r="W417" s="19">
        <f>O417-M417</f>
        <v/>
      </c>
      <c r="X417" s="19">
        <f>N417+T417-M417-S417</f>
        <v/>
      </c>
      <c r="Y417" s="19">
        <f>T417-S417</f>
        <v/>
      </c>
    </row>
    <row r="418">
      <c r="A418" t="inlineStr">
        <is>
          <t>年収刻み 19万</t>
        </is>
      </c>
      <c r="B418" s="19">
        <f>'4_年収10万円刻み'!$A$24</f>
        <v/>
      </c>
      <c r="C418" s="19" t="n">
        <v>190000</v>
      </c>
      <c r="D418" s="19" t="n">
        <v>0</v>
      </c>
      <c r="E418" s="19">
        <f>ROUND(MIN(B418/12,650000)*12*0.0915+MIN(B418/12,1390000)*12*(0.0504+0)+B418*0.005,0)</f>
        <v/>
      </c>
      <c r="F418" s="19">
        <f>IF(B418&lt;741000,0,IF(B418&lt;2191000,B418-740000,IF(B418&lt;2193000,1451000,IF(B418&lt;2196000,1453000,IF(B418&lt;2200000,1456000,IF(B418&lt;3600000,ROUND(ROUNDDOWN(B418/4,-3)*2.8,0)-80000,IF(B418&lt;6600000,ROUND(ROUNDDOWN(B418/4,-3)*3.2,0)-440000,IF(B418&lt;8500000,ROUNDDOWN(B418*0.9,0)-1100000,B418-1950000))))))))</f>
        <v/>
      </c>
      <c r="G418" s="19">
        <f>F418+C418</f>
        <v/>
      </c>
      <c r="H418" s="19">
        <f>IF(G418&gt;23500000,NA(),IF(G418&lt;=4890000,1040000,IF(G418&lt;=6550000,670000,620000)))</f>
        <v/>
      </c>
      <c r="I418" s="19">
        <f>IF(D418&lt;=0,0,MAX(0,MIN(2000000,D418-MIN(100000,ROUNDDOWN(G418*0.05,0)))))</f>
        <v/>
      </c>
      <c r="J418" s="19">
        <f>MAX(0,ROUNDDOWN(F418-E418-H418,-3))</f>
        <v/>
      </c>
      <c r="K418" s="19">
        <f>MAX(0,ROUNDDOWN(G418-E418-H418-I418,-3))</f>
        <v/>
      </c>
      <c r="L418" s="19">
        <f>MAX(0,ROUNDDOWN(G418-E418-H418,-3))</f>
        <v/>
      </c>
      <c r="M418" s="19">
        <f>IF(J418&lt;=0,0,ROUNDDOWN((J418*LOOKUP(J418,{0,1950001,3300001,6950001,9000001,18000001,40000001},{0.05,0.1,0.2,0.23,0.33,0.4,0.45})-LOOKUP(J418,{0,1950001,3300001,6950001,9000001,18000001,40000001},{0,97500,427500,636000,1536000,2796000,4796000}))*1.021,-2))</f>
        <v/>
      </c>
      <c r="N418" s="19">
        <f>IF(K418&lt;=0,0,ROUNDDOWN((K418*LOOKUP(K418,{0,1950001,3300001,6950001,9000001,18000001,40000001},{0.05,0.1,0.2,0.23,0.33,0.4,0.45})-LOOKUP(K418,{0,1950001,3300001,6950001,9000001,18000001,40000001},{0,97500,427500,636000,1536000,2796000,4796000}))*1.021,-2))</f>
        <v/>
      </c>
      <c r="O418" s="19">
        <f>IF(L418&lt;=0,0,ROUNDDOWN((L418*LOOKUP(L418,{0,1950001,3300001,6950001,9000001,18000001,40000001},{0.05,0.1,0.2,0.23,0.33,0.4,0.45})-LOOKUP(L418,{0,1950001,3300001,6950001,9000001,18000001,40000001},{0,97500,427500,636000,1536000,2796000,4796000}))*1.021,-2))</f>
        <v/>
      </c>
      <c r="P418" s="19">
        <f>MAX(0,ROUNDDOWN(G418-E418-430000,-3))</f>
        <v/>
      </c>
      <c r="Q418" s="19">
        <f>MAX(0,ROUNDDOWN(G418-E418-430000-I418,-3))</f>
        <v/>
      </c>
      <c r="R418" s="19">
        <f>MAX(0,ROUNDDOWN(F418-E418-430000,-3))</f>
        <v/>
      </c>
      <c r="S418" s="19">
        <f>IF(G418&lt;=450000,0,MAX(0,ROUNDDOWN(P418*0.06-MIN(50000,P418)*0.03,-2))+MAX(0,ROUNDDOWN(P418*0.04-MIN(50000,P418)*0.02,-2)))</f>
        <v/>
      </c>
      <c r="T418" s="19">
        <f>IF(G418&lt;=450000,0,MAX(0,ROUNDDOWN(Q418*0.06-MIN(50000,Q418)*0.03,-2))+MAX(0,ROUNDDOWN(Q418*0.04-MIN(50000,Q418)*0.02,-2)))</f>
        <v/>
      </c>
      <c r="U418" s="19">
        <f>IF(F418&lt;=450000,0,MAX(0,ROUNDDOWN(R418*0.06-MIN(50000,R418)*0.03,-2))+MAX(0,ROUNDDOWN(R418*0.04-MIN(50000,R418)*0.02,-2)))</f>
        <v/>
      </c>
      <c r="V418" s="19">
        <f>S418-U418</f>
        <v/>
      </c>
      <c r="W418" s="19">
        <f>O418-M418</f>
        <v/>
      </c>
      <c r="X418" s="19">
        <f>N418+T418-M418-S418</f>
        <v/>
      </c>
      <c r="Y418" s="19">
        <f>T418-S418</f>
        <v/>
      </c>
    </row>
    <row r="419">
      <c r="A419" t="inlineStr">
        <is>
          <t>年収刻み 20万1円</t>
        </is>
      </c>
      <c r="B419" s="19">
        <f>'4_年収10万円刻み'!$A$24</f>
        <v/>
      </c>
      <c r="C419" s="19" t="n">
        <v>200001</v>
      </c>
      <c r="D419" s="19" t="n">
        <v>0</v>
      </c>
      <c r="E419" s="19">
        <f>ROUND(MIN(B419/12,650000)*12*0.0915+MIN(B419/12,1390000)*12*(0.0504+0)+B419*0.005,0)</f>
        <v/>
      </c>
      <c r="F419" s="19">
        <f>IF(B419&lt;741000,0,IF(B419&lt;2191000,B419-740000,IF(B419&lt;2193000,1451000,IF(B419&lt;2196000,1453000,IF(B419&lt;2200000,1456000,IF(B419&lt;3600000,ROUND(ROUNDDOWN(B419/4,-3)*2.8,0)-80000,IF(B419&lt;6600000,ROUND(ROUNDDOWN(B419/4,-3)*3.2,0)-440000,IF(B419&lt;8500000,ROUNDDOWN(B419*0.9,0)-1100000,B419-1950000))))))))</f>
        <v/>
      </c>
      <c r="G419" s="19">
        <f>F419+C419</f>
        <v/>
      </c>
      <c r="H419" s="19">
        <f>IF(G419&gt;23500000,NA(),IF(G419&lt;=4890000,1040000,IF(G419&lt;=6550000,670000,620000)))</f>
        <v/>
      </c>
      <c r="I419" s="19">
        <f>IF(D419&lt;=0,0,MAX(0,MIN(2000000,D419-MIN(100000,ROUNDDOWN(G419*0.05,0)))))</f>
        <v/>
      </c>
      <c r="J419" s="19">
        <f>MAX(0,ROUNDDOWN(F419-E419-H419,-3))</f>
        <v/>
      </c>
      <c r="K419" s="19">
        <f>MAX(0,ROUNDDOWN(G419-E419-H419-I419,-3))</f>
        <v/>
      </c>
      <c r="L419" s="19">
        <f>MAX(0,ROUNDDOWN(G419-E419-H419,-3))</f>
        <v/>
      </c>
      <c r="M419" s="19">
        <f>IF(J419&lt;=0,0,ROUNDDOWN((J419*LOOKUP(J419,{0,1950001,3300001,6950001,9000001,18000001,40000001},{0.05,0.1,0.2,0.23,0.33,0.4,0.45})-LOOKUP(J419,{0,1950001,3300001,6950001,9000001,18000001,40000001},{0,97500,427500,636000,1536000,2796000,4796000}))*1.021,-2))</f>
        <v/>
      </c>
      <c r="N419" s="19">
        <f>IF(K419&lt;=0,0,ROUNDDOWN((K419*LOOKUP(K419,{0,1950001,3300001,6950001,9000001,18000001,40000001},{0.05,0.1,0.2,0.23,0.33,0.4,0.45})-LOOKUP(K419,{0,1950001,3300001,6950001,9000001,18000001,40000001},{0,97500,427500,636000,1536000,2796000,4796000}))*1.021,-2))</f>
        <v/>
      </c>
      <c r="O419" s="19">
        <f>IF(L419&lt;=0,0,ROUNDDOWN((L419*LOOKUP(L419,{0,1950001,3300001,6950001,9000001,18000001,40000001},{0.05,0.1,0.2,0.23,0.33,0.4,0.45})-LOOKUP(L419,{0,1950001,3300001,6950001,9000001,18000001,40000001},{0,97500,427500,636000,1536000,2796000,4796000}))*1.021,-2))</f>
        <v/>
      </c>
      <c r="P419" s="19">
        <f>MAX(0,ROUNDDOWN(G419-E419-430000,-3))</f>
        <v/>
      </c>
      <c r="Q419" s="19">
        <f>MAX(0,ROUNDDOWN(G419-E419-430000-I419,-3))</f>
        <v/>
      </c>
      <c r="R419" s="19">
        <f>MAX(0,ROUNDDOWN(F419-E419-430000,-3))</f>
        <v/>
      </c>
      <c r="S419" s="19">
        <f>IF(G419&lt;=450000,0,MAX(0,ROUNDDOWN(P419*0.06-MIN(50000,P419)*0.03,-2))+MAX(0,ROUNDDOWN(P419*0.04-MIN(50000,P419)*0.02,-2)))</f>
        <v/>
      </c>
      <c r="T419" s="19">
        <f>IF(G419&lt;=450000,0,MAX(0,ROUNDDOWN(Q419*0.06-MIN(50000,Q419)*0.03,-2))+MAX(0,ROUNDDOWN(Q419*0.04-MIN(50000,Q419)*0.02,-2)))</f>
        <v/>
      </c>
      <c r="U419" s="19">
        <f>IF(F419&lt;=450000,0,MAX(0,ROUNDDOWN(R419*0.06-MIN(50000,R419)*0.03,-2))+MAX(0,ROUNDDOWN(R419*0.04-MIN(50000,R419)*0.02,-2)))</f>
        <v/>
      </c>
      <c r="V419" s="19">
        <f>S419-U419</f>
        <v/>
      </c>
      <c r="W419" s="19">
        <f>O419-M419</f>
        <v/>
      </c>
      <c r="X419" s="19">
        <f>N419+T419-M419-S419</f>
        <v/>
      </c>
      <c r="Y419" s="19">
        <f>T419-S419</f>
        <v/>
      </c>
    </row>
    <row r="420">
      <c r="A420" t="inlineStr">
        <is>
          <t>年収刻み 19万</t>
        </is>
      </c>
      <c r="B420" s="19">
        <f>'4_年収10万円刻み'!$A$25</f>
        <v/>
      </c>
      <c r="C420" s="19" t="n">
        <v>190000</v>
      </c>
      <c r="D420" s="19" t="n">
        <v>0</v>
      </c>
      <c r="E420" s="19">
        <f>ROUND(MIN(B420/12,650000)*12*0.0915+MIN(B420/12,1390000)*12*(0.0504+0)+B420*0.005,0)</f>
        <v/>
      </c>
      <c r="F420" s="19">
        <f>IF(B420&lt;741000,0,IF(B420&lt;2191000,B420-740000,IF(B420&lt;2193000,1451000,IF(B420&lt;2196000,1453000,IF(B420&lt;2200000,1456000,IF(B420&lt;3600000,ROUND(ROUNDDOWN(B420/4,-3)*2.8,0)-80000,IF(B420&lt;6600000,ROUND(ROUNDDOWN(B420/4,-3)*3.2,0)-440000,IF(B420&lt;8500000,ROUNDDOWN(B420*0.9,0)-1100000,B420-1950000))))))))</f>
        <v/>
      </c>
      <c r="G420" s="19">
        <f>F420+C420</f>
        <v/>
      </c>
      <c r="H420" s="19">
        <f>IF(G420&gt;23500000,NA(),IF(G420&lt;=4890000,1040000,IF(G420&lt;=6550000,670000,620000)))</f>
        <v/>
      </c>
      <c r="I420" s="19">
        <f>IF(D420&lt;=0,0,MAX(0,MIN(2000000,D420-MIN(100000,ROUNDDOWN(G420*0.05,0)))))</f>
        <v/>
      </c>
      <c r="J420" s="19">
        <f>MAX(0,ROUNDDOWN(F420-E420-H420,-3))</f>
        <v/>
      </c>
      <c r="K420" s="19">
        <f>MAX(0,ROUNDDOWN(G420-E420-H420-I420,-3))</f>
        <v/>
      </c>
      <c r="L420" s="19">
        <f>MAX(0,ROUNDDOWN(G420-E420-H420,-3))</f>
        <v/>
      </c>
      <c r="M420" s="19">
        <f>IF(J420&lt;=0,0,ROUNDDOWN((J420*LOOKUP(J420,{0,1950001,3300001,6950001,9000001,18000001,40000001},{0.05,0.1,0.2,0.23,0.33,0.4,0.45})-LOOKUP(J420,{0,1950001,3300001,6950001,9000001,18000001,40000001},{0,97500,427500,636000,1536000,2796000,4796000}))*1.021,-2))</f>
        <v/>
      </c>
      <c r="N420" s="19">
        <f>IF(K420&lt;=0,0,ROUNDDOWN((K420*LOOKUP(K420,{0,1950001,3300001,6950001,9000001,18000001,40000001},{0.05,0.1,0.2,0.23,0.33,0.4,0.45})-LOOKUP(K420,{0,1950001,3300001,6950001,9000001,18000001,40000001},{0,97500,427500,636000,1536000,2796000,4796000}))*1.021,-2))</f>
        <v/>
      </c>
      <c r="O420" s="19">
        <f>IF(L420&lt;=0,0,ROUNDDOWN((L420*LOOKUP(L420,{0,1950001,3300001,6950001,9000001,18000001,40000001},{0.05,0.1,0.2,0.23,0.33,0.4,0.45})-LOOKUP(L420,{0,1950001,3300001,6950001,9000001,18000001,40000001},{0,97500,427500,636000,1536000,2796000,4796000}))*1.021,-2))</f>
        <v/>
      </c>
      <c r="P420" s="19">
        <f>MAX(0,ROUNDDOWN(G420-E420-430000,-3))</f>
        <v/>
      </c>
      <c r="Q420" s="19">
        <f>MAX(0,ROUNDDOWN(G420-E420-430000-I420,-3))</f>
        <v/>
      </c>
      <c r="R420" s="19">
        <f>MAX(0,ROUNDDOWN(F420-E420-430000,-3))</f>
        <v/>
      </c>
      <c r="S420" s="19">
        <f>IF(G420&lt;=450000,0,MAX(0,ROUNDDOWN(P420*0.06-MIN(50000,P420)*0.03,-2))+MAX(0,ROUNDDOWN(P420*0.04-MIN(50000,P420)*0.02,-2)))</f>
        <v/>
      </c>
      <c r="T420" s="19">
        <f>IF(G420&lt;=450000,0,MAX(0,ROUNDDOWN(Q420*0.06-MIN(50000,Q420)*0.03,-2))+MAX(0,ROUNDDOWN(Q420*0.04-MIN(50000,Q420)*0.02,-2)))</f>
        <v/>
      </c>
      <c r="U420" s="19">
        <f>IF(F420&lt;=450000,0,MAX(0,ROUNDDOWN(R420*0.06-MIN(50000,R420)*0.03,-2))+MAX(0,ROUNDDOWN(R420*0.04-MIN(50000,R420)*0.02,-2)))</f>
        <v/>
      </c>
      <c r="V420" s="19">
        <f>S420-U420</f>
        <v/>
      </c>
      <c r="W420" s="19">
        <f>O420-M420</f>
        <v/>
      </c>
      <c r="X420" s="19">
        <f>N420+T420-M420-S420</f>
        <v/>
      </c>
      <c r="Y420" s="19">
        <f>T420-S420</f>
        <v/>
      </c>
    </row>
    <row r="421">
      <c r="A421" t="inlineStr">
        <is>
          <t>年収刻み 20万1円</t>
        </is>
      </c>
      <c r="B421" s="19">
        <f>'4_年収10万円刻み'!$A$25</f>
        <v/>
      </c>
      <c r="C421" s="19" t="n">
        <v>200001</v>
      </c>
      <c r="D421" s="19" t="n">
        <v>0</v>
      </c>
      <c r="E421" s="19">
        <f>ROUND(MIN(B421/12,650000)*12*0.0915+MIN(B421/12,1390000)*12*(0.0504+0)+B421*0.005,0)</f>
        <v/>
      </c>
      <c r="F421" s="19">
        <f>IF(B421&lt;741000,0,IF(B421&lt;2191000,B421-740000,IF(B421&lt;2193000,1451000,IF(B421&lt;2196000,1453000,IF(B421&lt;2200000,1456000,IF(B421&lt;3600000,ROUND(ROUNDDOWN(B421/4,-3)*2.8,0)-80000,IF(B421&lt;6600000,ROUND(ROUNDDOWN(B421/4,-3)*3.2,0)-440000,IF(B421&lt;8500000,ROUNDDOWN(B421*0.9,0)-1100000,B421-1950000))))))))</f>
        <v/>
      </c>
      <c r="G421" s="19">
        <f>F421+C421</f>
        <v/>
      </c>
      <c r="H421" s="19">
        <f>IF(G421&gt;23500000,NA(),IF(G421&lt;=4890000,1040000,IF(G421&lt;=6550000,670000,620000)))</f>
        <v/>
      </c>
      <c r="I421" s="19">
        <f>IF(D421&lt;=0,0,MAX(0,MIN(2000000,D421-MIN(100000,ROUNDDOWN(G421*0.05,0)))))</f>
        <v/>
      </c>
      <c r="J421" s="19">
        <f>MAX(0,ROUNDDOWN(F421-E421-H421,-3))</f>
        <v/>
      </c>
      <c r="K421" s="19">
        <f>MAX(0,ROUNDDOWN(G421-E421-H421-I421,-3))</f>
        <v/>
      </c>
      <c r="L421" s="19">
        <f>MAX(0,ROUNDDOWN(G421-E421-H421,-3))</f>
        <v/>
      </c>
      <c r="M421" s="19">
        <f>IF(J421&lt;=0,0,ROUNDDOWN((J421*LOOKUP(J421,{0,1950001,3300001,6950001,9000001,18000001,40000001},{0.05,0.1,0.2,0.23,0.33,0.4,0.45})-LOOKUP(J421,{0,1950001,3300001,6950001,9000001,18000001,40000001},{0,97500,427500,636000,1536000,2796000,4796000}))*1.021,-2))</f>
        <v/>
      </c>
      <c r="N421" s="19">
        <f>IF(K421&lt;=0,0,ROUNDDOWN((K421*LOOKUP(K421,{0,1950001,3300001,6950001,9000001,18000001,40000001},{0.05,0.1,0.2,0.23,0.33,0.4,0.45})-LOOKUP(K421,{0,1950001,3300001,6950001,9000001,18000001,40000001},{0,97500,427500,636000,1536000,2796000,4796000}))*1.021,-2))</f>
        <v/>
      </c>
      <c r="O421" s="19">
        <f>IF(L421&lt;=0,0,ROUNDDOWN((L421*LOOKUP(L421,{0,1950001,3300001,6950001,9000001,18000001,40000001},{0.05,0.1,0.2,0.23,0.33,0.4,0.45})-LOOKUP(L421,{0,1950001,3300001,6950001,9000001,18000001,40000001},{0,97500,427500,636000,1536000,2796000,4796000}))*1.021,-2))</f>
        <v/>
      </c>
      <c r="P421" s="19">
        <f>MAX(0,ROUNDDOWN(G421-E421-430000,-3))</f>
        <v/>
      </c>
      <c r="Q421" s="19">
        <f>MAX(0,ROUNDDOWN(G421-E421-430000-I421,-3))</f>
        <v/>
      </c>
      <c r="R421" s="19">
        <f>MAX(0,ROUNDDOWN(F421-E421-430000,-3))</f>
        <v/>
      </c>
      <c r="S421" s="19">
        <f>IF(G421&lt;=450000,0,MAX(0,ROUNDDOWN(P421*0.06-MIN(50000,P421)*0.03,-2))+MAX(0,ROUNDDOWN(P421*0.04-MIN(50000,P421)*0.02,-2)))</f>
        <v/>
      </c>
      <c r="T421" s="19">
        <f>IF(G421&lt;=450000,0,MAX(0,ROUNDDOWN(Q421*0.06-MIN(50000,Q421)*0.03,-2))+MAX(0,ROUNDDOWN(Q421*0.04-MIN(50000,Q421)*0.02,-2)))</f>
        <v/>
      </c>
      <c r="U421" s="19">
        <f>IF(F421&lt;=450000,0,MAX(0,ROUNDDOWN(R421*0.06-MIN(50000,R421)*0.03,-2))+MAX(0,ROUNDDOWN(R421*0.04-MIN(50000,R421)*0.02,-2)))</f>
        <v/>
      </c>
      <c r="V421" s="19">
        <f>S421-U421</f>
        <v/>
      </c>
      <c r="W421" s="19">
        <f>O421-M421</f>
        <v/>
      </c>
      <c r="X421" s="19">
        <f>N421+T421-M421-S421</f>
        <v/>
      </c>
      <c r="Y421" s="19">
        <f>T421-S421</f>
        <v/>
      </c>
    </row>
    <row r="422">
      <c r="A422" t="inlineStr">
        <is>
          <t>年収刻み 19万</t>
        </is>
      </c>
      <c r="B422" s="19">
        <f>'4_年収10万円刻み'!$A$26</f>
        <v/>
      </c>
      <c r="C422" s="19" t="n">
        <v>190000</v>
      </c>
      <c r="D422" s="19" t="n">
        <v>0</v>
      </c>
      <c r="E422" s="19">
        <f>ROUND(MIN(B422/12,650000)*12*0.0915+MIN(B422/12,1390000)*12*(0.0504+0)+B422*0.005,0)</f>
        <v/>
      </c>
      <c r="F422" s="19">
        <f>IF(B422&lt;741000,0,IF(B422&lt;2191000,B422-740000,IF(B422&lt;2193000,1451000,IF(B422&lt;2196000,1453000,IF(B422&lt;2200000,1456000,IF(B422&lt;3600000,ROUND(ROUNDDOWN(B422/4,-3)*2.8,0)-80000,IF(B422&lt;6600000,ROUND(ROUNDDOWN(B422/4,-3)*3.2,0)-440000,IF(B422&lt;8500000,ROUNDDOWN(B422*0.9,0)-1100000,B422-1950000))))))))</f>
        <v/>
      </c>
      <c r="G422" s="19">
        <f>F422+C422</f>
        <v/>
      </c>
      <c r="H422" s="19">
        <f>IF(G422&gt;23500000,NA(),IF(G422&lt;=4890000,1040000,IF(G422&lt;=6550000,670000,620000)))</f>
        <v/>
      </c>
      <c r="I422" s="19">
        <f>IF(D422&lt;=0,0,MAX(0,MIN(2000000,D422-MIN(100000,ROUNDDOWN(G422*0.05,0)))))</f>
        <v/>
      </c>
      <c r="J422" s="19">
        <f>MAX(0,ROUNDDOWN(F422-E422-H422,-3))</f>
        <v/>
      </c>
      <c r="K422" s="19">
        <f>MAX(0,ROUNDDOWN(G422-E422-H422-I422,-3))</f>
        <v/>
      </c>
      <c r="L422" s="19">
        <f>MAX(0,ROUNDDOWN(G422-E422-H422,-3))</f>
        <v/>
      </c>
      <c r="M422" s="19">
        <f>IF(J422&lt;=0,0,ROUNDDOWN((J422*LOOKUP(J422,{0,1950001,3300001,6950001,9000001,18000001,40000001},{0.05,0.1,0.2,0.23,0.33,0.4,0.45})-LOOKUP(J422,{0,1950001,3300001,6950001,9000001,18000001,40000001},{0,97500,427500,636000,1536000,2796000,4796000}))*1.021,-2))</f>
        <v/>
      </c>
      <c r="N422" s="19">
        <f>IF(K422&lt;=0,0,ROUNDDOWN((K422*LOOKUP(K422,{0,1950001,3300001,6950001,9000001,18000001,40000001},{0.05,0.1,0.2,0.23,0.33,0.4,0.45})-LOOKUP(K422,{0,1950001,3300001,6950001,9000001,18000001,40000001},{0,97500,427500,636000,1536000,2796000,4796000}))*1.021,-2))</f>
        <v/>
      </c>
      <c r="O422" s="19">
        <f>IF(L422&lt;=0,0,ROUNDDOWN((L422*LOOKUP(L422,{0,1950001,3300001,6950001,9000001,18000001,40000001},{0.05,0.1,0.2,0.23,0.33,0.4,0.45})-LOOKUP(L422,{0,1950001,3300001,6950001,9000001,18000001,40000001},{0,97500,427500,636000,1536000,2796000,4796000}))*1.021,-2))</f>
        <v/>
      </c>
      <c r="P422" s="19">
        <f>MAX(0,ROUNDDOWN(G422-E422-430000,-3))</f>
        <v/>
      </c>
      <c r="Q422" s="19">
        <f>MAX(0,ROUNDDOWN(G422-E422-430000-I422,-3))</f>
        <v/>
      </c>
      <c r="R422" s="19">
        <f>MAX(0,ROUNDDOWN(F422-E422-430000,-3))</f>
        <v/>
      </c>
      <c r="S422" s="19">
        <f>IF(G422&lt;=450000,0,MAX(0,ROUNDDOWN(P422*0.06-MIN(50000,P422)*0.03,-2))+MAX(0,ROUNDDOWN(P422*0.04-MIN(50000,P422)*0.02,-2)))</f>
        <v/>
      </c>
      <c r="T422" s="19">
        <f>IF(G422&lt;=450000,0,MAX(0,ROUNDDOWN(Q422*0.06-MIN(50000,Q422)*0.03,-2))+MAX(0,ROUNDDOWN(Q422*0.04-MIN(50000,Q422)*0.02,-2)))</f>
        <v/>
      </c>
      <c r="U422" s="19">
        <f>IF(F422&lt;=450000,0,MAX(0,ROUNDDOWN(R422*0.06-MIN(50000,R422)*0.03,-2))+MAX(0,ROUNDDOWN(R422*0.04-MIN(50000,R422)*0.02,-2)))</f>
        <v/>
      </c>
      <c r="V422" s="19">
        <f>S422-U422</f>
        <v/>
      </c>
      <c r="W422" s="19">
        <f>O422-M422</f>
        <v/>
      </c>
      <c r="X422" s="19">
        <f>N422+T422-M422-S422</f>
        <v/>
      </c>
      <c r="Y422" s="19">
        <f>T422-S422</f>
        <v/>
      </c>
    </row>
    <row r="423">
      <c r="A423" t="inlineStr">
        <is>
          <t>年収刻み 20万1円</t>
        </is>
      </c>
      <c r="B423" s="19">
        <f>'4_年収10万円刻み'!$A$26</f>
        <v/>
      </c>
      <c r="C423" s="19" t="n">
        <v>200001</v>
      </c>
      <c r="D423" s="19" t="n">
        <v>0</v>
      </c>
      <c r="E423" s="19">
        <f>ROUND(MIN(B423/12,650000)*12*0.0915+MIN(B423/12,1390000)*12*(0.0504+0)+B423*0.005,0)</f>
        <v/>
      </c>
      <c r="F423" s="19">
        <f>IF(B423&lt;741000,0,IF(B423&lt;2191000,B423-740000,IF(B423&lt;2193000,1451000,IF(B423&lt;2196000,1453000,IF(B423&lt;2200000,1456000,IF(B423&lt;3600000,ROUND(ROUNDDOWN(B423/4,-3)*2.8,0)-80000,IF(B423&lt;6600000,ROUND(ROUNDDOWN(B423/4,-3)*3.2,0)-440000,IF(B423&lt;8500000,ROUNDDOWN(B423*0.9,0)-1100000,B423-1950000))))))))</f>
        <v/>
      </c>
      <c r="G423" s="19">
        <f>F423+C423</f>
        <v/>
      </c>
      <c r="H423" s="19">
        <f>IF(G423&gt;23500000,NA(),IF(G423&lt;=4890000,1040000,IF(G423&lt;=6550000,670000,620000)))</f>
        <v/>
      </c>
      <c r="I423" s="19">
        <f>IF(D423&lt;=0,0,MAX(0,MIN(2000000,D423-MIN(100000,ROUNDDOWN(G423*0.05,0)))))</f>
        <v/>
      </c>
      <c r="J423" s="19">
        <f>MAX(0,ROUNDDOWN(F423-E423-H423,-3))</f>
        <v/>
      </c>
      <c r="K423" s="19">
        <f>MAX(0,ROUNDDOWN(G423-E423-H423-I423,-3))</f>
        <v/>
      </c>
      <c r="L423" s="19">
        <f>MAX(0,ROUNDDOWN(G423-E423-H423,-3))</f>
        <v/>
      </c>
      <c r="M423" s="19">
        <f>IF(J423&lt;=0,0,ROUNDDOWN((J423*LOOKUP(J423,{0,1950001,3300001,6950001,9000001,18000001,40000001},{0.05,0.1,0.2,0.23,0.33,0.4,0.45})-LOOKUP(J423,{0,1950001,3300001,6950001,9000001,18000001,40000001},{0,97500,427500,636000,1536000,2796000,4796000}))*1.021,-2))</f>
        <v/>
      </c>
      <c r="N423" s="19">
        <f>IF(K423&lt;=0,0,ROUNDDOWN((K423*LOOKUP(K423,{0,1950001,3300001,6950001,9000001,18000001,40000001},{0.05,0.1,0.2,0.23,0.33,0.4,0.45})-LOOKUP(K423,{0,1950001,3300001,6950001,9000001,18000001,40000001},{0,97500,427500,636000,1536000,2796000,4796000}))*1.021,-2))</f>
        <v/>
      </c>
      <c r="O423" s="19">
        <f>IF(L423&lt;=0,0,ROUNDDOWN((L423*LOOKUP(L423,{0,1950001,3300001,6950001,9000001,18000001,40000001},{0.05,0.1,0.2,0.23,0.33,0.4,0.45})-LOOKUP(L423,{0,1950001,3300001,6950001,9000001,18000001,40000001},{0,97500,427500,636000,1536000,2796000,4796000}))*1.021,-2))</f>
        <v/>
      </c>
      <c r="P423" s="19">
        <f>MAX(0,ROUNDDOWN(G423-E423-430000,-3))</f>
        <v/>
      </c>
      <c r="Q423" s="19">
        <f>MAX(0,ROUNDDOWN(G423-E423-430000-I423,-3))</f>
        <v/>
      </c>
      <c r="R423" s="19">
        <f>MAX(0,ROUNDDOWN(F423-E423-430000,-3))</f>
        <v/>
      </c>
      <c r="S423" s="19">
        <f>IF(G423&lt;=450000,0,MAX(0,ROUNDDOWN(P423*0.06-MIN(50000,P423)*0.03,-2))+MAX(0,ROUNDDOWN(P423*0.04-MIN(50000,P423)*0.02,-2)))</f>
        <v/>
      </c>
      <c r="T423" s="19">
        <f>IF(G423&lt;=450000,0,MAX(0,ROUNDDOWN(Q423*0.06-MIN(50000,Q423)*0.03,-2))+MAX(0,ROUNDDOWN(Q423*0.04-MIN(50000,Q423)*0.02,-2)))</f>
        <v/>
      </c>
      <c r="U423" s="19">
        <f>IF(F423&lt;=450000,0,MAX(0,ROUNDDOWN(R423*0.06-MIN(50000,R423)*0.03,-2))+MAX(0,ROUNDDOWN(R423*0.04-MIN(50000,R423)*0.02,-2)))</f>
        <v/>
      </c>
      <c r="V423" s="19">
        <f>S423-U423</f>
        <v/>
      </c>
      <c r="W423" s="19">
        <f>O423-M423</f>
        <v/>
      </c>
      <c r="X423" s="19">
        <f>N423+T423-M423-S423</f>
        <v/>
      </c>
      <c r="Y423" s="19">
        <f>T423-S423</f>
        <v/>
      </c>
    </row>
    <row r="424">
      <c r="A424" t="inlineStr">
        <is>
          <t>年収刻み 19万</t>
        </is>
      </c>
      <c r="B424" s="19">
        <f>'4_年収10万円刻み'!$A$27</f>
        <v/>
      </c>
      <c r="C424" s="19" t="n">
        <v>190000</v>
      </c>
      <c r="D424" s="19" t="n">
        <v>0</v>
      </c>
      <c r="E424" s="19">
        <f>ROUND(MIN(B424/12,650000)*12*0.0915+MIN(B424/12,1390000)*12*(0.0504+0)+B424*0.005,0)</f>
        <v/>
      </c>
      <c r="F424" s="19">
        <f>IF(B424&lt;741000,0,IF(B424&lt;2191000,B424-740000,IF(B424&lt;2193000,1451000,IF(B424&lt;2196000,1453000,IF(B424&lt;2200000,1456000,IF(B424&lt;3600000,ROUND(ROUNDDOWN(B424/4,-3)*2.8,0)-80000,IF(B424&lt;6600000,ROUND(ROUNDDOWN(B424/4,-3)*3.2,0)-440000,IF(B424&lt;8500000,ROUNDDOWN(B424*0.9,0)-1100000,B424-1950000))))))))</f>
        <v/>
      </c>
      <c r="G424" s="19">
        <f>F424+C424</f>
        <v/>
      </c>
      <c r="H424" s="19">
        <f>IF(G424&gt;23500000,NA(),IF(G424&lt;=4890000,1040000,IF(G424&lt;=6550000,670000,620000)))</f>
        <v/>
      </c>
      <c r="I424" s="19">
        <f>IF(D424&lt;=0,0,MAX(0,MIN(2000000,D424-MIN(100000,ROUNDDOWN(G424*0.05,0)))))</f>
        <v/>
      </c>
      <c r="J424" s="19">
        <f>MAX(0,ROUNDDOWN(F424-E424-H424,-3))</f>
        <v/>
      </c>
      <c r="K424" s="19">
        <f>MAX(0,ROUNDDOWN(G424-E424-H424-I424,-3))</f>
        <v/>
      </c>
      <c r="L424" s="19">
        <f>MAX(0,ROUNDDOWN(G424-E424-H424,-3))</f>
        <v/>
      </c>
      <c r="M424" s="19">
        <f>IF(J424&lt;=0,0,ROUNDDOWN((J424*LOOKUP(J424,{0,1950001,3300001,6950001,9000001,18000001,40000001},{0.05,0.1,0.2,0.23,0.33,0.4,0.45})-LOOKUP(J424,{0,1950001,3300001,6950001,9000001,18000001,40000001},{0,97500,427500,636000,1536000,2796000,4796000}))*1.021,-2))</f>
        <v/>
      </c>
      <c r="N424" s="19">
        <f>IF(K424&lt;=0,0,ROUNDDOWN((K424*LOOKUP(K424,{0,1950001,3300001,6950001,9000001,18000001,40000001},{0.05,0.1,0.2,0.23,0.33,0.4,0.45})-LOOKUP(K424,{0,1950001,3300001,6950001,9000001,18000001,40000001},{0,97500,427500,636000,1536000,2796000,4796000}))*1.021,-2))</f>
        <v/>
      </c>
      <c r="O424" s="19">
        <f>IF(L424&lt;=0,0,ROUNDDOWN((L424*LOOKUP(L424,{0,1950001,3300001,6950001,9000001,18000001,40000001},{0.05,0.1,0.2,0.23,0.33,0.4,0.45})-LOOKUP(L424,{0,1950001,3300001,6950001,9000001,18000001,40000001},{0,97500,427500,636000,1536000,2796000,4796000}))*1.021,-2))</f>
        <v/>
      </c>
      <c r="P424" s="19">
        <f>MAX(0,ROUNDDOWN(G424-E424-430000,-3))</f>
        <v/>
      </c>
      <c r="Q424" s="19">
        <f>MAX(0,ROUNDDOWN(G424-E424-430000-I424,-3))</f>
        <v/>
      </c>
      <c r="R424" s="19">
        <f>MAX(0,ROUNDDOWN(F424-E424-430000,-3))</f>
        <v/>
      </c>
      <c r="S424" s="19">
        <f>IF(G424&lt;=450000,0,MAX(0,ROUNDDOWN(P424*0.06-MIN(50000,P424)*0.03,-2))+MAX(0,ROUNDDOWN(P424*0.04-MIN(50000,P424)*0.02,-2)))</f>
        <v/>
      </c>
      <c r="T424" s="19">
        <f>IF(G424&lt;=450000,0,MAX(0,ROUNDDOWN(Q424*0.06-MIN(50000,Q424)*0.03,-2))+MAX(0,ROUNDDOWN(Q424*0.04-MIN(50000,Q424)*0.02,-2)))</f>
        <v/>
      </c>
      <c r="U424" s="19">
        <f>IF(F424&lt;=450000,0,MAX(0,ROUNDDOWN(R424*0.06-MIN(50000,R424)*0.03,-2))+MAX(0,ROUNDDOWN(R424*0.04-MIN(50000,R424)*0.02,-2)))</f>
        <v/>
      </c>
      <c r="V424" s="19">
        <f>S424-U424</f>
        <v/>
      </c>
      <c r="W424" s="19">
        <f>O424-M424</f>
        <v/>
      </c>
      <c r="X424" s="19">
        <f>N424+T424-M424-S424</f>
        <v/>
      </c>
      <c r="Y424" s="19">
        <f>T424-S424</f>
        <v/>
      </c>
    </row>
    <row r="425">
      <c r="A425" t="inlineStr">
        <is>
          <t>年収刻み 20万1円</t>
        </is>
      </c>
      <c r="B425" s="19">
        <f>'4_年収10万円刻み'!$A$27</f>
        <v/>
      </c>
      <c r="C425" s="19" t="n">
        <v>200001</v>
      </c>
      <c r="D425" s="19" t="n">
        <v>0</v>
      </c>
      <c r="E425" s="19">
        <f>ROUND(MIN(B425/12,650000)*12*0.0915+MIN(B425/12,1390000)*12*(0.0504+0)+B425*0.005,0)</f>
        <v/>
      </c>
      <c r="F425" s="19">
        <f>IF(B425&lt;741000,0,IF(B425&lt;2191000,B425-740000,IF(B425&lt;2193000,1451000,IF(B425&lt;2196000,1453000,IF(B425&lt;2200000,1456000,IF(B425&lt;3600000,ROUND(ROUNDDOWN(B425/4,-3)*2.8,0)-80000,IF(B425&lt;6600000,ROUND(ROUNDDOWN(B425/4,-3)*3.2,0)-440000,IF(B425&lt;8500000,ROUNDDOWN(B425*0.9,0)-1100000,B425-1950000))))))))</f>
        <v/>
      </c>
      <c r="G425" s="19">
        <f>F425+C425</f>
        <v/>
      </c>
      <c r="H425" s="19">
        <f>IF(G425&gt;23500000,NA(),IF(G425&lt;=4890000,1040000,IF(G425&lt;=6550000,670000,620000)))</f>
        <v/>
      </c>
      <c r="I425" s="19">
        <f>IF(D425&lt;=0,0,MAX(0,MIN(2000000,D425-MIN(100000,ROUNDDOWN(G425*0.05,0)))))</f>
        <v/>
      </c>
      <c r="J425" s="19">
        <f>MAX(0,ROUNDDOWN(F425-E425-H425,-3))</f>
        <v/>
      </c>
      <c r="K425" s="19">
        <f>MAX(0,ROUNDDOWN(G425-E425-H425-I425,-3))</f>
        <v/>
      </c>
      <c r="L425" s="19">
        <f>MAX(0,ROUNDDOWN(G425-E425-H425,-3))</f>
        <v/>
      </c>
      <c r="M425" s="19">
        <f>IF(J425&lt;=0,0,ROUNDDOWN((J425*LOOKUP(J425,{0,1950001,3300001,6950001,9000001,18000001,40000001},{0.05,0.1,0.2,0.23,0.33,0.4,0.45})-LOOKUP(J425,{0,1950001,3300001,6950001,9000001,18000001,40000001},{0,97500,427500,636000,1536000,2796000,4796000}))*1.021,-2))</f>
        <v/>
      </c>
      <c r="N425" s="19">
        <f>IF(K425&lt;=0,0,ROUNDDOWN((K425*LOOKUP(K425,{0,1950001,3300001,6950001,9000001,18000001,40000001},{0.05,0.1,0.2,0.23,0.33,0.4,0.45})-LOOKUP(K425,{0,1950001,3300001,6950001,9000001,18000001,40000001},{0,97500,427500,636000,1536000,2796000,4796000}))*1.021,-2))</f>
        <v/>
      </c>
      <c r="O425" s="19">
        <f>IF(L425&lt;=0,0,ROUNDDOWN((L425*LOOKUP(L425,{0,1950001,3300001,6950001,9000001,18000001,40000001},{0.05,0.1,0.2,0.23,0.33,0.4,0.45})-LOOKUP(L425,{0,1950001,3300001,6950001,9000001,18000001,40000001},{0,97500,427500,636000,1536000,2796000,4796000}))*1.021,-2))</f>
        <v/>
      </c>
      <c r="P425" s="19">
        <f>MAX(0,ROUNDDOWN(G425-E425-430000,-3))</f>
        <v/>
      </c>
      <c r="Q425" s="19">
        <f>MAX(0,ROUNDDOWN(G425-E425-430000-I425,-3))</f>
        <v/>
      </c>
      <c r="R425" s="19">
        <f>MAX(0,ROUNDDOWN(F425-E425-430000,-3))</f>
        <v/>
      </c>
      <c r="S425" s="19">
        <f>IF(G425&lt;=450000,0,MAX(0,ROUNDDOWN(P425*0.06-MIN(50000,P425)*0.03,-2))+MAX(0,ROUNDDOWN(P425*0.04-MIN(50000,P425)*0.02,-2)))</f>
        <v/>
      </c>
      <c r="T425" s="19">
        <f>IF(G425&lt;=450000,0,MAX(0,ROUNDDOWN(Q425*0.06-MIN(50000,Q425)*0.03,-2))+MAX(0,ROUNDDOWN(Q425*0.04-MIN(50000,Q425)*0.02,-2)))</f>
        <v/>
      </c>
      <c r="U425" s="19">
        <f>IF(F425&lt;=450000,0,MAX(0,ROUNDDOWN(R425*0.06-MIN(50000,R425)*0.03,-2))+MAX(0,ROUNDDOWN(R425*0.04-MIN(50000,R425)*0.02,-2)))</f>
        <v/>
      </c>
      <c r="V425" s="19">
        <f>S425-U425</f>
        <v/>
      </c>
      <c r="W425" s="19">
        <f>O425-M425</f>
        <v/>
      </c>
      <c r="X425" s="19">
        <f>N425+T425-M425-S425</f>
        <v/>
      </c>
      <c r="Y425" s="19">
        <f>T425-S425</f>
        <v/>
      </c>
    </row>
    <row r="426">
      <c r="A426" t="inlineStr">
        <is>
          <t>年収刻み 19万</t>
        </is>
      </c>
      <c r="B426" s="19">
        <f>'4_年収10万円刻み'!$A$28</f>
        <v/>
      </c>
      <c r="C426" s="19" t="n">
        <v>190000</v>
      </c>
      <c r="D426" s="19" t="n">
        <v>0</v>
      </c>
      <c r="E426" s="19">
        <f>ROUND(MIN(B426/12,650000)*12*0.0915+MIN(B426/12,1390000)*12*(0.0504+0)+B426*0.005,0)</f>
        <v/>
      </c>
      <c r="F426" s="19">
        <f>IF(B426&lt;741000,0,IF(B426&lt;2191000,B426-740000,IF(B426&lt;2193000,1451000,IF(B426&lt;2196000,1453000,IF(B426&lt;2200000,1456000,IF(B426&lt;3600000,ROUND(ROUNDDOWN(B426/4,-3)*2.8,0)-80000,IF(B426&lt;6600000,ROUND(ROUNDDOWN(B426/4,-3)*3.2,0)-440000,IF(B426&lt;8500000,ROUNDDOWN(B426*0.9,0)-1100000,B426-1950000))))))))</f>
        <v/>
      </c>
      <c r="G426" s="19">
        <f>F426+C426</f>
        <v/>
      </c>
      <c r="H426" s="19">
        <f>IF(G426&gt;23500000,NA(),IF(G426&lt;=4890000,1040000,IF(G426&lt;=6550000,670000,620000)))</f>
        <v/>
      </c>
      <c r="I426" s="19">
        <f>IF(D426&lt;=0,0,MAX(0,MIN(2000000,D426-MIN(100000,ROUNDDOWN(G426*0.05,0)))))</f>
        <v/>
      </c>
      <c r="J426" s="19">
        <f>MAX(0,ROUNDDOWN(F426-E426-H426,-3))</f>
        <v/>
      </c>
      <c r="K426" s="19">
        <f>MAX(0,ROUNDDOWN(G426-E426-H426-I426,-3))</f>
        <v/>
      </c>
      <c r="L426" s="19">
        <f>MAX(0,ROUNDDOWN(G426-E426-H426,-3))</f>
        <v/>
      </c>
      <c r="M426" s="19">
        <f>IF(J426&lt;=0,0,ROUNDDOWN((J426*LOOKUP(J426,{0,1950001,3300001,6950001,9000001,18000001,40000001},{0.05,0.1,0.2,0.23,0.33,0.4,0.45})-LOOKUP(J426,{0,1950001,3300001,6950001,9000001,18000001,40000001},{0,97500,427500,636000,1536000,2796000,4796000}))*1.021,-2))</f>
        <v/>
      </c>
      <c r="N426" s="19">
        <f>IF(K426&lt;=0,0,ROUNDDOWN((K426*LOOKUP(K426,{0,1950001,3300001,6950001,9000001,18000001,40000001},{0.05,0.1,0.2,0.23,0.33,0.4,0.45})-LOOKUP(K426,{0,1950001,3300001,6950001,9000001,18000001,40000001},{0,97500,427500,636000,1536000,2796000,4796000}))*1.021,-2))</f>
        <v/>
      </c>
      <c r="O426" s="19">
        <f>IF(L426&lt;=0,0,ROUNDDOWN((L426*LOOKUP(L426,{0,1950001,3300001,6950001,9000001,18000001,40000001},{0.05,0.1,0.2,0.23,0.33,0.4,0.45})-LOOKUP(L426,{0,1950001,3300001,6950001,9000001,18000001,40000001},{0,97500,427500,636000,1536000,2796000,4796000}))*1.021,-2))</f>
        <v/>
      </c>
      <c r="P426" s="19">
        <f>MAX(0,ROUNDDOWN(G426-E426-430000,-3))</f>
        <v/>
      </c>
      <c r="Q426" s="19">
        <f>MAX(0,ROUNDDOWN(G426-E426-430000-I426,-3))</f>
        <v/>
      </c>
      <c r="R426" s="19">
        <f>MAX(0,ROUNDDOWN(F426-E426-430000,-3))</f>
        <v/>
      </c>
      <c r="S426" s="19">
        <f>IF(G426&lt;=450000,0,MAX(0,ROUNDDOWN(P426*0.06-MIN(50000,P426)*0.03,-2))+MAX(0,ROUNDDOWN(P426*0.04-MIN(50000,P426)*0.02,-2)))</f>
        <v/>
      </c>
      <c r="T426" s="19">
        <f>IF(G426&lt;=450000,0,MAX(0,ROUNDDOWN(Q426*0.06-MIN(50000,Q426)*0.03,-2))+MAX(0,ROUNDDOWN(Q426*0.04-MIN(50000,Q426)*0.02,-2)))</f>
        <v/>
      </c>
      <c r="U426" s="19">
        <f>IF(F426&lt;=450000,0,MAX(0,ROUNDDOWN(R426*0.06-MIN(50000,R426)*0.03,-2))+MAX(0,ROUNDDOWN(R426*0.04-MIN(50000,R426)*0.02,-2)))</f>
        <v/>
      </c>
      <c r="V426" s="19">
        <f>S426-U426</f>
        <v/>
      </c>
      <c r="W426" s="19">
        <f>O426-M426</f>
        <v/>
      </c>
      <c r="X426" s="19">
        <f>N426+T426-M426-S426</f>
        <v/>
      </c>
      <c r="Y426" s="19">
        <f>T426-S426</f>
        <v/>
      </c>
    </row>
    <row r="427">
      <c r="A427" t="inlineStr">
        <is>
          <t>年収刻み 20万1円</t>
        </is>
      </c>
      <c r="B427" s="19">
        <f>'4_年収10万円刻み'!$A$28</f>
        <v/>
      </c>
      <c r="C427" s="19" t="n">
        <v>200001</v>
      </c>
      <c r="D427" s="19" t="n">
        <v>0</v>
      </c>
      <c r="E427" s="19">
        <f>ROUND(MIN(B427/12,650000)*12*0.0915+MIN(B427/12,1390000)*12*(0.0504+0)+B427*0.005,0)</f>
        <v/>
      </c>
      <c r="F427" s="19">
        <f>IF(B427&lt;741000,0,IF(B427&lt;2191000,B427-740000,IF(B427&lt;2193000,1451000,IF(B427&lt;2196000,1453000,IF(B427&lt;2200000,1456000,IF(B427&lt;3600000,ROUND(ROUNDDOWN(B427/4,-3)*2.8,0)-80000,IF(B427&lt;6600000,ROUND(ROUNDDOWN(B427/4,-3)*3.2,0)-440000,IF(B427&lt;8500000,ROUNDDOWN(B427*0.9,0)-1100000,B427-1950000))))))))</f>
        <v/>
      </c>
      <c r="G427" s="19">
        <f>F427+C427</f>
        <v/>
      </c>
      <c r="H427" s="19">
        <f>IF(G427&gt;23500000,NA(),IF(G427&lt;=4890000,1040000,IF(G427&lt;=6550000,670000,620000)))</f>
        <v/>
      </c>
      <c r="I427" s="19">
        <f>IF(D427&lt;=0,0,MAX(0,MIN(2000000,D427-MIN(100000,ROUNDDOWN(G427*0.05,0)))))</f>
        <v/>
      </c>
      <c r="J427" s="19">
        <f>MAX(0,ROUNDDOWN(F427-E427-H427,-3))</f>
        <v/>
      </c>
      <c r="K427" s="19">
        <f>MAX(0,ROUNDDOWN(G427-E427-H427-I427,-3))</f>
        <v/>
      </c>
      <c r="L427" s="19">
        <f>MAX(0,ROUNDDOWN(G427-E427-H427,-3))</f>
        <v/>
      </c>
      <c r="M427" s="19">
        <f>IF(J427&lt;=0,0,ROUNDDOWN((J427*LOOKUP(J427,{0,1950001,3300001,6950001,9000001,18000001,40000001},{0.05,0.1,0.2,0.23,0.33,0.4,0.45})-LOOKUP(J427,{0,1950001,3300001,6950001,9000001,18000001,40000001},{0,97500,427500,636000,1536000,2796000,4796000}))*1.021,-2))</f>
        <v/>
      </c>
      <c r="N427" s="19">
        <f>IF(K427&lt;=0,0,ROUNDDOWN((K427*LOOKUP(K427,{0,1950001,3300001,6950001,9000001,18000001,40000001},{0.05,0.1,0.2,0.23,0.33,0.4,0.45})-LOOKUP(K427,{0,1950001,3300001,6950001,9000001,18000001,40000001},{0,97500,427500,636000,1536000,2796000,4796000}))*1.021,-2))</f>
        <v/>
      </c>
      <c r="O427" s="19">
        <f>IF(L427&lt;=0,0,ROUNDDOWN((L427*LOOKUP(L427,{0,1950001,3300001,6950001,9000001,18000001,40000001},{0.05,0.1,0.2,0.23,0.33,0.4,0.45})-LOOKUP(L427,{0,1950001,3300001,6950001,9000001,18000001,40000001},{0,97500,427500,636000,1536000,2796000,4796000}))*1.021,-2))</f>
        <v/>
      </c>
      <c r="P427" s="19">
        <f>MAX(0,ROUNDDOWN(G427-E427-430000,-3))</f>
        <v/>
      </c>
      <c r="Q427" s="19">
        <f>MAX(0,ROUNDDOWN(G427-E427-430000-I427,-3))</f>
        <v/>
      </c>
      <c r="R427" s="19">
        <f>MAX(0,ROUNDDOWN(F427-E427-430000,-3))</f>
        <v/>
      </c>
      <c r="S427" s="19">
        <f>IF(G427&lt;=450000,0,MAX(0,ROUNDDOWN(P427*0.06-MIN(50000,P427)*0.03,-2))+MAX(0,ROUNDDOWN(P427*0.04-MIN(50000,P427)*0.02,-2)))</f>
        <v/>
      </c>
      <c r="T427" s="19">
        <f>IF(G427&lt;=450000,0,MAX(0,ROUNDDOWN(Q427*0.06-MIN(50000,Q427)*0.03,-2))+MAX(0,ROUNDDOWN(Q427*0.04-MIN(50000,Q427)*0.02,-2)))</f>
        <v/>
      </c>
      <c r="U427" s="19">
        <f>IF(F427&lt;=450000,0,MAX(0,ROUNDDOWN(R427*0.06-MIN(50000,R427)*0.03,-2))+MAX(0,ROUNDDOWN(R427*0.04-MIN(50000,R427)*0.02,-2)))</f>
        <v/>
      </c>
      <c r="V427" s="19">
        <f>S427-U427</f>
        <v/>
      </c>
      <c r="W427" s="19">
        <f>O427-M427</f>
        <v/>
      </c>
      <c r="X427" s="19">
        <f>N427+T427-M427-S427</f>
        <v/>
      </c>
      <c r="Y427" s="19">
        <f>T427-S427</f>
        <v/>
      </c>
    </row>
    <row r="428">
      <c r="A428" t="inlineStr">
        <is>
          <t>年収刻み 19万</t>
        </is>
      </c>
      <c r="B428" s="19">
        <f>'4_年収10万円刻み'!$A$29</f>
        <v/>
      </c>
      <c r="C428" s="19" t="n">
        <v>190000</v>
      </c>
      <c r="D428" s="19" t="n">
        <v>0</v>
      </c>
      <c r="E428" s="19">
        <f>ROUND(MIN(B428/12,650000)*12*0.0915+MIN(B428/12,1390000)*12*(0.0504+0)+B428*0.005,0)</f>
        <v/>
      </c>
      <c r="F428" s="19">
        <f>IF(B428&lt;741000,0,IF(B428&lt;2191000,B428-740000,IF(B428&lt;2193000,1451000,IF(B428&lt;2196000,1453000,IF(B428&lt;2200000,1456000,IF(B428&lt;3600000,ROUND(ROUNDDOWN(B428/4,-3)*2.8,0)-80000,IF(B428&lt;6600000,ROUND(ROUNDDOWN(B428/4,-3)*3.2,0)-440000,IF(B428&lt;8500000,ROUNDDOWN(B428*0.9,0)-1100000,B428-1950000))))))))</f>
        <v/>
      </c>
      <c r="G428" s="19">
        <f>F428+C428</f>
        <v/>
      </c>
      <c r="H428" s="19">
        <f>IF(G428&gt;23500000,NA(),IF(G428&lt;=4890000,1040000,IF(G428&lt;=6550000,670000,620000)))</f>
        <v/>
      </c>
      <c r="I428" s="19">
        <f>IF(D428&lt;=0,0,MAX(0,MIN(2000000,D428-MIN(100000,ROUNDDOWN(G428*0.05,0)))))</f>
        <v/>
      </c>
      <c r="J428" s="19">
        <f>MAX(0,ROUNDDOWN(F428-E428-H428,-3))</f>
        <v/>
      </c>
      <c r="K428" s="19">
        <f>MAX(0,ROUNDDOWN(G428-E428-H428-I428,-3))</f>
        <v/>
      </c>
      <c r="L428" s="19">
        <f>MAX(0,ROUNDDOWN(G428-E428-H428,-3))</f>
        <v/>
      </c>
      <c r="M428" s="19">
        <f>IF(J428&lt;=0,0,ROUNDDOWN((J428*LOOKUP(J428,{0,1950001,3300001,6950001,9000001,18000001,40000001},{0.05,0.1,0.2,0.23,0.33,0.4,0.45})-LOOKUP(J428,{0,1950001,3300001,6950001,9000001,18000001,40000001},{0,97500,427500,636000,1536000,2796000,4796000}))*1.021,-2))</f>
        <v/>
      </c>
      <c r="N428" s="19">
        <f>IF(K428&lt;=0,0,ROUNDDOWN((K428*LOOKUP(K428,{0,1950001,3300001,6950001,9000001,18000001,40000001},{0.05,0.1,0.2,0.23,0.33,0.4,0.45})-LOOKUP(K428,{0,1950001,3300001,6950001,9000001,18000001,40000001},{0,97500,427500,636000,1536000,2796000,4796000}))*1.021,-2))</f>
        <v/>
      </c>
      <c r="O428" s="19">
        <f>IF(L428&lt;=0,0,ROUNDDOWN((L428*LOOKUP(L428,{0,1950001,3300001,6950001,9000001,18000001,40000001},{0.05,0.1,0.2,0.23,0.33,0.4,0.45})-LOOKUP(L428,{0,1950001,3300001,6950001,9000001,18000001,40000001},{0,97500,427500,636000,1536000,2796000,4796000}))*1.021,-2))</f>
        <v/>
      </c>
      <c r="P428" s="19">
        <f>MAX(0,ROUNDDOWN(G428-E428-430000,-3))</f>
        <v/>
      </c>
      <c r="Q428" s="19">
        <f>MAX(0,ROUNDDOWN(G428-E428-430000-I428,-3))</f>
        <v/>
      </c>
      <c r="R428" s="19">
        <f>MAX(0,ROUNDDOWN(F428-E428-430000,-3))</f>
        <v/>
      </c>
      <c r="S428" s="19">
        <f>IF(G428&lt;=450000,0,MAX(0,ROUNDDOWN(P428*0.06-MIN(50000,P428)*0.03,-2))+MAX(0,ROUNDDOWN(P428*0.04-MIN(50000,P428)*0.02,-2)))</f>
        <v/>
      </c>
      <c r="T428" s="19">
        <f>IF(G428&lt;=450000,0,MAX(0,ROUNDDOWN(Q428*0.06-MIN(50000,Q428)*0.03,-2))+MAX(0,ROUNDDOWN(Q428*0.04-MIN(50000,Q428)*0.02,-2)))</f>
        <v/>
      </c>
      <c r="U428" s="19">
        <f>IF(F428&lt;=450000,0,MAX(0,ROUNDDOWN(R428*0.06-MIN(50000,R428)*0.03,-2))+MAX(0,ROUNDDOWN(R428*0.04-MIN(50000,R428)*0.02,-2)))</f>
        <v/>
      </c>
      <c r="V428" s="19">
        <f>S428-U428</f>
        <v/>
      </c>
      <c r="W428" s="19">
        <f>O428-M428</f>
        <v/>
      </c>
      <c r="X428" s="19">
        <f>N428+T428-M428-S428</f>
        <v/>
      </c>
      <c r="Y428" s="19">
        <f>T428-S428</f>
        <v/>
      </c>
    </row>
    <row r="429">
      <c r="A429" t="inlineStr">
        <is>
          <t>年収刻み 20万1円</t>
        </is>
      </c>
      <c r="B429" s="19">
        <f>'4_年収10万円刻み'!$A$29</f>
        <v/>
      </c>
      <c r="C429" s="19" t="n">
        <v>200001</v>
      </c>
      <c r="D429" s="19" t="n">
        <v>0</v>
      </c>
      <c r="E429" s="19">
        <f>ROUND(MIN(B429/12,650000)*12*0.0915+MIN(B429/12,1390000)*12*(0.0504+0)+B429*0.005,0)</f>
        <v/>
      </c>
      <c r="F429" s="19">
        <f>IF(B429&lt;741000,0,IF(B429&lt;2191000,B429-740000,IF(B429&lt;2193000,1451000,IF(B429&lt;2196000,1453000,IF(B429&lt;2200000,1456000,IF(B429&lt;3600000,ROUND(ROUNDDOWN(B429/4,-3)*2.8,0)-80000,IF(B429&lt;6600000,ROUND(ROUNDDOWN(B429/4,-3)*3.2,0)-440000,IF(B429&lt;8500000,ROUNDDOWN(B429*0.9,0)-1100000,B429-1950000))))))))</f>
        <v/>
      </c>
      <c r="G429" s="19">
        <f>F429+C429</f>
        <v/>
      </c>
      <c r="H429" s="19">
        <f>IF(G429&gt;23500000,NA(),IF(G429&lt;=4890000,1040000,IF(G429&lt;=6550000,670000,620000)))</f>
        <v/>
      </c>
      <c r="I429" s="19">
        <f>IF(D429&lt;=0,0,MAX(0,MIN(2000000,D429-MIN(100000,ROUNDDOWN(G429*0.05,0)))))</f>
        <v/>
      </c>
      <c r="J429" s="19">
        <f>MAX(0,ROUNDDOWN(F429-E429-H429,-3))</f>
        <v/>
      </c>
      <c r="K429" s="19">
        <f>MAX(0,ROUNDDOWN(G429-E429-H429-I429,-3))</f>
        <v/>
      </c>
      <c r="L429" s="19">
        <f>MAX(0,ROUNDDOWN(G429-E429-H429,-3))</f>
        <v/>
      </c>
      <c r="M429" s="19">
        <f>IF(J429&lt;=0,0,ROUNDDOWN((J429*LOOKUP(J429,{0,1950001,3300001,6950001,9000001,18000001,40000001},{0.05,0.1,0.2,0.23,0.33,0.4,0.45})-LOOKUP(J429,{0,1950001,3300001,6950001,9000001,18000001,40000001},{0,97500,427500,636000,1536000,2796000,4796000}))*1.021,-2))</f>
        <v/>
      </c>
      <c r="N429" s="19">
        <f>IF(K429&lt;=0,0,ROUNDDOWN((K429*LOOKUP(K429,{0,1950001,3300001,6950001,9000001,18000001,40000001},{0.05,0.1,0.2,0.23,0.33,0.4,0.45})-LOOKUP(K429,{0,1950001,3300001,6950001,9000001,18000001,40000001},{0,97500,427500,636000,1536000,2796000,4796000}))*1.021,-2))</f>
        <v/>
      </c>
      <c r="O429" s="19">
        <f>IF(L429&lt;=0,0,ROUNDDOWN((L429*LOOKUP(L429,{0,1950001,3300001,6950001,9000001,18000001,40000001},{0.05,0.1,0.2,0.23,0.33,0.4,0.45})-LOOKUP(L429,{0,1950001,3300001,6950001,9000001,18000001,40000001},{0,97500,427500,636000,1536000,2796000,4796000}))*1.021,-2))</f>
        <v/>
      </c>
      <c r="P429" s="19">
        <f>MAX(0,ROUNDDOWN(G429-E429-430000,-3))</f>
        <v/>
      </c>
      <c r="Q429" s="19">
        <f>MAX(0,ROUNDDOWN(G429-E429-430000-I429,-3))</f>
        <v/>
      </c>
      <c r="R429" s="19">
        <f>MAX(0,ROUNDDOWN(F429-E429-430000,-3))</f>
        <v/>
      </c>
      <c r="S429" s="19">
        <f>IF(G429&lt;=450000,0,MAX(0,ROUNDDOWN(P429*0.06-MIN(50000,P429)*0.03,-2))+MAX(0,ROUNDDOWN(P429*0.04-MIN(50000,P429)*0.02,-2)))</f>
        <v/>
      </c>
      <c r="T429" s="19">
        <f>IF(G429&lt;=450000,0,MAX(0,ROUNDDOWN(Q429*0.06-MIN(50000,Q429)*0.03,-2))+MAX(0,ROUNDDOWN(Q429*0.04-MIN(50000,Q429)*0.02,-2)))</f>
        <v/>
      </c>
      <c r="U429" s="19">
        <f>IF(F429&lt;=450000,0,MAX(0,ROUNDDOWN(R429*0.06-MIN(50000,R429)*0.03,-2))+MAX(0,ROUNDDOWN(R429*0.04-MIN(50000,R429)*0.02,-2)))</f>
        <v/>
      </c>
      <c r="V429" s="19">
        <f>S429-U429</f>
        <v/>
      </c>
      <c r="W429" s="19">
        <f>O429-M429</f>
        <v/>
      </c>
      <c r="X429" s="19">
        <f>N429+T429-M429-S429</f>
        <v/>
      </c>
      <c r="Y429" s="19">
        <f>T429-S429</f>
        <v/>
      </c>
    </row>
    <row r="430">
      <c r="A430" t="inlineStr">
        <is>
          <t>年収刻み 19万</t>
        </is>
      </c>
      <c r="B430" s="19">
        <f>'4_年収10万円刻み'!$A$30</f>
        <v/>
      </c>
      <c r="C430" s="19" t="n">
        <v>190000</v>
      </c>
      <c r="D430" s="19" t="n">
        <v>0</v>
      </c>
      <c r="E430" s="19">
        <f>ROUND(MIN(B430/12,650000)*12*0.0915+MIN(B430/12,1390000)*12*(0.0504+0)+B430*0.005,0)</f>
        <v/>
      </c>
      <c r="F430" s="19">
        <f>IF(B430&lt;741000,0,IF(B430&lt;2191000,B430-740000,IF(B430&lt;2193000,1451000,IF(B430&lt;2196000,1453000,IF(B430&lt;2200000,1456000,IF(B430&lt;3600000,ROUND(ROUNDDOWN(B430/4,-3)*2.8,0)-80000,IF(B430&lt;6600000,ROUND(ROUNDDOWN(B430/4,-3)*3.2,0)-440000,IF(B430&lt;8500000,ROUNDDOWN(B430*0.9,0)-1100000,B430-1950000))))))))</f>
        <v/>
      </c>
      <c r="G430" s="19">
        <f>F430+C430</f>
        <v/>
      </c>
      <c r="H430" s="19">
        <f>IF(G430&gt;23500000,NA(),IF(G430&lt;=4890000,1040000,IF(G430&lt;=6550000,670000,620000)))</f>
        <v/>
      </c>
      <c r="I430" s="19">
        <f>IF(D430&lt;=0,0,MAX(0,MIN(2000000,D430-MIN(100000,ROUNDDOWN(G430*0.05,0)))))</f>
        <v/>
      </c>
      <c r="J430" s="19">
        <f>MAX(0,ROUNDDOWN(F430-E430-H430,-3))</f>
        <v/>
      </c>
      <c r="K430" s="19">
        <f>MAX(0,ROUNDDOWN(G430-E430-H430-I430,-3))</f>
        <v/>
      </c>
      <c r="L430" s="19">
        <f>MAX(0,ROUNDDOWN(G430-E430-H430,-3))</f>
        <v/>
      </c>
      <c r="M430" s="19">
        <f>IF(J430&lt;=0,0,ROUNDDOWN((J430*LOOKUP(J430,{0,1950001,3300001,6950001,9000001,18000001,40000001},{0.05,0.1,0.2,0.23,0.33,0.4,0.45})-LOOKUP(J430,{0,1950001,3300001,6950001,9000001,18000001,40000001},{0,97500,427500,636000,1536000,2796000,4796000}))*1.021,-2))</f>
        <v/>
      </c>
      <c r="N430" s="19">
        <f>IF(K430&lt;=0,0,ROUNDDOWN((K430*LOOKUP(K430,{0,1950001,3300001,6950001,9000001,18000001,40000001},{0.05,0.1,0.2,0.23,0.33,0.4,0.45})-LOOKUP(K430,{0,1950001,3300001,6950001,9000001,18000001,40000001},{0,97500,427500,636000,1536000,2796000,4796000}))*1.021,-2))</f>
        <v/>
      </c>
      <c r="O430" s="19">
        <f>IF(L430&lt;=0,0,ROUNDDOWN((L430*LOOKUP(L430,{0,1950001,3300001,6950001,9000001,18000001,40000001},{0.05,0.1,0.2,0.23,0.33,0.4,0.45})-LOOKUP(L430,{0,1950001,3300001,6950001,9000001,18000001,40000001},{0,97500,427500,636000,1536000,2796000,4796000}))*1.021,-2))</f>
        <v/>
      </c>
      <c r="P430" s="19">
        <f>MAX(0,ROUNDDOWN(G430-E430-430000,-3))</f>
        <v/>
      </c>
      <c r="Q430" s="19">
        <f>MAX(0,ROUNDDOWN(G430-E430-430000-I430,-3))</f>
        <v/>
      </c>
      <c r="R430" s="19">
        <f>MAX(0,ROUNDDOWN(F430-E430-430000,-3))</f>
        <v/>
      </c>
      <c r="S430" s="19">
        <f>IF(G430&lt;=450000,0,MAX(0,ROUNDDOWN(P430*0.06-MIN(50000,P430)*0.03,-2))+MAX(0,ROUNDDOWN(P430*0.04-MIN(50000,P430)*0.02,-2)))</f>
        <v/>
      </c>
      <c r="T430" s="19">
        <f>IF(G430&lt;=450000,0,MAX(0,ROUNDDOWN(Q430*0.06-MIN(50000,Q430)*0.03,-2))+MAX(0,ROUNDDOWN(Q430*0.04-MIN(50000,Q430)*0.02,-2)))</f>
        <v/>
      </c>
      <c r="U430" s="19">
        <f>IF(F430&lt;=450000,0,MAX(0,ROUNDDOWN(R430*0.06-MIN(50000,R430)*0.03,-2))+MAX(0,ROUNDDOWN(R430*0.04-MIN(50000,R430)*0.02,-2)))</f>
        <v/>
      </c>
      <c r="V430" s="19">
        <f>S430-U430</f>
        <v/>
      </c>
      <c r="W430" s="19">
        <f>O430-M430</f>
        <v/>
      </c>
      <c r="X430" s="19">
        <f>N430+T430-M430-S430</f>
        <v/>
      </c>
      <c r="Y430" s="19">
        <f>T430-S430</f>
        <v/>
      </c>
    </row>
    <row r="431">
      <c r="A431" t="inlineStr">
        <is>
          <t>年収刻み 20万1円</t>
        </is>
      </c>
      <c r="B431" s="19">
        <f>'4_年収10万円刻み'!$A$30</f>
        <v/>
      </c>
      <c r="C431" s="19" t="n">
        <v>200001</v>
      </c>
      <c r="D431" s="19" t="n">
        <v>0</v>
      </c>
      <c r="E431" s="19">
        <f>ROUND(MIN(B431/12,650000)*12*0.0915+MIN(B431/12,1390000)*12*(0.0504+0)+B431*0.005,0)</f>
        <v/>
      </c>
      <c r="F431" s="19">
        <f>IF(B431&lt;741000,0,IF(B431&lt;2191000,B431-740000,IF(B431&lt;2193000,1451000,IF(B431&lt;2196000,1453000,IF(B431&lt;2200000,1456000,IF(B431&lt;3600000,ROUND(ROUNDDOWN(B431/4,-3)*2.8,0)-80000,IF(B431&lt;6600000,ROUND(ROUNDDOWN(B431/4,-3)*3.2,0)-440000,IF(B431&lt;8500000,ROUNDDOWN(B431*0.9,0)-1100000,B431-1950000))))))))</f>
        <v/>
      </c>
      <c r="G431" s="19">
        <f>F431+C431</f>
        <v/>
      </c>
      <c r="H431" s="19">
        <f>IF(G431&gt;23500000,NA(),IF(G431&lt;=4890000,1040000,IF(G431&lt;=6550000,670000,620000)))</f>
        <v/>
      </c>
      <c r="I431" s="19">
        <f>IF(D431&lt;=0,0,MAX(0,MIN(2000000,D431-MIN(100000,ROUNDDOWN(G431*0.05,0)))))</f>
        <v/>
      </c>
      <c r="J431" s="19">
        <f>MAX(0,ROUNDDOWN(F431-E431-H431,-3))</f>
        <v/>
      </c>
      <c r="K431" s="19">
        <f>MAX(0,ROUNDDOWN(G431-E431-H431-I431,-3))</f>
        <v/>
      </c>
      <c r="L431" s="19">
        <f>MAX(0,ROUNDDOWN(G431-E431-H431,-3))</f>
        <v/>
      </c>
      <c r="M431" s="19">
        <f>IF(J431&lt;=0,0,ROUNDDOWN((J431*LOOKUP(J431,{0,1950001,3300001,6950001,9000001,18000001,40000001},{0.05,0.1,0.2,0.23,0.33,0.4,0.45})-LOOKUP(J431,{0,1950001,3300001,6950001,9000001,18000001,40000001},{0,97500,427500,636000,1536000,2796000,4796000}))*1.021,-2))</f>
        <v/>
      </c>
      <c r="N431" s="19">
        <f>IF(K431&lt;=0,0,ROUNDDOWN((K431*LOOKUP(K431,{0,1950001,3300001,6950001,9000001,18000001,40000001},{0.05,0.1,0.2,0.23,0.33,0.4,0.45})-LOOKUP(K431,{0,1950001,3300001,6950001,9000001,18000001,40000001},{0,97500,427500,636000,1536000,2796000,4796000}))*1.021,-2))</f>
        <v/>
      </c>
      <c r="O431" s="19">
        <f>IF(L431&lt;=0,0,ROUNDDOWN((L431*LOOKUP(L431,{0,1950001,3300001,6950001,9000001,18000001,40000001},{0.05,0.1,0.2,0.23,0.33,0.4,0.45})-LOOKUP(L431,{0,1950001,3300001,6950001,9000001,18000001,40000001},{0,97500,427500,636000,1536000,2796000,4796000}))*1.021,-2))</f>
        <v/>
      </c>
      <c r="P431" s="19">
        <f>MAX(0,ROUNDDOWN(G431-E431-430000,-3))</f>
        <v/>
      </c>
      <c r="Q431" s="19">
        <f>MAX(0,ROUNDDOWN(G431-E431-430000-I431,-3))</f>
        <v/>
      </c>
      <c r="R431" s="19">
        <f>MAX(0,ROUNDDOWN(F431-E431-430000,-3))</f>
        <v/>
      </c>
      <c r="S431" s="19">
        <f>IF(G431&lt;=450000,0,MAX(0,ROUNDDOWN(P431*0.06-MIN(50000,P431)*0.03,-2))+MAX(0,ROUNDDOWN(P431*0.04-MIN(50000,P431)*0.02,-2)))</f>
        <v/>
      </c>
      <c r="T431" s="19">
        <f>IF(G431&lt;=450000,0,MAX(0,ROUNDDOWN(Q431*0.06-MIN(50000,Q431)*0.03,-2))+MAX(0,ROUNDDOWN(Q431*0.04-MIN(50000,Q431)*0.02,-2)))</f>
        <v/>
      </c>
      <c r="U431" s="19">
        <f>IF(F431&lt;=450000,0,MAX(0,ROUNDDOWN(R431*0.06-MIN(50000,R431)*0.03,-2))+MAX(0,ROUNDDOWN(R431*0.04-MIN(50000,R431)*0.02,-2)))</f>
        <v/>
      </c>
      <c r="V431" s="19">
        <f>S431-U431</f>
        <v/>
      </c>
      <c r="W431" s="19">
        <f>O431-M431</f>
        <v/>
      </c>
      <c r="X431" s="19">
        <f>N431+T431-M431-S431</f>
        <v/>
      </c>
      <c r="Y431" s="19">
        <f>T431-S431</f>
        <v/>
      </c>
    </row>
    <row r="432">
      <c r="A432" t="inlineStr">
        <is>
          <t>年収刻み 19万</t>
        </is>
      </c>
      <c r="B432" s="19">
        <f>'4_年収10万円刻み'!$A$31</f>
        <v/>
      </c>
      <c r="C432" s="19" t="n">
        <v>190000</v>
      </c>
      <c r="D432" s="19" t="n">
        <v>0</v>
      </c>
      <c r="E432" s="19">
        <f>ROUND(MIN(B432/12,650000)*12*0.0915+MIN(B432/12,1390000)*12*(0.0504+0)+B432*0.005,0)</f>
        <v/>
      </c>
      <c r="F432" s="19">
        <f>IF(B432&lt;741000,0,IF(B432&lt;2191000,B432-740000,IF(B432&lt;2193000,1451000,IF(B432&lt;2196000,1453000,IF(B432&lt;2200000,1456000,IF(B432&lt;3600000,ROUND(ROUNDDOWN(B432/4,-3)*2.8,0)-80000,IF(B432&lt;6600000,ROUND(ROUNDDOWN(B432/4,-3)*3.2,0)-440000,IF(B432&lt;8500000,ROUNDDOWN(B432*0.9,0)-1100000,B432-1950000))))))))</f>
        <v/>
      </c>
      <c r="G432" s="19">
        <f>F432+C432</f>
        <v/>
      </c>
      <c r="H432" s="19">
        <f>IF(G432&gt;23500000,NA(),IF(G432&lt;=4890000,1040000,IF(G432&lt;=6550000,670000,620000)))</f>
        <v/>
      </c>
      <c r="I432" s="19">
        <f>IF(D432&lt;=0,0,MAX(0,MIN(2000000,D432-MIN(100000,ROUNDDOWN(G432*0.05,0)))))</f>
        <v/>
      </c>
      <c r="J432" s="19">
        <f>MAX(0,ROUNDDOWN(F432-E432-H432,-3))</f>
        <v/>
      </c>
      <c r="K432" s="19">
        <f>MAX(0,ROUNDDOWN(G432-E432-H432-I432,-3))</f>
        <v/>
      </c>
      <c r="L432" s="19">
        <f>MAX(0,ROUNDDOWN(G432-E432-H432,-3))</f>
        <v/>
      </c>
      <c r="M432" s="19">
        <f>IF(J432&lt;=0,0,ROUNDDOWN((J432*LOOKUP(J432,{0,1950001,3300001,6950001,9000001,18000001,40000001},{0.05,0.1,0.2,0.23,0.33,0.4,0.45})-LOOKUP(J432,{0,1950001,3300001,6950001,9000001,18000001,40000001},{0,97500,427500,636000,1536000,2796000,4796000}))*1.021,-2))</f>
        <v/>
      </c>
      <c r="N432" s="19">
        <f>IF(K432&lt;=0,0,ROUNDDOWN((K432*LOOKUP(K432,{0,1950001,3300001,6950001,9000001,18000001,40000001},{0.05,0.1,0.2,0.23,0.33,0.4,0.45})-LOOKUP(K432,{0,1950001,3300001,6950001,9000001,18000001,40000001},{0,97500,427500,636000,1536000,2796000,4796000}))*1.021,-2))</f>
        <v/>
      </c>
      <c r="O432" s="19">
        <f>IF(L432&lt;=0,0,ROUNDDOWN((L432*LOOKUP(L432,{0,1950001,3300001,6950001,9000001,18000001,40000001},{0.05,0.1,0.2,0.23,0.33,0.4,0.45})-LOOKUP(L432,{0,1950001,3300001,6950001,9000001,18000001,40000001},{0,97500,427500,636000,1536000,2796000,4796000}))*1.021,-2))</f>
        <v/>
      </c>
      <c r="P432" s="19">
        <f>MAX(0,ROUNDDOWN(G432-E432-430000,-3))</f>
        <v/>
      </c>
      <c r="Q432" s="19">
        <f>MAX(0,ROUNDDOWN(G432-E432-430000-I432,-3))</f>
        <v/>
      </c>
      <c r="R432" s="19">
        <f>MAX(0,ROUNDDOWN(F432-E432-430000,-3))</f>
        <v/>
      </c>
      <c r="S432" s="19">
        <f>IF(G432&lt;=450000,0,MAX(0,ROUNDDOWN(P432*0.06-MIN(50000,P432)*0.03,-2))+MAX(0,ROUNDDOWN(P432*0.04-MIN(50000,P432)*0.02,-2)))</f>
        <v/>
      </c>
      <c r="T432" s="19">
        <f>IF(G432&lt;=450000,0,MAX(0,ROUNDDOWN(Q432*0.06-MIN(50000,Q432)*0.03,-2))+MAX(0,ROUNDDOWN(Q432*0.04-MIN(50000,Q432)*0.02,-2)))</f>
        <v/>
      </c>
      <c r="U432" s="19">
        <f>IF(F432&lt;=450000,0,MAX(0,ROUNDDOWN(R432*0.06-MIN(50000,R432)*0.03,-2))+MAX(0,ROUNDDOWN(R432*0.04-MIN(50000,R432)*0.02,-2)))</f>
        <v/>
      </c>
      <c r="V432" s="19">
        <f>S432-U432</f>
        <v/>
      </c>
      <c r="W432" s="19">
        <f>O432-M432</f>
        <v/>
      </c>
      <c r="X432" s="19">
        <f>N432+T432-M432-S432</f>
        <v/>
      </c>
      <c r="Y432" s="19">
        <f>T432-S432</f>
        <v/>
      </c>
    </row>
    <row r="433">
      <c r="A433" t="inlineStr">
        <is>
          <t>年収刻み 20万1円</t>
        </is>
      </c>
      <c r="B433" s="19">
        <f>'4_年収10万円刻み'!$A$31</f>
        <v/>
      </c>
      <c r="C433" s="19" t="n">
        <v>200001</v>
      </c>
      <c r="D433" s="19" t="n">
        <v>0</v>
      </c>
      <c r="E433" s="19">
        <f>ROUND(MIN(B433/12,650000)*12*0.0915+MIN(B433/12,1390000)*12*(0.0504+0)+B433*0.005,0)</f>
        <v/>
      </c>
      <c r="F433" s="19">
        <f>IF(B433&lt;741000,0,IF(B433&lt;2191000,B433-740000,IF(B433&lt;2193000,1451000,IF(B433&lt;2196000,1453000,IF(B433&lt;2200000,1456000,IF(B433&lt;3600000,ROUND(ROUNDDOWN(B433/4,-3)*2.8,0)-80000,IF(B433&lt;6600000,ROUND(ROUNDDOWN(B433/4,-3)*3.2,0)-440000,IF(B433&lt;8500000,ROUNDDOWN(B433*0.9,0)-1100000,B433-1950000))))))))</f>
        <v/>
      </c>
      <c r="G433" s="19">
        <f>F433+C433</f>
        <v/>
      </c>
      <c r="H433" s="19">
        <f>IF(G433&gt;23500000,NA(),IF(G433&lt;=4890000,1040000,IF(G433&lt;=6550000,670000,620000)))</f>
        <v/>
      </c>
      <c r="I433" s="19">
        <f>IF(D433&lt;=0,0,MAX(0,MIN(2000000,D433-MIN(100000,ROUNDDOWN(G433*0.05,0)))))</f>
        <v/>
      </c>
      <c r="J433" s="19">
        <f>MAX(0,ROUNDDOWN(F433-E433-H433,-3))</f>
        <v/>
      </c>
      <c r="K433" s="19">
        <f>MAX(0,ROUNDDOWN(G433-E433-H433-I433,-3))</f>
        <v/>
      </c>
      <c r="L433" s="19">
        <f>MAX(0,ROUNDDOWN(G433-E433-H433,-3))</f>
        <v/>
      </c>
      <c r="M433" s="19">
        <f>IF(J433&lt;=0,0,ROUNDDOWN((J433*LOOKUP(J433,{0,1950001,3300001,6950001,9000001,18000001,40000001},{0.05,0.1,0.2,0.23,0.33,0.4,0.45})-LOOKUP(J433,{0,1950001,3300001,6950001,9000001,18000001,40000001},{0,97500,427500,636000,1536000,2796000,4796000}))*1.021,-2))</f>
        <v/>
      </c>
      <c r="N433" s="19">
        <f>IF(K433&lt;=0,0,ROUNDDOWN((K433*LOOKUP(K433,{0,1950001,3300001,6950001,9000001,18000001,40000001},{0.05,0.1,0.2,0.23,0.33,0.4,0.45})-LOOKUP(K433,{0,1950001,3300001,6950001,9000001,18000001,40000001},{0,97500,427500,636000,1536000,2796000,4796000}))*1.021,-2))</f>
        <v/>
      </c>
      <c r="O433" s="19">
        <f>IF(L433&lt;=0,0,ROUNDDOWN((L433*LOOKUP(L433,{0,1950001,3300001,6950001,9000001,18000001,40000001},{0.05,0.1,0.2,0.23,0.33,0.4,0.45})-LOOKUP(L433,{0,1950001,3300001,6950001,9000001,18000001,40000001},{0,97500,427500,636000,1536000,2796000,4796000}))*1.021,-2))</f>
        <v/>
      </c>
      <c r="P433" s="19">
        <f>MAX(0,ROUNDDOWN(G433-E433-430000,-3))</f>
        <v/>
      </c>
      <c r="Q433" s="19">
        <f>MAX(0,ROUNDDOWN(G433-E433-430000-I433,-3))</f>
        <v/>
      </c>
      <c r="R433" s="19">
        <f>MAX(0,ROUNDDOWN(F433-E433-430000,-3))</f>
        <v/>
      </c>
      <c r="S433" s="19">
        <f>IF(G433&lt;=450000,0,MAX(0,ROUNDDOWN(P433*0.06-MIN(50000,P433)*0.03,-2))+MAX(0,ROUNDDOWN(P433*0.04-MIN(50000,P433)*0.02,-2)))</f>
        <v/>
      </c>
      <c r="T433" s="19">
        <f>IF(G433&lt;=450000,0,MAX(0,ROUNDDOWN(Q433*0.06-MIN(50000,Q433)*0.03,-2))+MAX(0,ROUNDDOWN(Q433*0.04-MIN(50000,Q433)*0.02,-2)))</f>
        <v/>
      </c>
      <c r="U433" s="19">
        <f>IF(F433&lt;=450000,0,MAX(0,ROUNDDOWN(R433*0.06-MIN(50000,R433)*0.03,-2))+MAX(0,ROUNDDOWN(R433*0.04-MIN(50000,R433)*0.02,-2)))</f>
        <v/>
      </c>
      <c r="V433" s="19">
        <f>S433-U433</f>
        <v/>
      </c>
      <c r="W433" s="19">
        <f>O433-M433</f>
        <v/>
      </c>
      <c r="X433" s="19">
        <f>N433+T433-M433-S433</f>
        <v/>
      </c>
      <c r="Y433" s="19">
        <f>T433-S433</f>
        <v/>
      </c>
    </row>
    <row r="434">
      <c r="A434" t="inlineStr">
        <is>
          <t>年収刻み 19万</t>
        </is>
      </c>
      <c r="B434" s="19">
        <f>'4_年収10万円刻み'!$A$32</f>
        <v/>
      </c>
      <c r="C434" s="19" t="n">
        <v>190000</v>
      </c>
      <c r="D434" s="19" t="n">
        <v>0</v>
      </c>
      <c r="E434" s="19">
        <f>ROUND(MIN(B434/12,650000)*12*0.0915+MIN(B434/12,1390000)*12*(0.0504+0)+B434*0.005,0)</f>
        <v/>
      </c>
      <c r="F434" s="19">
        <f>IF(B434&lt;741000,0,IF(B434&lt;2191000,B434-740000,IF(B434&lt;2193000,1451000,IF(B434&lt;2196000,1453000,IF(B434&lt;2200000,1456000,IF(B434&lt;3600000,ROUND(ROUNDDOWN(B434/4,-3)*2.8,0)-80000,IF(B434&lt;6600000,ROUND(ROUNDDOWN(B434/4,-3)*3.2,0)-440000,IF(B434&lt;8500000,ROUNDDOWN(B434*0.9,0)-1100000,B434-1950000))))))))</f>
        <v/>
      </c>
      <c r="G434" s="19">
        <f>F434+C434</f>
        <v/>
      </c>
      <c r="H434" s="19">
        <f>IF(G434&gt;23500000,NA(),IF(G434&lt;=4890000,1040000,IF(G434&lt;=6550000,670000,620000)))</f>
        <v/>
      </c>
      <c r="I434" s="19">
        <f>IF(D434&lt;=0,0,MAX(0,MIN(2000000,D434-MIN(100000,ROUNDDOWN(G434*0.05,0)))))</f>
        <v/>
      </c>
      <c r="J434" s="19">
        <f>MAX(0,ROUNDDOWN(F434-E434-H434,-3))</f>
        <v/>
      </c>
      <c r="K434" s="19">
        <f>MAX(0,ROUNDDOWN(G434-E434-H434-I434,-3))</f>
        <v/>
      </c>
      <c r="L434" s="19">
        <f>MAX(0,ROUNDDOWN(G434-E434-H434,-3))</f>
        <v/>
      </c>
      <c r="M434" s="19">
        <f>IF(J434&lt;=0,0,ROUNDDOWN((J434*LOOKUP(J434,{0,1950001,3300001,6950001,9000001,18000001,40000001},{0.05,0.1,0.2,0.23,0.33,0.4,0.45})-LOOKUP(J434,{0,1950001,3300001,6950001,9000001,18000001,40000001},{0,97500,427500,636000,1536000,2796000,4796000}))*1.021,-2))</f>
        <v/>
      </c>
      <c r="N434" s="19">
        <f>IF(K434&lt;=0,0,ROUNDDOWN((K434*LOOKUP(K434,{0,1950001,3300001,6950001,9000001,18000001,40000001},{0.05,0.1,0.2,0.23,0.33,0.4,0.45})-LOOKUP(K434,{0,1950001,3300001,6950001,9000001,18000001,40000001},{0,97500,427500,636000,1536000,2796000,4796000}))*1.021,-2))</f>
        <v/>
      </c>
      <c r="O434" s="19">
        <f>IF(L434&lt;=0,0,ROUNDDOWN((L434*LOOKUP(L434,{0,1950001,3300001,6950001,9000001,18000001,40000001},{0.05,0.1,0.2,0.23,0.33,0.4,0.45})-LOOKUP(L434,{0,1950001,3300001,6950001,9000001,18000001,40000001},{0,97500,427500,636000,1536000,2796000,4796000}))*1.021,-2))</f>
        <v/>
      </c>
      <c r="P434" s="19">
        <f>MAX(0,ROUNDDOWN(G434-E434-430000,-3))</f>
        <v/>
      </c>
      <c r="Q434" s="19">
        <f>MAX(0,ROUNDDOWN(G434-E434-430000-I434,-3))</f>
        <v/>
      </c>
      <c r="R434" s="19">
        <f>MAX(0,ROUNDDOWN(F434-E434-430000,-3))</f>
        <v/>
      </c>
      <c r="S434" s="19">
        <f>IF(G434&lt;=450000,0,MAX(0,ROUNDDOWN(P434*0.06-MIN(50000,P434)*0.03,-2))+MAX(0,ROUNDDOWN(P434*0.04-MIN(50000,P434)*0.02,-2)))</f>
        <v/>
      </c>
      <c r="T434" s="19">
        <f>IF(G434&lt;=450000,0,MAX(0,ROUNDDOWN(Q434*0.06-MIN(50000,Q434)*0.03,-2))+MAX(0,ROUNDDOWN(Q434*0.04-MIN(50000,Q434)*0.02,-2)))</f>
        <v/>
      </c>
      <c r="U434" s="19">
        <f>IF(F434&lt;=450000,0,MAX(0,ROUNDDOWN(R434*0.06-MIN(50000,R434)*0.03,-2))+MAX(0,ROUNDDOWN(R434*0.04-MIN(50000,R434)*0.02,-2)))</f>
        <v/>
      </c>
      <c r="V434" s="19">
        <f>S434-U434</f>
        <v/>
      </c>
      <c r="W434" s="19">
        <f>O434-M434</f>
        <v/>
      </c>
      <c r="X434" s="19">
        <f>N434+T434-M434-S434</f>
        <v/>
      </c>
      <c r="Y434" s="19">
        <f>T434-S434</f>
        <v/>
      </c>
    </row>
    <row r="435">
      <c r="A435" t="inlineStr">
        <is>
          <t>年収刻み 20万1円</t>
        </is>
      </c>
      <c r="B435" s="19">
        <f>'4_年収10万円刻み'!$A$32</f>
        <v/>
      </c>
      <c r="C435" s="19" t="n">
        <v>200001</v>
      </c>
      <c r="D435" s="19" t="n">
        <v>0</v>
      </c>
      <c r="E435" s="19">
        <f>ROUND(MIN(B435/12,650000)*12*0.0915+MIN(B435/12,1390000)*12*(0.0504+0)+B435*0.005,0)</f>
        <v/>
      </c>
      <c r="F435" s="19">
        <f>IF(B435&lt;741000,0,IF(B435&lt;2191000,B435-740000,IF(B435&lt;2193000,1451000,IF(B435&lt;2196000,1453000,IF(B435&lt;2200000,1456000,IF(B435&lt;3600000,ROUND(ROUNDDOWN(B435/4,-3)*2.8,0)-80000,IF(B435&lt;6600000,ROUND(ROUNDDOWN(B435/4,-3)*3.2,0)-440000,IF(B435&lt;8500000,ROUNDDOWN(B435*0.9,0)-1100000,B435-1950000))))))))</f>
        <v/>
      </c>
      <c r="G435" s="19">
        <f>F435+C435</f>
        <v/>
      </c>
      <c r="H435" s="19">
        <f>IF(G435&gt;23500000,NA(),IF(G435&lt;=4890000,1040000,IF(G435&lt;=6550000,670000,620000)))</f>
        <v/>
      </c>
      <c r="I435" s="19">
        <f>IF(D435&lt;=0,0,MAX(0,MIN(2000000,D435-MIN(100000,ROUNDDOWN(G435*0.05,0)))))</f>
        <v/>
      </c>
      <c r="J435" s="19">
        <f>MAX(0,ROUNDDOWN(F435-E435-H435,-3))</f>
        <v/>
      </c>
      <c r="K435" s="19">
        <f>MAX(0,ROUNDDOWN(G435-E435-H435-I435,-3))</f>
        <v/>
      </c>
      <c r="L435" s="19">
        <f>MAX(0,ROUNDDOWN(G435-E435-H435,-3))</f>
        <v/>
      </c>
      <c r="M435" s="19">
        <f>IF(J435&lt;=0,0,ROUNDDOWN((J435*LOOKUP(J435,{0,1950001,3300001,6950001,9000001,18000001,40000001},{0.05,0.1,0.2,0.23,0.33,0.4,0.45})-LOOKUP(J435,{0,1950001,3300001,6950001,9000001,18000001,40000001},{0,97500,427500,636000,1536000,2796000,4796000}))*1.021,-2))</f>
        <v/>
      </c>
      <c r="N435" s="19">
        <f>IF(K435&lt;=0,0,ROUNDDOWN((K435*LOOKUP(K435,{0,1950001,3300001,6950001,9000001,18000001,40000001},{0.05,0.1,0.2,0.23,0.33,0.4,0.45})-LOOKUP(K435,{0,1950001,3300001,6950001,9000001,18000001,40000001},{0,97500,427500,636000,1536000,2796000,4796000}))*1.021,-2))</f>
        <v/>
      </c>
      <c r="O435" s="19">
        <f>IF(L435&lt;=0,0,ROUNDDOWN((L435*LOOKUP(L435,{0,1950001,3300001,6950001,9000001,18000001,40000001},{0.05,0.1,0.2,0.23,0.33,0.4,0.45})-LOOKUP(L435,{0,1950001,3300001,6950001,9000001,18000001,40000001},{0,97500,427500,636000,1536000,2796000,4796000}))*1.021,-2))</f>
        <v/>
      </c>
      <c r="P435" s="19">
        <f>MAX(0,ROUNDDOWN(G435-E435-430000,-3))</f>
        <v/>
      </c>
      <c r="Q435" s="19">
        <f>MAX(0,ROUNDDOWN(G435-E435-430000-I435,-3))</f>
        <v/>
      </c>
      <c r="R435" s="19">
        <f>MAX(0,ROUNDDOWN(F435-E435-430000,-3))</f>
        <v/>
      </c>
      <c r="S435" s="19">
        <f>IF(G435&lt;=450000,0,MAX(0,ROUNDDOWN(P435*0.06-MIN(50000,P435)*0.03,-2))+MAX(0,ROUNDDOWN(P435*0.04-MIN(50000,P435)*0.02,-2)))</f>
        <v/>
      </c>
      <c r="T435" s="19">
        <f>IF(G435&lt;=450000,0,MAX(0,ROUNDDOWN(Q435*0.06-MIN(50000,Q435)*0.03,-2))+MAX(0,ROUNDDOWN(Q435*0.04-MIN(50000,Q435)*0.02,-2)))</f>
        <v/>
      </c>
      <c r="U435" s="19">
        <f>IF(F435&lt;=450000,0,MAX(0,ROUNDDOWN(R435*0.06-MIN(50000,R435)*0.03,-2))+MAX(0,ROUNDDOWN(R435*0.04-MIN(50000,R435)*0.02,-2)))</f>
        <v/>
      </c>
      <c r="V435" s="19">
        <f>S435-U435</f>
        <v/>
      </c>
      <c r="W435" s="19">
        <f>O435-M435</f>
        <v/>
      </c>
      <c r="X435" s="19">
        <f>N435+T435-M435-S435</f>
        <v/>
      </c>
      <c r="Y435" s="19">
        <f>T435-S435</f>
        <v/>
      </c>
    </row>
    <row r="436">
      <c r="A436" t="inlineStr">
        <is>
          <t>年収刻み 19万</t>
        </is>
      </c>
      <c r="B436" s="19">
        <f>'4_年収10万円刻み'!$A$33</f>
        <v/>
      </c>
      <c r="C436" s="19" t="n">
        <v>190000</v>
      </c>
      <c r="D436" s="19" t="n">
        <v>0</v>
      </c>
      <c r="E436" s="19">
        <f>ROUND(MIN(B436/12,650000)*12*0.0915+MIN(B436/12,1390000)*12*(0.0504+0)+B436*0.005,0)</f>
        <v/>
      </c>
      <c r="F436" s="19">
        <f>IF(B436&lt;741000,0,IF(B436&lt;2191000,B436-740000,IF(B436&lt;2193000,1451000,IF(B436&lt;2196000,1453000,IF(B436&lt;2200000,1456000,IF(B436&lt;3600000,ROUND(ROUNDDOWN(B436/4,-3)*2.8,0)-80000,IF(B436&lt;6600000,ROUND(ROUNDDOWN(B436/4,-3)*3.2,0)-440000,IF(B436&lt;8500000,ROUNDDOWN(B436*0.9,0)-1100000,B436-1950000))))))))</f>
        <v/>
      </c>
      <c r="G436" s="19">
        <f>F436+C436</f>
        <v/>
      </c>
      <c r="H436" s="19">
        <f>IF(G436&gt;23500000,NA(),IF(G436&lt;=4890000,1040000,IF(G436&lt;=6550000,670000,620000)))</f>
        <v/>
      </c>
      <c r="I436" s="19">
        <f>IF(D436&lt;=0,0,MAX(0,MIN(2000000,D436-MIN(100000,ROUNDDOWN(G436*0.05,0)))))</f>
        <v/>
      </c>
      <c r="J436" s="19">
        <f>MAX(0,ROUNDDOWN(F436-E436-H436,-3))</f>
        <v/>
      </c>
      <c r="K436" s="19">
        <f>MAX(0,ROUNDDOWN(G436-E436-H436-I436,-3))</f>
        <v/>
      </c>
      <c r="L436" s="19">
        <f>MAX(0,ROUNDDOWN(G436-E436-H436,-3))</f>
        <v/>
      </c>
      <c r="M436" s="19">
        <f>IF(J436&lt;=0,0,ROUNDDOWN((J436*LOOKUP(J436,{0,1950001,3300001,6950001,9000001,18000001,40000001},{0.05,0.1,0.2,0.23,0.33,0.4,0.45})-LOOKUP(J436,{0,1950001,3300001,6950001,9000001,18000001,40000001},{0,97500,427500,636000,1536000,2796000,4796000}))*1.021,-2))</f>
        <v/>
      </c>
      <c r="N436" s="19">
        <f>IF(K436&lt;=0,0,ROUNDDOWN((K436*LOOKUP(K436,{0,1950001,3300001,6950001,9000001,18000001,40000001},{0.05,0.1,0.2,0.23,0.33,0.4,0.45})-LOOKUP(K436,{0,1950001,3300001,6950001,9000001,18000001,40000001},{0,97500,427500,636000,1536000,2796000,4796000}))*1.021,-2))</f>
        <v/>
      </c>
      <c r="O436" s="19">
        <f>IF(L436&lt;=0,0,ROUNDDOWN((L436*LOOKUP(L436,{0,1950001,3300001,6950001,9000001,18000001,40000001},{0.05,0.1,0.2,0.23,0.33,0.4,0.45})-LOOKUP(L436,{0,1950001,3300001,6950001,9000001,18000001,40000001},{0,97500,427500,636000,1536000,2796000,4796000}))*1.021,-2))</f>
        <v/>
      </c>
      <c r="P436" s="19">
        <f>MAX(0,ROUNDDOWN(G436-E436-430000,-3))</f>
        <v/>
      </c>
      <c r="Q436" s="19">
        <f>MAX(0,ROUNDDOWN(G436-E436-430000-I436,-3))</f>
        <v/>
      </c>
      <c r="R436" s="19">
        <f>MAX(0,ROUNDDOWN(F436-E436-430000,-3))</f>
        <v/>
      </c>
      <c r="S436" s="19">
        <f>IF(G436&lt;=450000,0,MAX(0,ROUNDDOWN(P436*0.06-MIN(50000,P436)*0.03,-2))+MAX(0,ROUNDDOWN(P436*0.04-MIN(50000,P436)*0.02,-2)))</f>
        <v/>
      </c>
      <c r="T436" s="19">
        <f>IF(G436&lt;=450000,0,MAX(0,ROUNDDOWN(Q436*0.06-MIN(50000,Q436)*0.03,-2))+MAX(0,ROUNDDOWN(Q436*0.04-MIN(50000,Q436)*0.02,-2)))</f>
        <v/>
      </c>
      <c r="U436" s="19">
        <f>IF(F436&lt;=450000,0,MAX(0,ROUNDDOWN(R436*0.06-MIN(50000,R436)*0.03,-2))+MAX(0,ROUNDDOWN(R436*0.04-MIN(50000,R436)*0.02,-2)))</f>
        <v/>
      </c>
      <c r="V436" s="19">
        <f>S436-U436</f>
        <v/>
      </c>
      <c r="W436" s="19">
        <f>O436-M436</f>
        <v/>
      </c>
      <c r="X436" s="19">
        <f>N436+T436-M436-S436</f>
        <v/>
      </c>
      <c r="Y436" s="19">
        <f>T436-S436</f>
        <v/>
      </c>
    </row>
    <row r="437">
      <c r="A437" t="inlineStr">
        <is>
          <t>年収刻み 20万1円</t>
        </is>
      </c>
      <c r="B437" s="19">
        <f>'4_年収10万円刻み'!$A$33</f>
        <v/>
      </c>
      <c r="C437" s="19" t="n">
        <v>200001</v>
      </c>
      <c r="D437" s="19" t="n">
        <v>0</v>
      </c>
      <c r="E437" s="19">
        <f>ROUND(MIN(B437/12,650000)*12*0.0915+MIN(B437/12,1390000)*12*(0.0504+0)+B437*0.005,0)</f>
        <v/>
      </c>
      <c r="F437" s="19">
        <f>IF(B437&lt;741000,0,IF(B437&lt;2191000,B437-740000,IF(B437&lt;2193000,1451000,IF(B437&lt;2196000,1453000,IF(B437&lt;2200000,1456000,IF(B437&lt;3600000,ROUND(ROUNDDOWN(B437/4,-3)*2.8,0)-80000,IF(B437&lt;6600000,ROUND(ROUNDDOWN(B437/4,-3)*3.2,0)-440000,IF(B437&lt;8500000,ROUNDDOWN(B437*0.9,0)-1100000,B437-1950000))))))))</f>
        <v/>
      </c>
      <c r="G437" s="19">
        <f>F437+C437</f>
        <v/>
      </c>
      <c r="H437" s="19">
        <f>IF(G437&gt;23500000,NA(),IF(G437&lt;=4890000,1040000,IF(G437&lt;=6550000,670000,620000)))</f>
        <v/>
      </c>
      <c r="I437" s="19">
        <f>IF(D437&lt;=0,0,MAX(0,MIN(2000000,D437-MIN(100000,ROUNDDOWN(G437*0.05,0)))))</f>
        <v/>
      </c>
      <c r="J437" s="19">
        <f>MAX(0,ROUNDDOWN(F437-E437-H437,-3))</f>
        <v/>
      </c>
      <c r="K437" s="19">
        <f>MAX(0,ROUNDDOWN(G437-E437-H437-I437,-3))</f>
        <v/>
      </c>
      <c r="L437" s="19">
        <f>MAX(0,ROUNDDOWN(G437-E437-H437,-3))</f>
        <v/>
      </c>
      <c r="M437" s="19">
        <f>IF(J437&lt;=0,0,ROUNDDOWN((J437*LOOKUP(J437,{0,1950001,3300001,6950001,9000001,18000001,40000001},{0.05,0.1,0.2,0.23,0.33,0.4,0.45})-LOOKUP(J437,{0,1950001,3300001,6950001,9000001,18000001,40000001},{0,97500,427500,636000,1536000,2796000,4796000}))*1.021,-2))</f>
        <v/>
      </c>
      <c r="N437" s="19">
        <f>IF(K437&lt;=0,0,ROUNDDOWN((K437*LOOKUP(K437,{0,1950001,3300001,6950001,9000001,18000001,40000001},{0.05,0.1,0.2,0.23,0.33,0.4,0.45})-LOOKUP(K437,{0,1950001,3300001,6950001,9000001,18000001,40000001},{0,97500,427500,636000,1536000,2796000,4796000}))*1.021,-2))</f>
        <v/>
      </c>
      <c r="O437" s="19">
        <f>IF(L437&lt;=0,0,ROUNDDOWN((L437*LOOKUP(L437,{0,1950001,3300001,6950001,9000001,18000001,40000001},{0.05,0.1,0.2,0.23,0.33,0.4,0.45})-LOOKUP(L437,{0,1950001,3300001,6950001,9000001,18000001,40000001},{0,97500,427500,636000,1536000,2796000,4796000}))*1.021,-2))</f>
        <v/>
      </c>
      <c r="P437" s="19">
        <f>MAX(0,ROUNDDOWN(G437-E437-430000,-3))</f>
        <v/>
      </c>
      <c r="Q437" s="19">
        <f>MAX(0,ROUNDDOWN(G437-E437-430000-I437,-3))</f>
        <v/>
      </c>
      <c r="R437" s="19">
        <f>MAX(0,ROUNDDOWN(F437-E437-430000,-3))</f>
        <v/>
      </c>
      <c r="S437" s="19">
        <f>IF(G437&lt;=450000,0,MAX(0,ROUNDDOWN(P437*0.06-MIN(50000,P437)*0.03,-2))+MAX(0,ROUNDDOWN(P437*0.04-MIN(50000,P437)*0.02,-2)))</f>
        <v/>
      </c>
      <c r="T437" s="19">
        <f>IF(G437&lt;=450000,0,MAX(0,ROUNDDOWN(Q437*0.06-MIN(50000,Q437)*0.03,-2))+MAX(0,ROUNDDOWN(Q437*0.04-MIN(50000,Q437)*0.02,-2)))</f>
        <v/>
      </c>
      <c r="U437" s="19">
        <f>IF(F437&lt;=450000,0,MAX(0,ROUNDDOWN(R437*0.06-MIN(50000,R437)*0.03,-2))+MAX(0,ROUNDDOWN(R437*0.04-MIN(50000,R437)*0.02,-2)))</f>
        <v/>
      </c>
      <c r="V437" s="19">
        <f>S437-U437</f>
        <v/>
      </c>
      <c r="W437" s="19">
        <f>O437-M437</f>
        <v/>
      </c>
      <c r="X437" s="19">
        <f>N437+T437-M437-S437</f>
        <v/>
      </c>
      <c r="Y437" s="19">
        <f>T437-S437</f>
        <v/>
      </c>
    </row>
    <row r="438">
      <c r="A438" t="inlineStr">
        <is>
          <t>年収刻み 19万</t>
        </is>
      </c>
      <c r="B438" s="19">
        <f>'4_年収10万円刻み'!$A$34</f>
        <v/>
      </c>
      <c r="C438" s="19" t="n">
        <v>190000</v>
      </c>
      <c r="D438" s="19" t="n">
        <v>0</v>
      </c>
      <c r="E438" s="19">
        <f>ROUND(MIN(B438/12,650000)*12*0.0915+MIN(B438/12,1390000)*12*(0.0504+0)+B438*0.005,0)</f>
        <v/>
      </c>
      <c r="F438" s="19">
        <f>IF(B438&lt;741000,0,IF(B438&lt;2191000,B438-740000,IF(B438&lt;2193000,1451000,IF(B438&lt;2196000,1453000,IF(B438&lt;2200000,1456000,IF(B438&lt;3600000,ROUND(ROUNDDOWN(B438/4,-3)*2.8,0)-80000,IF(B438&lt;6600000,ROUND(ROUNDDOWN(B438/4,-3)*3.2,0)-440000,IF(B438&lt;8500000,ROUNDDOWN(B438*0.9,0)-1100000,B438-1950000))))))))</f>
        <v/>
      </c>
      <c r="G438" s="19">
        <f>F438+C438</f>
        <v/>
      </c>
      <c r="H438" s="19">
        <f>IF(G438&gt;23500000,NA(),IF(G438&lt;=4890000,1040000,IF(G438&lt;=6550000,670000,620000)))</f>
        <v/>
      </c>
      <c r="I438" s="19">
        <f>IF(D438&lt;=0,0,MAX(0,MIN(2000000,D438-MIN(100000,ROUNDDOWN(G438*0.05,0)))))</f>
        <v/>
      </c>
      <c r="J438" s="19">
        <f>MAX(0,ROUNDDOWN(F438-E438-H438,-3))</f>
        <v/>
      </c>
      <c r="K438" s="19">
        <f>MAX(0,ROUNDDOWN(G438-E438-H438-I438,-3))</f>
        <v/>
      </c>
      <c r="L438" s="19">
        <f>MAX(0,ROUNDDOWN(G438-E438-H438,-3))</f>
        <v/>
      </c>
      <c r="M438" s="19">
        <f>IF(J438&lt;=0,0,ROUNDDOWN((J438*LOOKUP(J438,{0,1950001,3300001,6950001,9000001,18000001,40000001},{0.05,0.1,0.2,0.23,0.33,0.4,0.45})-LOOKUP(J438,{0,1950001,3300001,6950001,9000001,18000001,40000001},{0,97500,427500,636000,1536000,2796000,4796000}))*1.021,-2))</f>
        <v/>
      </c>
      <c r="N438" s="19">
        <f>IF(K438&lt;=0,0,ROUNDDOWN((K438*LOOKUP(K438,{0,1950001,3300001,6950001,9000001,18000001,40000001},{0.05,0.1,0.2,0.23,0.33,0.4,0.45})-LOOKUP(K438,{0,1950001,3300001,6950001,9000001,18000001,40000001},{0,97500,427500,636000,1536000,2796000,4796000}))*1.021,-2))</f>
        <v/>
      </c>
      <c r="O438" s="19">
        <f>IF(L438&lt;=0,0,ROUNDDOWN((L438*LOOKUP(L438,{0,1950001,3300001,6950001,9000001,18000001,40000001},{0.05,0.1,0.2,0.23,0.33,0.4,0.45})-LOOKUP(L438,{0,1950001,3300001,6950001,9000001,18000001,40000001},{0,97500,427500,636000,1536000,2796000,4796000}))*1.021,-2))</f>
        <v/>
      </c>
      <c r="P438" s="19">
        <f>MAX(0,ROUNDDOWN(G438-E438-430000,-3))</f>
        <v/>
      </c>
      <c r="Q438" s="19">
        <f>MAX(0,ROUNDDOWN(G438-E438-430000-I438,-3))</f>
        <v/>
      </c>
      <c r="R438" s="19">
        <f>MAX(0,ROUNDDOWN(F438-E438-430000,-3))</f>
        <v/>
      </c>
      <c r="S438" s="19">
        <f>IF(G438&lt;=450000,0,MAX(0,ROUNDDOWN(P438*0.06-MIN(50000,P438)*0.03,-2))+MAX(0,ROUNDDOWN(P438*0.04-MIN(50000,P438)*0.02,-2)))</f>
        <v/>
      </c>
      <c r="T438" s="19">
        <f>IF(G438&lt;=450000,0,MAX(0,ROUNDDOWN(Q438*0.06-MIN(50000,Q438)*0.03,-2))+MAX(0,ROUNDDOWN(Q438*0.04-MIN(50000,Q438)*0.02,-2)))</f>
        <v/>
      </c>
      <c r="U438" s="19">
        <f>IF(F438&lt;=450000,0,MAX(0,ROUNDDOWN(R438*0.06-MIN(50000,R438)*0.03,-2))+MAX(0,ROUNDDOWN(R438*0.04-MIN(50000,R438)*0.02,-2)))</f>
        <v/>
      </c>
      <c r="V438" s="19">
        <f>S438-U438</f>
        <v/>
      </c>
      <c r="W438" s="19">
        <f>O438-M438</f>
        <v/>
      </c>
      <c r="X438" s="19">
        <f>N438+T438-M438-S438</f>
        <v/>
      </c>
      <c r="Y438" s="19">
        <f>T438-S438</f>
        <v/>
      </c>
    </row>
    <row r="439">
      <c r="A439" t="inlineStr">
        <is>
          <t>年収刻み 20万1円</t>
        </is>
      </c>
      <c r="B439" s="19">
        <f>'4_年収10万円刻み'!$A$34</f>
        <v/>
      </c>
      <c r="C439" s="19" t="n">
        <v>200001</v>
      </c>
      <c r="D439" s="19" t="n">
        <v>0</v>
      </c>
      <c r="E439" s="19">
        <f>ROUND(MIN(B439/12,650000)*12*0.0915+MIN(B439/12,1390000)*12*(0.0504+0)+B439*0.005,0)</f>
        <v/>
      </c>
      <c r="F439" s="19">
        <f>IF(B439&lt;741000,0,IF(B439&lt;2191000,B439-740000,IF(B439&lt;2193000,1451000,IF(B439&lt;2196000,1453000,IF(B439&lt;2200000,1456000,IF(B439&lt;3600000,ROUND(ROUNDDOWN(B439/4,-3)*2.8,0)-80000,IF(B439&lt;6600000,ROUND(ROUNDDOWN(B439/4,-3)*3.2,0)-440000,IF(B439&lt;8500000,ROUNDDOWN(B439*0.9,0)-1100000,B439-1950000))))))))</f>
        <v/>
      </c>
      <c r="G439" s="19">
        <f>F439+C439</f>
        <v/>
      </c>
      <c r="H439" s="19">
        <f>IF(G439&gt;23500000,NA(),IF(G439&lt;=4890000,1040000,IF(G439&lt;=6550000,670000,620000)))</f>
        <v/>
      </c>
      <c r="I439" s="19">
        <f>IF(D439&lt;=0,0,MAX(0,MIN(2000000,D439-MIN(100000,ROUNDDOWN(G439*0.05,0)))))</f>
        <v/>
      </c>
      <c r="J439" s="19">
        <f>MAX(0,ROUNDDOWN(F439-E439-H439,-3))</f>
        <v/>
      </c>
      <c r="K439" s="19">
        <f>MAX(0,ROUNDDOWN(G439-E439-H439-I439,-3))</f>
        <v/>
      </c>
      <c r="L439" s="19">
        <f>MAX(0,ROUNDDOWN(G439-E439-H439,-3))</f>
        <v/>
      </c>
      <c r="M439" s="19">
        <f>IF(J439&lt;=0,0,ROUNDDOWN((J439*LOOKUP(J439,{0,1950001,3300001,6950001,9000001,18000001,40000001},{0.05,0.1,0.2,0.23,0.33,0.4,0.45})-LOOKUP(J439,{0,1950001,3300001,6950001,9000001,18000001,40000001},{0,97500,427500,636000,1536000,2796000,4796000}))*1.021,-2))</f>
        <v/>
      </c>
      <c r="N439" s="19">
        <f>IF(K439&lt;=0,0,ROUNDDOWN((K439*LOOKUP(K439,{0,1950001,3300001,6950001,9000001,18000001,40000001},{0.05,0.1,0.2,0.23,0.33,0.4,0.45})-LOOKUP(K439,{0,1950001,3300001,6950001,9000001,18000001,40000001},{0,97500,427500,636000,1536000,2796000,4796000}))*1.021,-2))</f>
        <v/>
      </c>
      <c r="O439" s="19">
        <f>IF(L439&lt;=0,0,ROUNDDOWN((L439*LOOKUP(L439,{0,1950001,3300001,6950001,9000001,18000001,40000001},{0.05,0.1,0.2,0.23,0.33,0.4,0.45})-LOOKUP(L439,{0,1950001,3300001,6950001,9000001,18000001,40000001},{0,97500,427500,636000,1536000,2796000,4796000}))*1.021,-2))</f>
        <v/>
      </c>
      <c r="P439" s="19">
        <f>MAX(0,ROUNDDOWN(G439-E439-430000,-3))</f>
        <v/>
      </c>
      <c r="Q439" s="19">
        <f>MAX(0,ROUNDDOWN(G439-E439-430000-I439,-3))</f>
        <v/>
      </c>
      <c r="R439" s="19">
        <f>MAX(0,ROUNDDOWN(F439-E439-430000,-3))</f>
        <v/>
      </c>
      <c r="S439" s="19">
        <f>IF(G439&lt;=450000,0,MAX(0,ROUNDDOWN(P439*0.06-MIN(50000,P439)*0.03,-2))+MAX(0,ROUNDDOWN(P439*0.04-MIN(50000,P439)*0.02,-2)))</f>
        <v/>
      </c>
      <c r="T439" s="19">
        <f>IF(G439&lt;=450000,0,MAX(0,ROUNDDOWN(Q439*0.06-MIN(50000,Q439)*0.03,-2))+MAX(0,ROUNDDOWN(Q439*0.04-MIN(50000,Q439)*0.02,-2)))</f>
        <v/>
      </c>
      <c r="U439" s="19">
        <f>IF(F439&lt;=450000,0,MAX(0,ROUNDDOWN(R439*0.06-MIN(50000,R439)*0.03,-2))+MAX(0,ROUNDDOWN(R439*0.04-MIN(50000,R439)*0.02,-2)))</f>
        <v/>
      </c>
      <c r="V439" s="19">
        <f>S439-U439</f>
        <v/>
      </c>
      <c r="W439" s="19">
        <f>O439-M439</f>
        <v/>
      </c>
      <c r="X439" s="19">
        <f>N439+T439-M439-S439</f>
        <v/>
      </c>
      <c r="Y439" s="19">
        <f>T439-S439</f>
        <v/>
      </c>
    </row>
    <row r="440">
      <c r="A440" t="inlineStr">
        <is>
          <t>年収刻み 19万</t>
        </is>
      </c>
      <c r="B440" s="19">
        <f>'4_年収10万円刻み'!$A$35</f>
        <v/>
      </c>
      <c r="C440" s="19" t="n">
        <v>190000</v>
      </c>
      <c r="D440" s="19" t="n">
        <v>0</v>
      </c>
      <c r="E440" s="19">
        <f>ROUND(MIN(B440/12,650000)*12*0.0915+MIN(B440/12,1390000)*12*(0.0504+0)+B440*0.005,0)</f>
        <v/>
      </c>
      <c r="F440" s="19">
        <f>IF(B440&lt;741000,0,IF(B440&lt;2191000,B440-740000,IF(B440&lt;2193000,1451000,IF(B440&lt;2196000,1453000,IF(B440&lt;2200000,1456000,IF(B440&lt;3600000,ROUND(ROUNDDOWN(B440/4,-3)*2.8,0)-80000,IF(B440&lt;6600000,ROUND(ROUNDDOWN(B440/4,-3)*3.2,0)-440000,IF(B440&lt;8500000,ROUNDDOWN(B440*0.9,0)-1100000,B440-1950000))))))))</f>
        <v/>
      </c>
      <c r="G440" s="19">
        <f>F440+C440</f>
        <v/>
      </c>
      <c r="H440" s="19">
        <f>IF(G440&gt;23500000,NA(),IF(G440&lt;=4890000,1040000,IF(G440&lt;=6550000,670000,620000)))</f>
        <v/>
      </c>
      <c r="I440" s="19">
        <f>IF(D440&lt;=0,0,MAX(0,MIN(2000000,D440-MIN(100000,ROUNDDOWN(G440*0.05,0)))))</f>
        <v/>
      </c>
      <c r="J440" s="19">
        <f>MAX(0,ROUNDDOWN(F440-E440-H440,-3))</f>
        <v/>
      </c>
      <c r="K440" s="19">
        <f>MAX(0,ROUNDDOWN(G440-E440-H440-I440,-3))</f>
        <v/>
      </c>
      <c r="L440" s="19">
        <f>MAX(0,ROUNDDOWN(G440-E440-H440,-3))</f>
        <v/>
      </c>
      <c r="M440" s="19">
        <f>IF(J440&lt;=0,0,ROUNDDOWN((J440*LOOKUP(J440,{0,1950001,3300001,6950001,9000001,18000001,40000001},{0.05,0.1,0.2,0.23,0.33,0.4,0.45})-LOOKUP(J440,{0,1950001,3300001,6950001,9000001,18000001,40000001},{0,97500,427500,636000,1536000,2796000,4796000}))*1.021,-2))</f>
        <v/>
      </c>
      <c r="N440" s="19">
        <f>IF(K440&lt;=0,0,ROUNDDOWN((K440*LOOKUP(K440,{0,1950001,3300001,6950001,9000001,18000001,40000001},{0.05,0.1,0.2,0.23,0.33,0.4,0.45})-LOOKUP(K440,{0,1950001,3300001,6950001,9000001,18000001,40000001},{0,97500,427500,636000,1536000,2796000,4796000}))*1.021,-2))</f>
        <v/>
      </c>
      <c r="O440" s="19">
        <f>IF(L440&lt;=0,0,ROUNDDOWN((L440*LOOKUP(L440,{0,1950001,3300001,6950001,9000001,18000001,40000001},{0.05,0.1,0.2,0.23,0.33,0.4,0.45})-LOOKUP(L440,{0,1950001,3300001,6950001,9000001,18000001,40000001},{0,97500,427500,636000,1536000,2796000,4796000}))*1.021,-2))</f>
        <v/>
      </c>
      <c r="P440" s="19">
        <f>MAX(0,ROUNDDOWN(G440-E440-430000,-3))</f>
        <v/>
      </c>
      <c r="Q440" s="19">
        <f>MAX(0,ROUNDDOWN(G440-E440-430000-I440,-3))</f>
        <v/>
      </c>
      <c r="R440" s="19">
        <f>MAX(0,ROUNDDOWN(F440-E440-430000,-3))</f>
        <v/>
      </c>
      <c r="S440" s="19">
        <f>IF(G440&lt;=450000,0,MAX(0,ROUNDDOWN(P440*0.06-MIN(50000,P440)*0.03,-2))+MAX(0,ROUNDDOWN(P440*0.04-MIN(50000,P440)*0.02,-2)))</f>
        <v/>
      </c>
      <c r="T440" s="19">
        <f>IF(G440&lt;=450000,0,MAX(0,ROUNDDOWN(Q440*0.06-MIN(50000,Q440)*0.03,-2))+MAX(0,ROUNDDOWN(Q440*0.04-MIN(50000,Q440)*0.02,-2)))</f>
        <v/>
      </c>
      <c r="U440" s="19">
        <f>IF(F440&lt;=450000,0,MAX(0,ROUNDDOWN(R440*0.06-MIN(50000,R440)*0.03,-2))+MAX(0,ROUNDDOWN(R440*0.04-MIN(50000,R440)*0.02,-2)))</f>
        <v/>
      </c>
      <c r="V440" s="19">
        <f>S440-U440</f>
        <v/>
      </c>
      <c r="W440" s="19">
        <f>O440-M440</f>
        <v/>
      </c>
      <c r="X440" s="19">
        <f>N440+T440-M440-S440</f>
        <v/>
      </c>
      <c r="Y440" s="19">
        <f>T440-S440</f>
        <v/>
      </c>
    </row>
    <row r="441">
      <c r="A441" t="inlineStr">
        <is>
          <t>年収刻み 20万1円</t>
        </is>
      </c>
      <c r="B441" s="19">
        <f>'4_年収10万円刻み'!$A$35</f>
        <v/>
      </c>
      <c r="C441" s="19" t="n">
        <v>200001</v>
      </c>
      <c r="D441" s="19" t="n">
        <v>0</v>
      </c>
      <c r="E441" s="19">
        <f>ROUND(MIN(B441/12,650000)*12*0.0915+MIN(B441/12,1390000)*12*(0.0504+0)+B441*0.005,0)</f>
        <v/>
      </c>
      <c r="F441" s="19">
        <f>IF(B441&lt;741000,0,IF(B441&lt;2191000,B441-740000,IF(B441&lt;2193000,1451000,IF(B441&lt;2196000,1453000,IF(B441&lt;2200000,1456000,IF(B441&lt;3600000,ROUND(ROUNDDOWN(B441/4,-3)*2.8,0)-80000,IF(B441&lt;6600000,ROUND(ROUNDDOWN(B441/4,-3)*3.2,0)-440000,IF(B441&lt;8500000,ROUNDDOWN(B441*0.9,0)-1100000,B441-1950000))))))))</f>
        <v/>
      </c>
      <c r="G441" s="19">
        <f>F441+C441</f>
        <v/>
      </c>
      <c r="H441" s="19">
        <f>IF(G441&gt;23500000,NA(),IF(G441&lt;=4890000,1040000,IF(G441&lt;=6550000,670000,620000)))</f>
        <v/>
      </c>
      <c r="I441" s="19">
        <f>IF(D441&lt;=0,0,MAX(0,MIN(2000000,D441-MIN(100000,ROUNDDOWN(G441*0.05,0)))))</f>
        <v/>
      </c>
      <c r="J441" s="19">
        <f>MAX(0,ROUNDDOWN(F441-E441-H441,-3))</f>
        <v/>
      </c>
      <c r="K441" s="19">
        <f>MAX(0,ROUNDDOWN(G441-E441-H441-I441,-3))</f>
        <v/>
      </c>
      <c r="L441" s="19">
        <f>MAX(0,ROUNDDOWN(G441-E441-H441,-3))</f>
        <v/>
      </c>
      <c r="M441" s="19">
        <f>IF(J441&lt;=0,0,ROUNDDOWN((J441*LOOKUP(J441,{0,1950001,3300001,6950001,9000001,18000001,40000001},{0.05,0.1,0.2,0.23,0.33,0.4,0.45})-LOOKUP(J441,{0,1950001,3300001,6950001,9000001,18000001,40000001},{0,97500,427500,636000,1536000,2796000,4796000}))*1.021,-2))</f>
        <v/>
      </c>
      <c r="N441" s="19">
        <f>IF(K441&lt;=0,0,ROUNDDOWN((K441*LOOKUP(K441,{0,1950001,3300001,6950001,9000001,18000001,40000001},{0.05,0.1,0.2,0.23,0.33,0.4,0.45})-LOOKUP(K441,{0,1950001,3300001,6950001,9000001,18000001,40000001},{0,97500,427500,636000,1536000,2796000,4796000}))*1.021,-2))</f>
        <v/>
      </c>
      <c r="O441" s="19">
        <f>IF(L441&lt;=0,0,ROUNDDOWN((L441*LOOKUP(L441,{0,1950001,3300001,6950001,9000001,18000001,40000001},{0.05,0.1,0.2,0.23,0.33,0.4,0.45})-LOOKUP(L441,{0,1950001,3300001,6950001,9000001,18000001,40000001},{0,97500,427500,636000,1536000,2796000,4796000}))*1.021,-2))</f>
        <v/>
      </c>
      <c r="P441" s="19">
        <f>MAX(0,ROUNDDOWN(G441-E441-430000,-3))</f>
        <v/>
      </c>
      <c r="Q441" s="19">
        <f>MAX(0,ROUNDDOWN(G441-E441-430000-I441,-3))</f>
        <v/>
      </c>
      <c r="R441" s="19">
        <f>MAX(0,ROUNDDOWN(F441-E441-430000,-3))</f>
        <v/>
      </c>
      <c r="S441" s="19">
        <f>IF(G441&lt;=450000,0,MAX(0,ROUNDDOWN(P441*0.06-MIN(50000,P441)*0.03,-2))+MAX(0,ROUNDDOWN(P441*0.04-MIN(50000,P441)*0.02,-2)))</f>
        <v/>
      </c>
      <c r="T441" s="19">
        <f>IF(G441&lt;=450000,0,MAX(0,ROUNDDOWN(Q441*0.06-MIN(50000,Q441)*0.03,-2))+MAX(0,ROUNDDOWN(Q441*0.04-MIN(50000,Q441)*0.02,-2)))</f>
        <v/>
      </c>
      <c r="U441" s="19">
        <f>IF(F441&lt;=450000,0,MAX(0,ROUNDDOWN(R441*0.06-MIN(50000,R441)*0.03,-2))+MAX(0,ROUNDDOWN(R441*0.04-MIN(50000,R441)*0.02,-2)))</f>
        <v/>
      </c>
      <c r="V441" s="19">
        <f>S441-U441</f>
        <v/>
      </c>
      <c r="W441" s="19">
        <f>O441-M441</f>
        <v/>
      </c>
      <c r="X441" s="19">
        <f>N441+T441-M441-S441</f>
        <v/>
      </c>
      <c r="Y441" s="19">
        <f>T441-S441</f>
        <v/>
      </c>
    </row>
    <row r="442">
      <c r="A442" t="inlineStr">
        <is>
          <t>年収刻み 19万</t>
        </is>
      </c>
      <c r="B442" s="19">
        <f>'4_年収10万円刻み'!$A$36</f>
        <v/>
      </c>
      <c r="C442" s="19" t="n">
        <v>190000</v>
      </c>
      <c r="D442" s="19" t="n">
        <v>0</v>
      </c>
      <c r="E442" s="19">
        <f>ROUND(MIN(B442/12,650000)*12*0.0915+MIN(B442/12,1390000)*12*(0.0504+0)+B442*0.005,0)</f>
        <v/>
      </c>
      <c r="F442" s="19">
        <f>IF(B442&lt;741000,0,IF(B442&lt;2191000,B442-740000,IF(B442&lt;2193000,1451000,IF(B442&lt;2196000,1453000,IF(B442&lt;2200000,1456000,IF(B442&lt;3600000,ROUND(ROUNDDOWN(B442/4,-3)*2.8,0)-80000,IF(B442&lt;6600000,ROUND(ROUNDDOWN(B442/4,-3)*3.2,0)-440000,IF(B442&lt;8500000,ROUNDDOWN(B442*0.9,0)-1100000,B442-1950000))))))))</f>
        <v/>
      </c>
      <c r="G442" s="19">
        <f>F442+C442</f>
        <v/>
      </c>
      <c r="H442" s="19">
        <f>IF(G442&gt;23500000,NA(),IF(G442&lt;=4890000,1040000,IF(G442&lt;=6550000,670000,620000)))</f>
        <v/>
      </c>
      <c r="I442" s="19">
        <f>IF(D442&lt;=0,0,MAX(0,MIN(2000000,D442-MIN(100000,ROUNDDOWN(G442*0.05,0)))))</f>
        <v/>
      </c>
      <c r="J442" s="19">
        <f>MAX(0,ROUNDDOWN(F442-E442-H442,-3))</f>
        <v/>
      </c>
      <c r="K442" s="19">
        <f>MAX(0,ROUNDDOWN(G442-E442-H442-I442,-3))</f>
        <v/>
      </c>
      <c r="L442" s="19">
        <f>MAX(0,ROUNDDOWN(G442-E442-H442,-3))</f>
        <v/>
      </c>
      <c r="M442" s="19">
        <f>IF(J442&lt;=0,0,ROUNDDOWN((J442*LOOKUP(J442,{0,1950001,3300001,6950001,9000001,18000001,40000001},{0.05,0.1,0.2,0.23,0.33,0.4,0.45})-LOOKUP(J442,{0,1950001,3300001,6950001,9000001,18000001,40000001},{0,97500,427500,636000,1536000,2796000,4796000}))*1.021,-2))</f>
        <v/>
      </c>
      <c r="N442" s="19">
        <f>IF(K442&lt;=0,0,ROUNDDOWN((K442*LOOKUP(K442,{0,1950001,3300001,6950001,9000001,18000001,40000001},{0.05,0.1,0.2,0.23,0.33,0.4,0.45})-LOOKUP(K442,{0,1950001,3300001,6950001,9000001,18000001,40000001},{0,97500,427500,636000,1536000,2796000,4796000}))*1.021,-2))</f>
        <v/>
      </c>
      <c r="O442" s="19">
        <f>IF(L442&lt;=0,0,ROUNDDOWN((L442*LOOKUP(L442,{0,1950001,3300001,6950001,9000001,18000001,40000001},{0.05,0.1,0.2,0.23,0.33,0.4,0.45})-LOOKUP(L442,{0,1950001,3300001,6950001,9000001,18000001,40000001},{0,97500,427500,636000,1536000,2796000,4796000}))*1.021,-2))</f>
        <v/>
      </c>
      <c r="P442" s="19">
        <f>MAX(0,ROUNDDOWN(G442-E442-430000,-3))</f>
        <v/>
      </c>
      <c r="Q442" s="19">
        <f>MAX(0,ROUNDDOWN(G442-E442-430000-I442,-3))</f>
        <v/>
      </c>
      <c r="R442" s="19">
        <f>MAX(0,ROUNDDOWN(F442-E442-430000,-3))</f>
        <v/>
      </c>
      <c r="S442" s="19">
        <f>IF(G442&lt;=450000,0,MAX(0,ROUNDDOWN(P442*0.06-MIN(50000,P442)*0.03,-2))+MAX(0,ROUNDDOWN(P442*0.04-MIN(50000,P442)*0.02,-2)))</f>
        <v/>
      </c>
      <c r="T442" s="19">
        <f>IF(G442&lt;=450000,0,MAX(0,ROUNDDOWN(Q442*0.06-MIN(50000,Q442)*0.03,-2))+MAX(0,ROUNDDOWN(Q442*0.04-MIN(50000,Q442)*0.02,-2)))</f>
        <v/>
      </c>
      <c r="U442" s="19">
        <f>IF(F442&lt;=450000,0,MAX(0,ROUNDDOWN(R442*0.06-MIN(50000,R442)*0.03,-2))+MAX(0,ROUNDDOWN(R442*0.04-MIN(50000,R442)*0.02,-2)))</f>
        <v/>
      </c>
      <c r="V442" s="19">
        <f>S442-U442</f>
        <v/>
      </c>
      <c r="W442" s="19">
        <f>O442-M442</f>
        <v/>
      </c>
      <c r="X442" s="19">
        <f>N442+T442-M442-S442</f>
        <v/>
      </c>
      <c r="Y442" s="19">
        <f>T442-S442</f>
        <v/>
      </c>
    </row>
    <row r="443">
      <c r="A443" t="inlineStr">
        <is>
          <t>年収刻み 20万1円</t>
        </is>
      </c>
      <c r="B443" s="19">
        <f>'4_年収10万円刻み'!$A$36</f>
        <v/>
      </c>
      <c r="C443" s="19" t="n">
        <v>200001</v>
      </c>
      <c r="D443" s="19" t="n">
        <v>0</v>
      </c>
      <c r="E443" s="19">
        <f>ROUND(MIN(B443/12,650000)*12*0.0915+MIN(B443/12,1390000)*12*(0.0504+0)+B443*0.005,0)</f>
        <v/>
      </c>
      <c r="F443" s="19">
        <f>IF(B443&lt;741000,0,IF(B443&lt;2191000,B443-740000,IF(B443&lt;2193000,1451000,IF(B443&lt;2196000,1453000,IF(B443&lt;2200000,1456000,IF(B443&lt;3600000,ROUND(ROUNDDOWN(B443/4,-3)*2.8,0)-80000,IF(B443&lt;6600000,ROUND(ROUNDDOWN(B443/4,-3)*3.2,0)-440000,IF(B443&lt;8500000,ROUNDDOWN(B443*0.9,0)-1100000,B443-1950000))))))))</f>
        <v/>
      </c>
      <c r="G443" s="19">
        <f>F443+C443</f>
        <v/>
      </c>
      <c r="H443" s="19">
        <f>IF(G443&gt;23500000,NA(),IF(G443&lt;=4890000,1040000,IF(G443&lt;=6550000,670000,620000)))</f>
        <v/>
      </c>
      <c r="I443" s="19">
        <f>IF(D443&lt;=0,0,MAX(0,MIN(2000000,D443-MIN(100000,ROUNDDOWN(G443*0.05,0)))))</f>
        <v/>
      </c>
      <c r="J443" s="19">
        <f>MAX(0,ROUNDDOWN(F443-E443-H443,-3))</f>
        <v/>
      </c>
      <c r="K443" s="19">
        <f>MAX(0,ROUNDDOWN(G443-E443-H443-I443,-3))</f>
        <v/>
      </c>
      <c r="L443" s="19">
        <f>MAX(0,ROUNDDOWN(G443-E443-H443,-3))</f>
        <v/>
      </c>
      <c r="M443" s="19">
        <f>IF(J443&lt;=0,0,ROUNDDOWN((J443*LOOKUP(J443,{0,1950001,3300001,6950001,9000001,18000001,40000001},{0.05,0.1,0.2,0.23,0.33,0.4,0.45})-LOOKUP(J443,{0,1950001,3300001,6950001,9000001,18000001,40000001},{0,97500,427500,636000,1536000,2796000,4796000}))*1.021,-2))</f>
        <v/>
      </c>
      <c r="N443" s="19">
        <f>IF(K443&lt;=0,0,ROUNDDOWN((K443*LOOKUP(K443,{0,1950001,3300001,6950001,9000001,18000001,40000001},{0.05,0.1,0.2,0.23,0.33,0.4,0.45})-LOOKUP(K443,{0,1950001,3300001,6950001,9000001,18000001,40000001},{0,97500,427500,636000,1536000,2796000,4796000}))*1.021,-2))</f>
        <v/>
      </c>
      <c r="O443" s="19">
        <f>IF(L443&lt;=0,0,ROUNDDOWN((L443*LOOKUP(L443,{0,1950001,3300001,6950001,9000001,18000001,40000001},{0.05,0.1,0.2,0.23,0.33,0.4,0.45})-LOOKUP(L443,{0,1950001,3300001,6950001,9000001,18000001,40000001},{0,97500,427500,636000,1536000,2796000,4796000}))*1.021,-2))</f>
        <v/>
      </c>
      <c r="P443" s="19">
        <f>MAX(0,ROUNDDOWN(G443-E443-430000,-3))</f>
        <v/>
      </c>
      <c r="Q443" s="19">
        <f>MAX(0,ROUNDDOWN(G443-E443-430000-I443,-3))</f>
        <v/>
      </c>
      <c r="R443" s="19">
        <f>MAX(0,ROUNDDOWN(F443-E443-430000,-3))</f>
        <v/>
      </c>
      <c r="S443" s="19">
        <f>IF(G443&lt;=450000,0,MAX(0,ROUNDDOWN(P443*0.06-MIN(50000,P443)*0.03,-2))+MAX(0,ROUNDDOWN(P443*0.04-MIN(50000,P443)*0.02,-2)))</f>
        <v/>
      </c>
      <c r="T443" s="19">
        <f>IF(G443&lt;=450000,0,MAX(0,ROUNDDOWN(Q443*0.06-MIN(50000,Q443)*0.03,-2))+MAX(0,ROUNDDOWN(Q443*0.04-MIN(50000,Q443)*0.02,-2)))</f>
        <v/>
      </c>
      <c r="U443" s="19">
        <f>IF(F443&lt;=450000,0,MAX(0,ROUNDDOWN(R443*0.06-MIN(50000,R443)*0.03,-2))+MAX(0,ROUNDDOWN(R443*0.04-MIN(50000,R443)*0.02,-2)))</f>
        <v/>
      </c>
      <c r="V443" s="19">
        <f>S443-U443</f>
        <v/>
      </c>
      <c r="W443" s="19">
        <f>O443-M443</f>
        <v/>
      </c>
      <c r="X443" s="19">
        <f>N443+T443-M443-S443</f>
        <v/>
      </c>
      <c r="Y443" s="19">
        <f>T443-S443</f>
        <v/>
      </c>
    </row>
    <row r="444">
      <c r="A444" t="inlineStr">
        <is>
          <t>年収刻み 19万</t>
        </is>
      </c>
      <c r="B444" s="19">
        <f>'4_年収10万円刻み'!$A$37</f>
        <v/>
      </c>
      <c r="C444" s="19" t="n">
        <v>190000</v>
      </c>
      <c r="D444" s="19" t="n">
        <v>0</v>
      </c>
      <c r="E444" s="19">
        <f>ROUND(MIN(B444/12,650000)*12*0.0915+MIN(B444/12,1390000)*12*(0.0504+0)+B444*0.005,0)</f>
        <v/>
      </c>
      <c r="F444" s="19">
        <f>IF(B444&lt;741000,0,IF(B444&lt;2191000,B444-740000,IF(B444&lt;2193000,1451000,IF(B444&lt;2196000,1453000,IF(B444&lt;2200000,1456000,IF(B444&lt;3600000,ROUND(ROUNDDOWN(B444/4,-3)*2.8,0)-80000,IF(B444&lt;6600000,ROUND(ROUNDDOWN(B444/4,-3)*3.2,0)-440000,IF(B444&lt;8500000,ROUNDDOWN(B444*0.9,0)-1100000,B444-1950000))))))))</f>
        <v/>
      </c>
      <c r="G444" s="19">
        <f>F444+C444</f>
        <v/>
      </c>
      <c r="H444" s="19">
        <f>IF(G444&gt;23500000,NA(),IF(G444&lt;=4890000,1040000,IF(G444&lt;=6550000,670000,620000)))</f>
        <v/>
      </c>
      <c r="I444" s="19">
        <f>IF(D444&lt;=0,0,MAX(0,MIN(2000000,D444-MIN(100000,ROUNDDOWN(G444*0.05,0)))))</f>
        <v/>
      </c>
      <c r="J444" s="19">
        <f>MAX(0,ROUNDDOWN(F444-E444-H444,-3))</f>
        <v/>
      </c>
      <c r="K444" s="19">
        <f>MAX(0,ROUNDDOWN(G444-E444-H444-I444,-3))</f>
        <v/>
      </c>
      <c r="L444" s="19">
        <f>MAX(0,ROUNDDOWN(G444-E444-H444,-3))</f>
        <v/>
      </c>
      <c r="M444" s="19">
        <f>IF(J444&lt;=0,0,ROUNDDOWN((J444*LOOKUP(J444,{0,1950001,3300001,6950001,9000001,18000001,40000001},{0.05,0.1,0.2,0.23,0.33,0.4,0.45})-LOOKUP(J444,{0,1950001,3300001,6950001,9000001,18000001,40000001},{0,97500,427500,636000,1536000,2796000,4796000}))*1.021,-2))</f>
        <v/>
      </c>
      <c r="N444" s="19">
        <f>IF(K444&lt;=0,0,ROUNDDOWN((K444*LOOKUP(K444,{0,1950001,3300001,6950001,9000001,18000001,40000001},{0.05,0.1,0.2,0.23,0.33,0.4,0.45})-LOOKUP(K444,{0,1950001,3300001,6950001,9000001,18000001,40000001},{0,97500,427500,636000,1536000,2796000,4796000}))*1.021,-2))</f>
        <v/>
      </c>
      <c r="O444" s="19">
        <f>IF(L444&lt;=0,0,ROUNDDOWN((L444*LOOKUP(L444,{0,1950001,3300001,6950001,9000001,18000001,40000001},{0.05,0.1,0.2,0.23,0.33,0.4,0.45})-LOOKUP(L444,{0,1950001,3300001,6950001,9000001,18000001,40000001},{0,97500,427500,636000,1536000,2796000,4796000}))*1.021,-2))</f>
        <v/>
      </c>
      <c r="P444" s="19">
        <f>MAX(0,ROUNDDOWN(G444-E444-430000,-3))</f>
        <v/>
      </c>
      <c r="Q444" s="19">
        <f>MAX(0,ROUNDDOWN(G444-E444-430000-I444,-3))</f>
        <v/>
      </c>
      <c r="R444" s="19">
        <f>MAX(0,ROUNDDOWN(F444-E444-430000,-3))</f>
        <v/>
      </c>
      <c r="S444" s="19">
        <f>IF(G444&lt;=450000,0,MAX(0,ROUNDDOWN(P444*0.06-MIN(50000,P444)*0.03,-2))+MAX(0,ROUNDDOWN(P444*0.04-MIN(50000,P444)*0.02,-2)))</f>
        <v/>
      </c>
      <c r="T444" s="19">
        <f>IF(G444&lt;=450000,0,MAX(0,ROUNDDOWN(Q444*0.06-MIN(50000,Q444)*0.03,-2))+MAX(0,ROUNDDOWN(Q444*0.04-MIN(50000,Q444)*0.02,-2)))</f>
        <v/>
      </c>
      <c r="U444" s="19">
        <f>IF(F444&lt;=450000,0,MAX(0,ROUNDDOWN(R444*0.06-MIN(50000,R444)*0.03,-2))+MAX(0,ROUNDDOWN(R444*0.04-MIN(50000,R444)*0.02,-2)))</f>
        <v/>
      </c>
      <c r="V444" s="19">
        <f>S444-U444</f>
        <v/>
      </c>
      <c r="W444" s="19">
        <f>O444-M444</f>
        <v/>
      </c>
      <c r="X444" s="19">
        <f>N444+T444-M444-S444</f>
        <v/>
      </c>
      <c r="Y444" s="19">
        <f>T444-S444</f>
        <v/>
      </c>
    </row>
    <row r="445">
      <c r="A445" t="inlineStr">
        <is>
          <t>年収刻み 20万1円</t>
        </is>
      </c>
      <c r="B445" s="19">
        <f>'4_年収10万円刻み'!$A$37</f>
        <v/>
      </c>
      <c r="C445" s="19" t="n">
        <v>200001</v>
      </c>
      <c r="D445" s="19" t="n">
        <v>0</v>
      </c>
      <c r="E445" s="19">
        <f>ROUND(MIN(B445/12,650000)*12*0.0915+MIN(B445/12,1390000)*12*(0.0504+0)+B445*0.005,0)</f>
        <v/>
      </c>
      <c r="F445" s="19">
        <f>IF(B445&lt;741000,0,IF(B445&lt;2191000,B445-740000,IF(B445&lt;2193000,1451000,IF(B445&lt;2196000,1453000,IF(B445&lt;2200000,1456000,IF(B445&lt;3600000,ROUND(ROUNDDOWN(B445/4,-3)*2.8,0)-80000,IF(B445&lt;6600000,ROUND(ROUNDDOWN(B445/4,-3)*3.2,0)-440000,IF(B445&lt;8500000,ROUNDDOWN(B445*0.9,0)-1100000,B445-1950000))))))))</f>
        <v/>
      </c>
      <c r="G445" s="19">
        <f>F445+C445</f>
        <v/>
      </c>
      <c r="H445" s="19">
        <f>IF(G445&gt;23500000,NA(),IF(G445&lt;=4890000,1040000,IF(G445&lt;=6550000,670000,620000)))</f>
        <v/>
      </c>
      <c r="I445" s="19">
        <f>IF(D445&lt;=0,0,MAX(0,MIN(2000000,D445-MIN(100000,ROUNDDOWN(G445*0.05,0)))))</f>
        <v/>
      </c>
      <c r="J445" s="19">
        <f>MAX(0,ROUNDDOWN(F445-E445-H445,-3))</f>
        <v/>
      </c>
      <c r="K445" s="19">
        <f>MAX(0,ROUNDDOWN(G445-E445-H445-I445,-3))</f>
        <v/>
      </c>
      <c r="L445" s="19">
        <f>MAX(0,ROUNDDOWN(G445-E445-H445,-3))</f>
        <v/>
      </c>
      <c r="M445" s="19">
        <f>IF(J445&lt;=0,0,ROUNDDOWN((J445*LOOKUP(J445,{0,1950001,3300001,6950001,9000001,18000001,40000001},{0.05,0.1,0.2,0.23,0.33,0.4,0.45})-LOOKUP(J445,{0,1950001,3300001,6950001,9000001,18000001,40000001},{0,97500,427500,636000,1536000,2796000,4796000}))*1.021,-2))</f>
        <v/>
      </c>
      <c r="N445" s="19">
        <f>IF(K445&lt;=0,0,ROUNDDOWN((K445*LOOKUP(K445,{0,1950001,3300001,6950001,9000001,18000001,40000001},{0.05,0.1,0.2,0.23,0.33,0.4,0.45})-LOOKUP(K445,{0,1950001,3300001,6950001,9000001,18000001,40000001},{0,97500,427500,636000,1536000,2796000,4796000}))*1.021,-2))</f>
        <v/>
      </c>
      <c r="O445" s="19">
        <f>IF(L445&lt;=0,0,ROUNDDOWN((L445*LOOKUP(L445,{0,1950001,3300001,6950001,9000001,18000001,40000001},{0.05,0.1,0.2,0.23,0.33,0.4,0.45})-LOOKUP(L445,{0,1950001,3300001,6950001,9000001,18000001,40000001},{0,97500,427500,636000,1536000,2796000,4796000}))*1.021,-2))</f>
        <v/>
      </c>
      <c r="P445" s="19">
        <f>MAX(0,ROUNDDOWN(G445-E445-430000,-3))</f>
        <v/>
      </c>
      <c r="Q445" s="19">
        <f>MAX(0,ROUNDDOWN(G445-E445-430000-I445,-3))</f>
        <v/>
      </c>
      <c r="R445" s="19">
        <f>MAX(0,ROUNDDOWN(F445-E445-430000,-3))</f>
        <v/>
      </c>
      <c r="S445" s="19">
        <f>IF(G445&lt;=450000,0,MAX(0,ROUNDDOWN(P445*0.06-MIN(50000,P445)*0.03,-2))+MAX(0,ROUNDDOWN(P445*0.04-MIN(50000,P445)*0.02,-2)))</f>
        <v/>
      </c>
      <c r="T445" s="19">
        <f>IF(G445&lt;=450000,0,MAX(0,ROUNDDOWN(Q445*0.06-MIN(50000,Q445)*0.03,-2))+MAX(0,ROUNDDOWN(Q445*0.04-MIN(50000,Q445)*0.02,-2)))</f>
        <v/>
      </c>
      <c r="U445" s="19">
        <f>IF(F445&lt;=450000,0,MAX(0,ROUNDDOWN(R445*0.06-MIN(50000,R445)*0.03,-2))+MAX(0,ROUNDDOWN(R445*0.04-MIN(50000,R445)*0.02,-2)))</f>
        <v/>
      </c>
      <c r="V445" s="19">
        <f>S445-U445</f>
        <v/>
      </c>
      <c r="W445" s="19">
        <f>O445-M445</f>
        <v/>
      </c>
      <c r="X445" s="19">
        <f>N445+T445-M445-S445</f>
        <v/>
      </c>
      <c r="Y445" s="19">
        <f>T445-S445</f>
        <v/>
      </c>
    </row>
    <row r="446">
      <c r="A446" t="inlineStr">
        <is>
          <t>年収刻み 19万</t>
        </is>
      </c>
      <c r="B446" s="19">
        <f>'4_年収10万円刻み'!$A$38</f>
        <v/>
      </c>
      <c r="C446" s="19" t="n">
        <v>190000</v>
      </c>
      <c r="D446" s="19" t="n">
        <v>0</v>
      </c>
      <c r="E446" s="19">
        <f>ROUND(MIN(B446/12,650000)*12*0.0915+MIN(B446/12,1390000)*12*(0.0504+0)+B446*0.005,0)</f>
        <v/>
      </c>
      <c r="F446" s="19">
        <f>IF(B446&lt;741000,0,IF(B446&lt;2191000,B446-740000,IF(B446&lt;2193000,1451000,IF(B446&lt;2196000,1453000,IF(B446&lt;2200000,1456000,IF(B446&lt;3600000,ROUND(ROUNDDOWN(B446/4,-3)*2.8,0)-80000,IF(B446&lt;6600000,ROUND(ROUNDDOWN(B446/4,-3)*3.2,0)-440000,IF(B446&lt;8500000,ROUNDDOWN(B446*0.9,0)-1100000,B446-1950000))))))))</f>
        <v/>
      </c>
      <c r="G446" s="19">
        <f>F446+C446</f>
        <v/>
      </c>
      <c r="H446" s="19">
        <f>IF(G446&gt;23500000,NA(),IF(G446&lt;=4890000,1040000,IF(G446&lt;=6550000,670000,620000)))</f>
        <v/>
      </c>
      <c r="I446" s="19">
        <f>IF(D446&lt;=0,0,MAX(0,MIN(2000000,D446-MIN(100000,ROUNDDOWN(G446*0.05,0)))))</f>
        <v/>
      </c>
      <c r="J446" s="19">
        <f>MAX(0,ROUNDDOWN(F446-E446-H446,-3))</f>
        <v/>
      </c>
      <c r="K446" s="19">
        <f>MAX(0,ROUNDDOWN(G446-E446-H446-I446,-3))</f>
        <v/>
      </c>
      <c r="L446" s="19">
        <f>MAX(0,ROUNDDOWN(G446-E446-H446,-3))</f>
        <v/>
      </c>
      <c r="M446" s="19">
        <f>IF(J446&lt;=0,0,ROUNDDOWN((J446*LOOKUP(J446,{0,1950001,3300001,6950001,9000001,18000001,40000001},{0.05,0.1,0.2,0.23,0.33,0.4,0.45})-LOOKUP(J446,{0,1950001,3300001,6950001,9000001,18000001,40000001},{0,97500,427500,636000,1536000,2796000,4796000}))*1.021,-2))</f>
        <v/>
      </c>
      <c r="N446" s="19">
        <f>IF(K446&lt;=0,0,ROUNDDOWN((K446*LOOKUP(K446,{0,1950001,3300001,6950001,9000001,18000001,40000001},{0.05,0.1,0.2,0.23,0.33,0.4,0.45})-LOOKUP(K446,{0,1950001,3300001,6950001,9000001,18000001,40000001},{0,97500,427500,636000,1536000,2796000,4796000}))*1.021,-2))</f>
        <v/>
      </c>
      <c r="O446" s="19">
        <f>IF(L446&lt;=0,0,ROUNDDOWN((L446*LOOKUP(L446,{0,1950001,3300001,6950001,9000001,18000001,40000001},{0.05,0.1,0.2,0.23,0.33,0.4,0.45})-LOOKUP(L446,{0,1950001,3300001,6950001,9000001,18000001,40000001},{0,97500,427500,636000,1536000,2796000,4796000}))*1.021,-2))</f>
        <v/>
      </c>
      <c r="P446" s="19">
        <f>MAX(0,ROUNDDOWN(G446-E446-430000,-3))</f>
        <v/>
      </c>
      <c r="Q446" s="19">
        <f>MAX(0,ROUNDDOWN(G446-E446-430000-I446,-3))</f>
        <v/>
      </c>
      <c r="R446" s="19">
        <f>MAX(0,ROUNDDOWN(F446-E446-430000,-3))</f>
        <v/>
      </c>
      <c r="S446" s="19">
        <f>IF(G446&lt;=450000,0,MAX(0,ROUNDDOWN(P446*0.06-MIN(50000,P446)*0.03,-2))+MAX(0,ROUNDDOWN(P446*0.04-MIN(50000,P446)*0.02,-2)))</f>
        <v/>
      </c>
      <c r="T446" s="19">
        <f>IF(G446&lt;=450000,0,MAX(0,ROUNDDOWN(Q446*0.06-MIN(50000,Q446)*0.03,-2))+MAX(0,ROUNDDOWN(Q446*0.04-MIN(50000,Q446)*0.02,-2)))</f>
        <v/>
      </c>
      <c r="U446" s="19">
        <f>IF(F446&lt;=450000,0,MAX(0,ROUNDDOWN(R446*0.06-MIN(50000,R446)*0.03,-2))+MAX(0,ROUNDDOWN(R446*0.04-MIN(50000,R446)*0.02,-2)))</f>
        <v/>
      </c>
      <c r="V446" s="19">
        <f>S446-U446</f>
        <v/>
      </c>
      <c r="W446" s="19">
        <f>O446-M446</f>
        <v/>
      </c>
      <c r="X446" s="19">
        <f>N446+T446-M446-S446</f>
        <v/>
      </c>
      <c r="Y446" s="19">
        <f>T446-S446</f>
        <v/>
      </c>
    </row>
    <row r="447">
      <c r="A447" t="inlineStr">
        <is>
          <t>年収刻み 20万1円</t>
        </is>
      </c>
      <c r="B447" s="19">
        <f>'4_年収10万円刻み'!$A$38</f>
        <v/>
      </c>
      <c r="C447" s="19" t="n">
        <v>200001</v>
      </c>
      <c r="D447" s="19" t="n">
        <v>0</v>
      </c>
      <c r="E447" s="19">
        <f>ROUND(MIN(B447/12,650000)*12*0.0915+MIN(B447/12,1390000)*12*(0.0504+0)+B447*0.005,0)</f>
        <v/>
      </c>
      <c r="F447" s="19">
        <f>IF(B447&lt;741000,0,IF(B447&lt;2191000,B447-740000,IF(B447&lt;2193000,1451000,IF(B447&lt;2196000,1453000,IF(B447&lt;2200000,1456000,IF(B447&lt;3600000,ROUND(ROUNDDOWN(B447/4,-3)*2.8,0)-80000,IF(B447&lt;6600000,ROUND(ROUNDDOWN(B447/4,-3)*3.2,0)-440000,IF(B447&lt;8500000,ROUNDDOWN(B447*0.9,0)-1100000,B447-1950000))))))))</f>
        <v/>
      </c>
      <c r="G447" s="19">
        <f>F447+C447</f>
        <v/>
      </c>
      <c r="H447" s="19">
        <f>IF(G447&gt;23500000,NA(),IF(G447&lt;=4890000,1040000,IF(G447&lt;=6550000,670000,620000)))</f>
        <v/>
      </c>
      <c r="I447" s="19">
        <f>IF(D447&lt;=0,0,MAX(0,MIN(2000000,D447-MIN(100000,ROUNDDOWN(G447*0.05,0)))))</f>
        <v/>
      </c>
      <c r="J447" s="19">
        <f>MAX(0,ROUNDDOWN(F447-E447-H447,-3))</f>
        <v/>
      </c>
      <c r="K447" s="19">
        <f>MAX(0,ROUNDDOWN(G447-E447-H447-I447,-3))</f>
        <v/>
      </c>
      <c r="L447" s="19">
        <f>MAX(0,ROUNDDOWN(G447-E447-H447,-3))</f>
        <v/>
      </c>
      <c r="M447" s="19">
        <f>IF(J447&lt;=0,0,ROUNDDOWN((J447*LOOKUP(J447,{0,1950001,3300001,6950001,9000001,18000001,40000001},{0.05,0.1,0.2,0.23,0.33,0.4,0.45})-LOOKUP(J447,{0,1950001,3300001,6950001,9000001,18000001,40000001},{0,97500,427500,636000,1536000,2796000,4796000}))*1.021,-2))</f>
        <v/>
      </c>
      <c r="N447" s="19">
        <f>IF(K447&lt;=0,0,ROUNDDOWN((K447*LOOKUP(K447,{0,1950001,3300001,6950001,9000001,18000001,40000001},{0.05,0.1,0.2,0.23,0.33,0.4,0.45})-LOOKUP(K447,{0,1950001,3300001,6950001,9000001,18000001,40000001},{0,97500,427500,636000,1536000,2796000,4796000}))*1.021,-2))</f>
        <v/>
      </c>
      <c r="O447" s="19">
        <f>IF(L447&lt;=0,0,ROUNDDOWN((L447*LOOKUP(L447,{0,1950001,3300001,6950001,9000001,18000001,40000001},{0.05,0.1,0.2,0.23,0.33,0.4,0.45})-LOOKUP(L447,{0,1950001,3300001,6950001,9000001,18000001,40000001},{0,97500,427500,636000,1536000,2796000,4796000}))*1.021,-2))</f>
        <v/>
      </c>
      <c r="P447" s="19">
        <f>MAX(0,ROUNDDOWN(G447-E447-430000,-3))</f>
        <v/>
      </c>
      <c r="Q447" s="19">
        <f>MAX(0,ROUNDDOWN(G447-E447-430000-I447,-3))</f>
        <v/>
      </c>
      <c r="R447" s="19">
        <f>MAX(0,ROUNDDOWN(F447-E447-430000,-3))</f>
        <v/>
      </c>
      <c r="S447" s="19">
        <f>IF(G447&lt;=450000,0,MAX(0,ROUNDDOWN(P447*0.06-MIN(50000,P447)*0.03,-2))+MAX(0,ROUNDDOWN(P447*0.04-MIN(50000,P447)*0.02,-2)))</f>
        <v/>
      </c>
      <c r="T447" s="19">
        <f>IF(G447&lt;=450000,0,MAX(0,ROUNDDOWN(Q447*0.06-MIN(50000,Q447)*0.03,-2))+MAX(0,ROUNDDOWN(Q447*0.04-MIN(50000,Q447)*0.02,-2)))</f>
        <v/>
      </c>
      <c r="U447" s="19">
        <f>IF(F447&lt;=450000,0,MAX(0,ROUNDDOWN(R447*0.06-MIN(50000,R447)*0.03,-2))+MAX(0,ROUNDDOWN(R447*0.04-MIN(50000,R447)*0.02,-2)))</f>
        <v/>
      </c>
      <c r="V447" s="19">
        <f>S447-U447</f>
        <v/>
      </c>
      <c r="W447" s="19">
        <f>O447-M447</f>
        <v/>
      </c>
      <c r="X447" s="19">
        <f>N447+T447-M447-S447</f>
        <v/>
      </c>
      <c r="Y447" s="19">
        <f>T447-S447</f>
        <v/>
      </c>
    </row>
    <row r="448">
      <c r="A448" t="inlineStr">
        <is>
          <t>年収刻み 19万</t>
        </is>
      </c>
      <c r="B448" s="19">
        <f>'4_年収10万円刻み'!$A$39</f>
        <v/>
      </c>
      <c r="C448" s="19" t="n">
        <v>190000</v>
      </c>
      <c r="D448" s="19" t="n">
        <v>0</v>
      </c>
      <c r="E448" s="19">
        <f>ROUND(MIN(B448/12,650000)*12*0.0915+MIN(B448/12,1390000)*12*(0.0504+0)+B448*0.005,0)</f>
        <v/>
      </c>
      <c r="F448" s="19">
        <f>IF(B448&lt;741000,0,IF(B448&lt;2191000,B448-740000,IF(B448&lt;2193000,1451000,IF(B448&lt;2196000,1453000,IF(B448&lt;2200000,1456000,IF(B448&lt;3600000,ROUND(ROUNDDOWN(B448/4,-3)*2.8,0)-80000,IF(B448&lt;6600000,ROUND(ROUNDDOWN(B448/4,-3)*3.2,0)-440000,IF(B448&lt;8500000,ROUNDDOWN(B448*0.9,0)-1100000,B448-1950000))))))))</f>
        <v/>
      </c>
      <c r="G448" s="19">
        <f>F448+C448</f>
        <v/>
      </c>
      <c r="H448" s="19">
        <f>IF(G448&gt;23500000,NA(),IF(G448&lt;=4890000,1040000,IF(G448&lt;=6550000,670000,620000)))</f>
        <v/>
      </c>
      <c r="I448" s="19">
        <f>IF(D448&lt;=0,0,MAX(0,MIN(2000000,D448-MIN(100000,ROUNDDOWN(G448*0.05,0)))))</f>
        <v/>
      </c>
      <c r="J448" s="19">
        <f>MAX(0,ROUNDDOWN(F448-E448-H448,-3))</f>
        <v/>
      </c>
      <c r="K448" s="19">
        <f>MAX(0,ROUNDDOWN(G448-E448-H448-I448,-3))</f>
        <v/>
      </c>
      <c r="L448" s="19">
        <f>MAX(0,ROUNDDOWN(G448-E448-H448,-3))</f>
        <v/>
      </c>
      <c r="M448" s="19">
        <f>IF(J448&lt;=0,0,ROUNDDOWN((J448*LOOKUP(J448,{0,1950001,3300001,6950001,9000001,18000001,40000001},{0.05,0.1,0.2,0.23,0.33,0.4,0.45})-LOOKUP(J448,{0,1950001,3300001,6950001,9000001,18000001,40000001},{0,97500,427500,636000,1536000,2796000,4796000}))*1.021,-2))</f>
        <v/>
      </c>
      <c r="N448" s="19">
        <f>IF(K448&lt;=0,0,ROUNDDOWN((K448*LOOKUP(K448,{0,1950001,3300001,6950001,9000001,18000001,40000001},{0.05,0.1,0.2,0.23,0.33,0.4,0.45})-LOOKUP(K448,{0,1950001,3300001,6950001,9000001,18000001,40000001},{0,97500,427500,636000,1536000,2796000,4796000}))*1.021,-2))</f>
        <v/>
      </c>
      <c r="O448" s="19">
        <f>IF(L448&lt;=0,0,ROUNDDOWN((L448*LOOKUP(L448,{0,1950001,3300001,6950001,9000001,18000001,40000001},{0.05,0.1,0.2,0.23,0.33,0.4,0.45})-LOOKUP(L448,{0,1950001,3300001,6950001,9000001,18000001,40000001},{0,97500,427500,636000,1536000,2796000,4796000}))*1.021,-2))</f>
        <v/>
      </c>
      <c r="P448" s="19">
        <f>MAX(0,ROUNDDOWN(G448-E448-430000,-3))</f>
        <v/>
      </c>
      <c r="Q448" s="19">
        <f>MAX(0,ROUNDDOWN(G448-E448-430000-I448,-3))</f>
        <v/>
      </c>
      <c r="R448" s="19">
        <f>MAX(0,ROUNDDOWN(F448-E448-430000,-3))</f>
        <v/>
      </c>
      <c r="S448" s="19">
        <f>IF(G448&lt;=450000,0,MAX(0,ROUNDDOWN(P448*0.06-MIN(50000,P448)*0.03,-2))+MAX(0,ROUNDDOWN(P448*0.04-MIN(50000,P448)*0.02,-2)))</f>
        <v/>
      </c>
      <c r="T448" s="19">
        <f>IF(G448&lt;=450000,0,MAX(0,ROUNDDOWN(Q448*0.06-MIN(50000,Q448)*0.03,-2))+MAX(0,ROUNDDOWN(Q448*0.04-MIN(50000,Q448)*0.02,-2)))</f>
        <v/>
      </c>
      <c r="U448" s="19">
        <f>IF(F448&lt;=450000,0,MAX(0,ROUNDDOWN(R448*0.06-MIN(50000,R448)*0.03,-2))+MAX(0,ROUNDDOWN(R448*0.04-MIN(50000,R448)*0.02,-2)))</f>
        <v/>
      </c>
      <c r="V448" s="19">
        <f>S448-U448</f>
        <v/>
      </c>
      <c r="W448" s="19">
        <f>O448-M448</f>
        <v/>
      </c>
      <c r="X448" s="19">
        <f>N448+T448-M448-S448</f>
        <v/>
      </c>
      <c r="Y448" s="19">
        <f>T448-S448</f>
        <v/>
      </c>
    </row>
    <row r="449">
      <c r="A449" t="inlineStr">
        <is>
          <t>年収刻み 20万1円</t>
        </is>
      </c>
      <c r="B449" s="19">
        <f>'4_年収10万円刻み'!$A$39</f>
        <v/>
      </c>
      <c r="C449" s="19" t="n">
        <v>200001</v>
      </c>
      <c r="D449" s="19" t="n">
        <v>0</v>
      </c>
      <c r="E449" s="19">
        <f>ROUND(MIN(B449/12,650000)*12*0.0915+MIN(B449/12,1390000)*12*(0.0504+0)+B449*0.005,0)</f>
        <v/>
      </c>
      <c r="F449" s="19">
        <f>IF(B449&lt;741000,0,IF(B449&lt;2191000,B449-740000,IF(B449&lt;2193000,1451000,IF(B449&lt;2196000,1453000,IF(B449&lt;2200000,1456000,IF(B449&lt;3600000,ROUND(ROUNDDOWN(B449/4,-3)*2.8,0)-80000,IF(B449&lt;6600000,ROUND(ROUNDDOWN(B449/4,-3)*3.2,0)-440000,IF(B449&lt;8500000,ROUNDDOWN(B449*0.9,0)-1100000,B449-1950000))))))))</f>
        <v/>
      </c>
      <c r="G449" s="19">
        <f>F449+C449</f>
        <v/>
      </c>
      <c r="H449" s="19">
        <f>IF(G449&gt;23500000,NA(),IF(G449&lt;=4890000,1040000,IF(G449&lt;=6550000,670000,620000)))</f>
        <v/>
      </c>
      <c r="I449" s="19">
        <f>IF(D449&lt;=0,0,MAX(0,MIN(2000000,D449-MIN(100000,ROUNDDOWN(G449*0.05,0)))))</f>
        <v/>
      </c>
      <c r="J449" s="19">
        <f>MAX(0,ROUNDDOWN(F449-E449-H449,-3))</f>
        <v/>
      </c>
      <c r="K449" s="19">
        <f>MAX(0,ROUNDDOWN(G449-E449-H449-I449,-3))</f>
        <v/>
      </c>
      <c r="L449" s="19">
        <f>MAX(0,ROUNDDOWN(G449-E449-H449,-3))</f>
        <v/>
      </c>
      <c r="M449" s="19">
        <f>IF(J449&lt;=0,0,ROUNDDOWN((J449*LOOKUP(J449,{0,1950001,3300001,6950001,9000001,18000001,40000001},{0.05,0.1,0.2,0.23,0.33,0.4,0.45})-LOOKUP(J449,{0,1950001,3300001,6950001,9000001,18000001,40000001},{0,97500,427500,636000,1536000,2796000,4796000}))*1.021,-2))</f>
        <v/>
      </c>
      <c r="N449" s="19">
        <f>IF(K449&lt;=0,0,ROUNDDOWN((K449*LOOKUP(K449,{0,1950001,3300001,6950001,9000001,18000001,40000001},{0.05,0.1,0.2,0.23,0.33,0.4,0.45})-LOOKUP(K449,{0,1950001,3300001,6950001,9000001,18000001,40000001},{0,97500,427500,636000,1536000,2796000,4796000}))*1.021,-2))</f>
        <v/>
      </c>
      <c r="O449" s="19">
        <f>IF(L449&lt;=0,0,ROUNDDOWN((L449*LOOKUP(L449,{0,1950001,3300001,6950001,9000001,18000001,40000001},{0.05,0.1,0.2,0.23,0.33,0.4,0.45})-LOOKUP(L449,{0,1950001,3300001,6950001,9000001,18000001,40000001},{0,97500,427500,636000,1536000,2796000,4796000}))*1.021,-2))</f>
        <v/>
      </c>
      <c r="P449" s="19">
        <f>MAX(0,ROUNDDOWN(G449-E449-430000,-3))</f>
        <v/>
      </c>
      <c r="Q449" s="19">
        <f>MAX(0,ROUNDDOWN(G449-E449-430000-I449,-3))</f>
        <v/>
      </c>
      <c r="R449" s="19">
        <f>MAX(0,ROUNDDOWN(F449-E449-430000,-3))</f>
        <v/>
      </c>
      <c r="S449" s="19">
        <f>IF(G449&lt;=450000,0,MAX(0,ROUNDDOWN(P449*0.06-MIN(50000,P449)*0.03,-2))+MAX(0,ROUNDDOWN(P449*0.04-MIN(50000,P449)*0.02,-2)))</f>
        <v/>
      </c>
      <c r="T449" s="19">
        <f>IF(G449&lt;=450000,0,MAX(0,ROUNDDOWN(Q449*0.06-MIN(50000,Q449)*0.03,-2))+MAX(0,ROUNDDOWN(Q449*0.04-MIN(50000,Q449)*0.02,-2)))</f>
        <v/>
      </c>
      <c r="U449" s="19">
        <f>IF(F449&lt;=450000,0,MAX(0,ROUNDDOWN(R449*0.06-MIN(50000,R449)*0.03,-2))+MAX(0,ROUNDDOWN(R449*0.04-MIN(50000,R449)*0.02,-2)))</f>
        <v/>
      </c>
      <c r="V449" s="19">
        <f>S449-U449</f>
        <v/>
      </c>
      <c r="W449" s="19">
        <f>O449-M449</f>
        <v/>
      </c>
      <c r="X449" s="19">
        <f>N449+T449-M449-S449</f>
        <v/>
      </c>
      <c r="Y449" s="19">
        <f>T449-S449</f>
        <v/>
      </c>
    </row>
    <row r="450">
      <c r="A450" t="inlineStr">
        <is>
          <t>年収刻み 19万</t>
        </is>
      </c>
      <c r="B450" s="19">
        <f>'4_年収10万円刻み'!$A$40</f>
        <v/>
      </c>
      <c r="C450" s="19" t="n">
        <v>190000</v>
      </c>
      <c r="D450" s="19" t="n">
        <v>0</v>
      </c>
      <c r="E450" s="19">
        <f>ROUND(MIN(B450/12,650000)*12*0.0915+MIN(B450/12,1390000)*12*(0.0504+0)+B450*0.005,0)</f>
        <v/>
      </c>
      <c r="F450" s="19">
        <f>IF(B450&lt;741000,0,IF(B450&lt;2191000,B450-740000,IF(B450&lt;2193000,1451000,IF(B450&lt;2196000,1453000,IF(B450&lt;2200000,1456000,IF(B450&lt;3600000,ROUND(ROUNDDOWN(B450/4,-3)*2.8,0)-80000,IF(B450&lt;6600000,ROUND(ROUNDDOWN(B450/4,-3)*3.2,0)-440000,IF(B450&lt;8500000,ROUNDDOWN(B450*0.9,0)-1100000,B450-1950000))))))))</f>
        <v/>
      </c>
      <c r="G450" s="19">
        <f>F450+C450</f>
        <v/>
      </c>
      <c r="H450" s="19">
        <f>IF(G450&gt;23500000,NA(),IF(G450&lt;=4890000,1040000,IF(G450&lt;=6550000,670000,620000)))</f>
        <v/>
      </c>
      <c r="I450" s="19">
        <f>IF(D450&lt;=0,0,MAX(0,MIN(2000000,D450-MIN(100000,ROUNDDOWN(G450*0.05,0)))))</f>
        <v/>
      </c>
      <c r="J450" s="19">
        <f>MAX(0,ROUNDDOWN(F450-E450-H450,-3))</f>
        <v/>
      </c>
      <c r="K450" s="19">
        <f>MAX(0,ROUNDDOWN(G450-E450-H450-I450,-3))</f>
        <v/>
      </c>
      <c r="L450" s="19">
        <f>MAX(0,ROUNDDOWN(G450-E450-H450,-3))</f>
        <v/>
      </c>
      <c r="M450" s="19">
        <f>IF(J450&lt;=0,0,ROUNDDOWN((J450*LOOKUP(J450,{0,1950001,3300001,6950001,9000001,18000001,40000001},{0.05,0.1,0.2,0.23,0.33,0.4,0.45})-LOOKUP(J450,{0,1950001,3300001,6950001,9000001,18000001,40000001},{0,97500,427500,636000,1536000,2796000,4796000}))*1.021,-2))</f>
        <v/>
      </c>
      <c r="N450" s="19">
        <f>IF(K450&lt;=0,0,ROUNDDOWN((K450*LOOKUP(K450,{0,1950001,3300001,6950001,9000001,18000001,40000001},{0.05,0.1,0.2,0.23,0.33,0.4,0.45})-LOOKUP(K450,{0,1950001,3300001,6950001,9000001,18000001,40000001},{0,97500,427500,636000,1536000,2796000,4796000}))*1.021,-2))</f>
        <v/>
      </c>
      <c r="O450" s="19">
        <f>IF(L450&lt;=0,0,ROUNDDOWN((L450*LOOKUP(L450,{0,1950001,3300001,6950001,9000001,18000001,40000001},{0.05,0.1,0.2,0.23,0.33,0.4,0.45})-LOOKUP(L450,{0,1950001,3300001,6950001,9000001,18000001,40000001},{0,97500,427500,636000,1536000,2796000,4796000}))*1.021,-2))</f>
        <v/>
      </c>
      <c r="P450" s="19">
        <f>MAX(0,ROUNDDOWN(G450-E450-430000,-3))</f>
        <v/>
      </c>
      <c r="Q450" s="19">
        <f>MAX(0,ROUNDDOWN(G450-E450-430000-I450,-3))</f>
        <v/>
      </c>
      <c r="R450" s="19">
        <f>MAX(0,ROUNDDOWN(F450-E450-430000,-3))</f>
        <v/>
      </c>
      <c r="S450" s="19">
        <f>IF(G450&lt;=450000,0,MAX(0,ROUNDDOWN(P450*0.06-MIN(50000,P450)*0.03,-2))+MAX(0,ROUNDDOWN(P450*0.04-MIN(50000,P450)*0.02,-2)))</f>
        <v/>
      </c>
      <c r="T450" s="19">
        <f>IF(G450&lt;=450000,0,MAX(0,ROUNDDOWN(Q450*0.06-MIN(50000,Q450)*0.03,-2))+MAX(0,ROUNDDOWN(Q450*0.04-MIN(50000,Q450)*0.02,-2)))</f>
        <v/>
      </c>
      <c r="U450" s="19">
        <f>IF(F450&lt;=450000,0,MAX(0,ROUNDDOWN(R450*0.06-MIN(50000,R450)*0.03,-2))+MAX(0,ROUNDDOWN(R450*0.04-MIN(50000,R450)*0.02,-2)))</f>
        <v/>
      </c>
      <c r="V450" s="19">
        <f>S450-U450</f>
        <v/>
      </c>
      <c r="W450" s="19">
        <f>O450-M450</f>
        <v/>
      </c>
      <c r="X450" s="19">
        <f>N450+T450-M450-S450</f>
        <v/>
      </c>
      <c r="Y450" s="19">
        <f>T450-S450</f>
        <v/>
      </c>
    </row>
    <row r="451">
      <c r="A451" t="inlineStr">
        <is>
          <t>年収刻み 20万1円</t>
        </is>
      </c>
      <c r="B451" s="19">
        <f>'4_年収10万円刻み'!$A$40</f>
        <v/>
      </c>
      <c r="C451" s="19" t="n">
        <v>200001</v>
      </c>
      <c r="D451" s="19" t="n">
        <v>0</v>
      </c>
      <c r="E451" s="19">
        <f>ROUND(MIN(B451/12,650000)*12*0.0915+MIN(B451/12,1390000)*12*(0.0504+0)+B451*0.005,0)</f>
        <v/>
      </c>
      <c r="F451" s="19">
        <f>IF(B451&lt;741000,0,IF(B451&lt;2191000,B451-740000,IF(B451&lt;2193000,1451000,IF(B451&lt;2196000,1453000,IF(B451&lt;2200000,1456000,IF(B451&lt;3600000,ROUND(ROUNDDOWN(B451/4,-3)*2.8,0)-80000,IF(B451&lt;6600000,ROUND(ROUNDDOWN(B451/4,-3)*3.2,0)-440000,IF(B451&lt;8500000,ROUNDDOWN(B451*0.9,0)-1100000,B451-1950000))))))))</f>
        <v/>
      </c>
      <c r="G451" s="19">
        <f>F451+C451</f>
        <v/>
      </c>
      <c r="H451" s="19">
        <f>IF(G451&gt;23500000,NA(),IF(G451&lt;=4890000,1040000,IF(G451&lt;=6550000,670000,620000)))</f>
        <v/>
      </c>
      <c r="I451" s="19">
        <f>IF(D451&lt;=0,0,MAX(0,MIN(2000000,D451-MIN(100000,ROUNDDOWN(G451*0.05,0)))))</f>
        <v/>
      </c>
      <c r="J451" s="19">
        <f>MAX(0,ROUNDDOWN(F451-E451-H451,-3))</f>
        <v/>
      </c>
      <c r="K451" s="19">
        <f>MAX(0,ROUNDDOWN(G451-E451-H451-I451,-3))</f>
        <v/>
      </c>
      <c r="L451" s="19">
        <f>MAX(0,ROUNDDOWN(G451-E451-H451,-3))</f>
        <v/>
      </c>
      <c r="M451" s="19">
        <f>IF(J451&lt;=0,0,ROUNDDOWN((J451*LOOKUP(J451,{0,1950001,3300001,6950001,9000001,18000001,40000001},{0.05,0.1,0.2,0.23,0.33,0.4,0.45})-LOOKUP(J451,{0,1950001,3300001,6950001,9000001,18000001,40000001},{0,97500,427500,636000,1536000,2796000,4796000}))*1.021,-2))</f>
        <v/>
      </c>
      <c r="N451" s="19">
        <f>IF(K451&lt;=0,0,ROUNDDOWN((K451*LOOKUP(K451,{0,1950001,3300001,6950001,9000001,18000001,40000001},{0.05,0.1,0.2,0.23,0.33,0.4,0.45})-LOOKUP(K451,{0,1950001,3300001,6950001,9000001,18000001,40000001},{0,97500,427500,636000,1536000,2796000,4796000}))*1.021,-2))</f>
        <v/>
      </c>
      <c r="O451" s="19">
        <f>IF(L451&lt;=0,0,ROUNDDOWN((L451*LOOKUP(L451,{0,1950001,3300001,6950001,9000001,18000001,40000001},{0.05,0.1,0.2,0.23,0.33,0.4,0.45})-LOOKUP(L451,{0,1950001,3300001,6950001,9000001,18000001,40000001},{0,97500,427500,636000,1536000,2796000,4796000}))*1.021,-2))</f>
        <v/>
      </c>
      <c r="P451" s="19">
        <f>MAX(0,ROUNDDOWN(G451-E451-430000,-3))</f>
        <v/>
      </c>
      <c r="Q451" s="19">
        <f>MAX(0,ROUNDDOWN(G451-E451-430000-I451,-3))</f>
        <v/>
      </c>
      <c r="R451" s="19">
        <f>MAX(0,ROUNDDOWN(F451-E451-430000,-3))</f>
        <v/>
      </c>
      <c r="S451" s="19">
        <f>IF(G451&lt;=450000,0,MAX(0,ROUNDDOWN(P451*0.06-MIN(50000,P451)*0.03,-2))+MAX(0,ROUNDDOWN(P451*0.04-MIN(50000,P451)*0.02,-2)))</f>
        <v/>
      </c>
      <c r="T451" s="19">
        <f>IF(G451&lt;=450000,0,MAX(0,ROUNDDOWN(Q451*0.06-MIN(50000,Q451)*0.03,-2))+MAX(0,ROUNDDOWN(Q451*0.04-MIN(50000,Q451)*0.02,-2)))</f>
        <v/>
      </c>
      <c r="U451" s="19">
        <f>IF(F451&lt;=450000,0,MAX(0,ROUNDDOWN(R451*0.06-MIN(50000,R451)*0.03,-2))+MAX(0,ROUNDDOWN(R451*0.04-MIN(50000,R451)*0.02,-2)))</f>
        <v/>
      </c>
      <c r="V451" s="19">
        <f>S451-U451</f>
        <v/>
      </c>
      <c r="W451" s="19">
        <f>O451-M451</f>
        <v/>
      </c>
      <c r="X451" s="19">
        <f>N451+T451-M451-S451</f>
        <v/>
      </c>
      <c r="Y451" s="19">
        <f>T451-S451</f>
        <v/>
      </c>
    </row>
    <row r="452">
      <c r="A452" t="inlineStr">
        <is>
          <t>年収刻み 19万</t>
        </is>
      </c>
      <c r="B452" s="19">
        <f>'4_年収10万円刻み'!$A$41</f>
        <v/>
      </c>
      <c r="C452" s="19" t="n">
        <v>190000</v>
      </c>
      <c r="D452" s="19" t="n">
        <v>0</v>
      </c>
      <c r="E452" s="19">
        <f>ROUND(MIN(B452/12,650000)*12*0.0915+MIN(B452/12,1390000)*12*(0.0504+0)+B452*0.005,0)</f>
        <v/>
      </c>
      <c r="F452" s="19">
        <f>IF(B452&lt;741000,0,IF(B452&lt;2191000,B452-740000,IF(B452&lt;2193000,1451000,IF(B452&lt;2196000,1453000,IF(B452&lt;2200000,1456000,IF(B452&lt;3600000,ROUND(ROUNDDOWN(B452/4,-3)*2.8,0)-80000,IF(B452&lt;6600000,ROUND(ROUNDDOWN(B452/4,-3)*3.2,0)-440000,IF(B452&lt;8500000,ROUNDDOWN(B452*0.9,0)-1100000,B452-1950000))))))))</f>
        <v/>
      </c>
      <c r="G452" s="19">
        <f>F452+C452</f>
        <v/>
      </c>
      <c r="H452" s="19">
        <f>IF(G452&gt;23500000,NA(),IF(G452&lt;=4890000,1040000,IF(G452&lt;=6550000,670000,620000)))</f>
        <v/>
      </c>
      <c r="I452" s="19">
        <f>IF(D452&lt;=0,0,MAX(0,MIN(2000000,D452-MIN(100000,ROUNDDOWN(G452*0.05,0)))))</f>
        <v/>
      </c>
      <c r="J452" s="19">
        <f>MAX(0,ROUNDDOWN(F452-E452-H452,-3))</f>
        <v/>
      </c>
      <c r="K452" s="19">
        <f>MAX(0,ROUNDDOWN(G452-E452-H452-I452,-3))</f>
        <v/>
      </c>
      <c r="L452" s="19">
        <f>MAX(0,ROUNDDOWN(G452-E452-H452,-3))</f>
        <v/>
      </c>
      <c r="M452" s="19">
        <f>IF(J452&lt;=0,0,ROUNDDOWN((J452*LOOKUP(J452,{0,1950001,3300001,6950001,9000001,18000001,40000001},{0.05,0.1,0.2,0.23,0.33,0.4,0.45})-LOOKUP(J452,{0,1950001,3300001,6950001,9000001,18000001,40000001},{0,97500,427500,636000,1536000,2796000,4796000}))*1.021,-2))</f>
        <v/>
      </c>
      <c r="N452" s="19">
        <f>IF(K452&lt;=0,0,ROUNDDOWN((K452*LOOKUP(K452,{0,1950001,3300001,6950001,9000001,18000001,40000001},{0.05,0.1,0.2,0.23,0.33,0.4,0.45})-LOOKUP(K452,{0,1950001,3300001,6950001,9000001,18000001,40000001},{0,97500,427500,636000,1536000,2796000,4796000}))*1.021,-2))</f>
        <v/>
      </c>
      <c r="O452" s="19">
        <f>IF(L452&lt;=0,0,ROUNDDOWN((L452*LOOKUP(L452,{0,1950001,3300001,6950001,9000001,18000001,40000001},{0.05,0.1,0.2,0.23,0.33,0.4,0.45})-LOOKUP(L452,{0,1950001,3300001,6950001,9000001,18000001,40000001},{0,97500,427500,636000,1536000,2796000,4796000}))*1.021,-2))</f>
        <v/>
      </c>
      <c r="P452" s="19">
        <f>MAX(0,ROUNDDOWN(G452-E452-430000,-3))</f>
        <v/>
      </c>
      <c r="Q452" s="19">
        <f>MAX(0,ROUNDDOWN(G452-E452-430000-I452,-3))</f>
        <v/>
      </c>
      <c r="R452" s="19">
        <f>MAX(0,ROUNDDOWN(F452-E452-430000,-3))</f>
        <v/>
      </c>
      <c r="S452" s="19">
        <f>IF(G452&lt;=450000,0,MAX(0,ROUNDDOWN(P452*0.06-MIN(50000,P452)*0.03,-2))+MAX(0,ROUNDDOWN(P452*0.04-MIN(50000,P452)*0.02,-2)))</f>
        <v/>
      </c>
      <c r="T452" s="19">
        <f>IF(G452&lt;=450000,0,MAX(0,ROUNDDOWN(Q452*0.06-MIN(50000,Q452)*0.03,-2))+MAX(0,ROUNDDOWN(Q452*0.04-MIN(50000,Q452)*0.02,-2)))</f>
        <v/>
      </c>
      <c r="U452" s="19">
        <f>IF(F452&lt;=450000,0,MAX(0,ROUNDDOWN(R452*0.06-MIN(50000,R452)*0.03,-2))+MAX(0,ROUNDDOWN(R452*0.04-MIN(50000,R452)*0.02,-2)))</f>
        <v/>
      </c>
      <c r="V452" s="19">
        <f>S452-U452</f>
        <v/>
      </c>
      <c r="W452" s="19">
        <f>O452-M452</f>
        <v/>
      </c>
      <c r="X452" s="19">
        <f>N452+T452-M452-S452</f>
        <v/>
      </c>
      <c r="Y452" s="19">
        <f>T452-S452</f>
        <v/>
      </c>
    </row>
    <row r="453">
      <c r="A453" t="inlineStr">
        <is>
          <t>年収刻み 20万1円</t>
        </is>
      </c>
      <c r="B453" s="19">
        <f>'4_年収10万円刻み'!$A$41</f>
        <v/>
      </c>
      <c r="C453" s="19" t="n">
        <v>200001</v>
      </c>
      <c r="D453" s="19" t="n">
        <v>0</v>
      </c>
      <c r="E453" s="19">
        <f>ROUND(MIN(B453/12,650000)*12*0.0915+MIN(B453/12,1390000)*12*(0.0504+0)+B453*0.005,0)</f>
        <v/>
      </c>
      <c r="F453" s="19">
        <f>IF(B453&lt;741000,0,IF(B453&lt;2191000,B453-740000,IF(B453&lt;2193000,1451000,IF(B453&lt;2196000,1453000,IF(B453&lt;2200000,1456000,IF(B453&lt;3600000,ROUND(ROUNDDOWN(B453/4,-3)*2.8,0)-80000,IF(B453&lt;6600000,ROUND(ROUNDDOWN(B453/4,-3)*3.2,0)-440000,IF(B453&lt;8500000,ROUNDDOWN(B453*0.9,0)-1100000,B453-1950000))))))))</f>
        <v/>
      </c>
      <c r="G453" s="19">
        <f>F453+C453</f>
        <v/>
      </c>
      <c r="H453" s="19">
        <f>IF(G453&gt;23500000,NA(),IF(G453&lt;=4890000,1040000,IF(G453&lt;=6550000,670000,620000)))</f>
        <v/>
      </c>
      <c r="I453" s="19">
        <f>IF(D453&lt;=0,0,MAX(0,MIN(2000000,D453-MIN(100000,ROUNDDOWN(G453*0.05,0)))))</f>
        <v/>
      </c>
      <c r="J453" s="19">
        <f>MAX(0,ROUNDDOWN(F453-E453-H453,-3))</f>
        <v/>
      </c>
      <c r="K453" s="19">
        <f>MAX(0,ROUNDDOWN(G453-E453-H453-I453,-3))</f>
        <v/>
      </c>
      <c r="L453" s="19">
        <f>MAX(0,ROUNDDOWN(G453-E453-H453,-3))</f>
        <v/>
      </c>
      <c r="M453" s="19">
        <f>IF(J453&lt;=0,0,ROUNDDOWN((J453*LOOKUP(J453,{0,1950001,3300001,6950001,9000001,18000001,40000001},{0.05,0.1,0.2,0.23,0.33,0.4,0.45})-LOOKUP(J453,{0,1950001,3300001,6950001,9000001,18000001,40000001},{0,97500,427500,636000,1536000,2796000,4796000}))*1.021,-2))</f>
        <v/>
      </c>
      <c r="N453" s="19">
        <f>IF(K453&lt;=0,0,ROUNDDOWN((K453*LOOKUP(K453,{0,1950001,3300001,6950001,9000001,18000001,40000001},{0.05,0.1,0.2,0.23,0.33,0.4,0.45})-LOOKUP(K453,{0,1950001,3300001,6950001,9000001,18000001,40000001},{0,97500,427500,636000,1536000,2796000,4796000}))*1.021,-2))</f>
        <v/>
      </c>
      <c r="O453" s="19">
        <f>IF(L453&lt;=0,0,ROUNDDOWN((L453*LOOKUP(L453,{0,1950001,3300001,6950001,9000001,18000001,40000001},{0.05,0.1,0.2,0.23,0.33,0.4,0.45})-LOOKUP(L453,{0,1950001,3300001,6950001,9000001,18000001,40000001},{0,97500,427500,636000,1536000,2796000,4796000}))*1.021,-2))</f>
        <v/>
      </c>
      <c r="P453" s="19">
        <f>MAX(0,ROUNDDOWN(G453-E453-430000,-3))</f>
        <v/>
      </c>
      <c r="Q453" s="19">
        <f>MAX(0,ROUNDDOWN(G453-E453-430000-I453,-3))</f>
        <v/>
      </c>
      <c r="R453" s="19">
        <f>MAX(0,ROUNDDOWN(F453-E453-430000,-3))</f>
        <v/>
      </c>
      <c r="S453" s="19">
        <f>IF(G453&lt;=450000,0,MAX(0,ROUNDDOWN(P453*0.06-MIN(50000,P453)*0.03,-2))+MAX(0,ROUNDDOWN(P453*0.04-MIN(50000,P453)*0.02,-2)))</f>
        <v/>
      </c>
      <c r="T453" s="19">
        <f>IF(G453&lt;=450000,0,MAX(0,ROUNDDOWN(Q453*0.06-MIN(50000,Q453)*0.03,-2))+MAX(0,ROUNDDOWN(Q453*0.04-MIN(50000,Q453)*0.02,-2)))</f>
        <v/>
      </c>
      <c r="U453" s="19">
        <f>IF(F453&lt;=450000,0,MAX(0,ROUNDDOWN(R453*0.06-MIN(50000,R453)*0.03,-2))+MAX(0,ROUNDDOWN(R453*0.04-MIN(50000,R453)*0.02,-2)))</f>
        <v/>
      </c>
      <c r="V453" s="19">
        <f>S453-U453</f>
        <v/>
      </c>
      <c r="W453" s="19">
        <f>O453-M453</f>
        <v/>
      </c>
      <c r="X453" s="19">
        <f>N453+T453-M453-S453</f>
        <v/>
      </c>
      <c r="Y453" s="19">
        <f>T453-S453</f>
        <v/>
      </c>
    </row>
    <row r="454">
      <c r="A454" t="inlineStr">
        <is>
          <t>年収刻み 19万</t>
        </is>
      </c>
      <c r="B454" s="19">
        <f>'4_年収10万円刻み'!$A$42</f>
        <v/>
      </c>
      <c r="C454" s="19" t="n">
        <v>190000</v>
      </c>
      <c r="D454" s="19" t="n">
        <v>0</v>
      </c>
      <c r="E454" s="19">
        <f>ROUND(MIN(B454/12,650000)*12*0.0915+MIN(B454/12,1390000)*12*(0.0504+0)+B454*0.005,0)</f>
        <v/>
      </c>
      <c r="F454" s="19">
        <f>IF(B454&lt;741000,0,IF(B454&lt;2191000,B454-740000,IF(B454&lt;2193000,1451000,IF(B454&lt;2196000,1453000,IF(B454&lt;2200000,1456000,IF(B454&lt;3600000,ROUND(ROUNDDOWN(B454/4,-3)*2.8,0)-80000,IF(B454&lt;6600000,ROUND(ROUNDDOWN(B454/4,-3)*3.2,0)-440000,IF(B454&lt;8500000,ROUNDDOWN(B454*0.9,0)-1100000,B454-1950000))))))))</f>
        <v/>
      </c>
      <c r="G454" s="19">
        <f>F454+C454</f>
        <v/>
      </c>
      <c r="H454" s="19">
        <f>IF(G454&gt;23500000,NA(),IF(G454&lt;=4890000,1040000,IF(G454&lt;=6550000,670000,620000)))</f>
        <v/>
      </c>
      <c r="I454" s="19">
        <f>IF(D454&lt;=0,0,MAX(0,MIN(2000000,D454-MIN(100000,ROUNDDOWN(G454*0.05,0)))))</f>
        <v/>
      </c>
      <c r="J454" s="19">
        <f>MAX(0,ROUNDDOWN(F454-E454-H454,-3))</f>
        <v/>
      </c>
      <c r="K454" s="19">
        <f>MAX(0,ROUNDDOWN(G454-E454-H454-I454,-3))</f>
        <v/>
      </c>
      <c r="L454" s="19">
        <f>MAX(0,ROUNDDOWN(G454-E454-H454,-3))</f>
        <v/>
      </c>
      <c r="M454" s="19">
        <f>IF(J454&lt;=0,0,ROUNDDOWN((J454*LOOKUP(J454,{0,1950001,3300001,6950001,9000001,18000001,40000001},{0.05,0.1,0.2,0.23,0.33,0.4,0.45})-LOOKUP(J454,{0,1950001,3300001,6950001,9000001,18000001,40000001},{0,97500,427500,636000,1536000,2796000,4796000}))*1.021,-2))</f>
        <v/>
      </c>
      <c r="N454" s="19">
        <f>IF(K454&lt;=0,0,ROUNDDOWN((K454*LOOKUP(K454,{0,1950001,3300001,6950001,9000001,18000001,40000001},{0.05,0.1,0.2,0.23,0.33,0.4,0.45})-LOOKUP(K454,{0,1950001,3300001,6950001,9000001,18000001,40000001},{0,97500,427500,636000,1536000,2796000,4796000}))*1.021,-2))</f>
        <v/>
      </c>
      <c r="O454" s="19">
        <f>IF(L454&lt;=0,0,ROUNDDOWN((L454*LOOKUP(L454,{0,1950001,3300001,6950001,9000001,18000001,40000001},{0.05,0.1,0.2,0.23,0.33,0.4,0.45})-LOOKUP(L454,{0,1950001,3300001,6950001,9000001,18000001,40000001},{0,97500,427500,636000,1536000,2796000,4796000}))*1.021,-2))</f>
        <v/>
      </c>
      <c r="P454" s="19">
        <f>MAX(0,ROUNDDOWN(G454-E454-430000,-3))</f>
        <v/>
      </c>
      <c r="Q454" s="19">
        <f>MAX(0,ROUNDDOWN(G454-E454-430000-I454,-3))</f>
        <v/>
      </c>
      <c r="R454" s="19">
        <f>MAX(0,ROUNDDOWN(F454-E454-430000,-3))</f>
        <v/>
      </c>
      <c r="S454" s="19">
        <f>IF(G454&lt;=450000,0,MAX(0,ROUNDDOWN(P454*0.06-MIN(50000,P454)*0.03,-2))+MAX(0,ROUNDDOWN(P454*0.04-MIN(50000,P454)*0.02,-2)))</f>
        <v/>
      </c>
      <c r="T454" s="19">
        <f>IF(G454&lt;=450000,0,MAX(0,ROUNDDOWN(Q454*0.06-MIN(50000,Q454)*0.03,-2))+MAX(0,ROUNDDOWN(Q454*0.04-MIN(50000,Q454)*0.02,-2)))</f>
        <v/>
      </c>
      <c r="U454" s="19">
        <f>IF(F454&lt;=450000,0,MAX(0,ROUNDDOWN(R454*0.06-MIN(50000,R454)*0.03,-2))+MAX(0,ROUNDDOWN(R454*0.04-MIN(50000,R454)*0.02,-2)))</f>
        <v/>
      </c>
      <c r="V454" s="19">
        <f>S454-U454</f>
        <v/>
      </c>
      <c r="W454" s="19">
        <f>O454-M454</f>
        <v/>
      </c>
      <c r="X454" s="19">
        <f>N454+T454-M454-S454</f>
        <v/>
      </c>
      <c r="Y454" s="19">
        <f>T454-S454</f>
        <v/>
      </c>
    </row>
    <row r="455">
      <c r="A455" t="inlineStr">
        <is>
          <t>年収刻み 20万1円</t>
        </is>
      </c>
      <c r="B455" s="19">
        <f>'4_年収10万円刻み'!$A$42</f>
        <v/>
      </c>
      <c r="C455" s="19" t="n">
        <v>200001</v>
      </c>
      <c r="D455" s="19" t="n">
        <v>0</v>
      </c>
      <c r="E455" s="19">
        <f>ROUND(MIN(B455/12,650000)*12*0.0915+MIN(B455/12,1390000)*12*(0.0504+0)+B455*0.005,0)</f>
        <v/>
      </c>
      <c r="F455" s="19">
        <f>IF(B455&lt;741000,0,IF(B455&lt;2191000,B455-740000,IF(B455&lt;2193000,1451000,IF(B455&lt;2196000,1453000,IF(B455&lt;2200000,1456000,IF(B455&lt;3600000,ROUND(ROUNDDOWN(B455/4,-3)*2.8,0)-80000,IF(B455&lt;6600000,ROUND(ROUNDDOWN(B455/4,-3)*3.2,0)-440000,IF(B455&lt;8500000,ROUNDDOWN(B455*0.9,0)-1100000,B455-1950000))))))))</f>
        <v/>
      </c>
      <c r="G455" s="19">
        <f>F455+C455</f>
        <v/>
      </c>
      <c r="H455" s="19">
        <f>IF(G455&gt;23500000,NA(),IF(G455&lt;=4890000,1040000,IF(G455&lt;=6550000,670000,620000)))</f>
        <v/>
      </c>
      <c r="I455" s="19">
        <f>IF(D455&lt;=0,0,MAX(0,MIN(2000000,D455-MIN(100000,ROUNDDOWN(G455*0.05,0)))))</f>
        <v/>
      </c>
      <c r="J455" s="19">
        <f>MAX(0,ROUNDDOWN(F455-E455-H455,-3))</f>
        <v/>
      </c>
      <c r="K455" s="19">
        <f>MAX(0,ROUNDDOWN(G455-E455-H455-I455,-3))</f>
        <v/>
      </c>
      <c r="L455" s="19">
        <f>MAX(0,ROUNDDOWN(G455-E455-H455,-3))</f>
        <v/>
      </c>
      <c r="M455" s="19">
        <f>IF(J455&lt;=0,0,ROUNDDOWN((J455*LOOKUP(J455,{0,1950001,3300001,6950001,9000001,18000001,40000001},{0.05,0.1,0.2,0.23,0.33,0.4,0.45})-LOOKUP(J455,{0,1950001,3300001,6950001,9000001,18000001,40000001},{0,97500,427500,636000,1536000,2796000,4796000}))*1.021,-2))</f>
        <v/>
      </c>
      <c r="N455" s="19">
        <f>IF(K455&lt;=0,0,ROUNDDOWN((K455*LOOKUP(K455,{0,1950001,3300001,6950001,9000001,18000001,40000001},{0.05,0.1,0.2,0.23,0.33,0.4,0.45})-LOOKUP(K455,{0,1950001,3300001,6950001,9000001,18000001,40000001},{0,97500,427500,636000,1536000,2796000,4796000}))*1.021,-2))</f>
        <v/>
      </c>
      <c r="O455" s="19">
        <f>IF(L455&lt;=0,0,ROUNDDOWN((L455*LOOKUP(L455,{0,1950001,3300001,6950001,9000001,18000001,40000001},{0.05,0.1,0.2,0.23,0.33,0.4,0.45})-LOOKUP(L455,{0,1950001,3300001,6950001,9000001,18000001,40000001},{0,97500,427500,636000,1536000,2796000,4796000}))*1.021,-2))</f>
        <v/>
      </c>
      <c r="P455" s="19">
        <f>MAX(0,ROUNDDOWN(G455-E455-430000,-3))</f>
        <v/>
      </c>
      <c r="Q455" s="19">
        <f>MAX(0,ROUNDDOWN(G455-E455-430000-I455,-3))</f>
        <v/>
      </c>
      <c r="R455" s="19">
        <f>MAX(0,ROUNDDOWN(F455-E455-430000,-3))</f>
        <v/>
      </c>
      <c r="S455" s="19">
        <f>IF(G455&lt;=450000,0,MAX(0,ROUNDDOWN(P455*0.06-MIN(50000,P455)*0.03,-2))+MAX(0,ROUNDDOWN(P455*0.04-MIN(50000,P455)*0.02,-2)))</f>
        <v/>
      </c>
      <c r="T455" s="19">
        <f>IF(G455&lt;=450000,0,MAX(0,ROUNDDOWN(Q455*0.06-MIN(50000,Q455)*0.03,-2))+MAX(0,ROUNDDOWN(Q455*0.04-MIN(50000,Q455)*0.02,-2)))</f>
        <v/>
      </c>
      <c r="U455" s="19">
        <f>IF(F455&lt;=450000,0,MAX(0,ROUNDDOWN(R455*0.06-MIN(50000,R455)*0.03,-2))+MAX(0,ROUNDDOWN(R455*0.04-MIN(50000,R455)*0.02,-2)))</f>
        <v/>
      </c>
      <c r="V455" s="19">
        <f>S455-U455</f>
        <v/>
      </c>
      <c r="W455" s="19">
        <f>O455-M455</f>
        <v/>
      </c>
      <c r="X455" s="19">
        <f>N455+T455-M455-S455</f>
        <v/>
      </c>
      <c r="Y455" s="19">
        <f>T455-S455</f>
        <v/>
      </c>
    </row>
    <row r="456">
      <c r="A456" t="inlineStr">
        <is>
          <t>年収刻み 19万</t>
        </is>
      </c>
      <c r="B456" s="19">
        <f>'4_年収10万円刻み'!$A$43</f>
        <v/>
      </c>
      <c r="C456" s="19" t="n">
        <v>190000</v>
      </c>
      <c r="D456" s="19" t="n">
        <v>0</v>
      </c>
      <c r="E456" s="19">
        <f>ROUND(MIN(B456/12,650000)*12*0.0915+MIN(B456/12,1390000)*12*(0.0504+0)+B456*0.005,0)</f>
        <v/>
      </c>
      <c r="F456" s="19">
        <f>IF(B456&lt;741000,0,IF(B456&lt;2191000,B456-740000,IF(B456&lt;2193000,1451000,IF(B456&lt;2196000,1453000,IF(B456&lt;2200000,1456000,IF(B456&lt;3600000,ROUND(ROUNDDOWN(B456/4,-3)*2.8,0)-80000,IF(B456&lt;6600000,ROUND(ROUNDDOWN(B456/4,-3)*3.2,0)-440000,IF(B456&lt;8500000,ROUNDDOWN(B456*0.9,0)-1100000,B456-1950000))))))))</f>
        <v/>
      </c>
      <c r="G456" s="19">
        <f>F456+C456</f>
        <v/>
      </c>
      <c r="H456" s="19">
        <f>IF(G456&gt;23500000,NA(),IF(G456&lt;=4890000,1040000,IF(G456&lt;=6550000,670000,620000)))</f>
        <v/>
      </c>
      <c r="I456" s="19">
        <f>IF(D456&lt;=0,0,MAX(0,MIN(2000000,D456-MIN(100000,ROUNDDOWN(G456*0.05,0)))))</f>
        <v/>
      </c>
      <c r="J456" s="19">
        <f>MAX(0,ROUNDDOWN(F456-E456-H456,-3))</f>
        <v/>
      </c>
      <c r="K456" s="19">
        <f>MAX(0,ROUNDDOWN(G456-E456-H456-I456,-3))</f>
        <v/>
      </c>
      <c r="L456" s="19">
        <f>MAX(0,ROUNDDOWN(G456-E456-H456,-3))</f>
        <v/>
      </c>
      <c r="M456" s="19">
        <f>IF(J456&lt;=0,0,ROUNDDOWN((J456*LOOKUP(J456,{0,1950001,3300001,6950001,9000001,18000001,40000001},{0.05,0.1,0.2,0.23,0.33,0.4,0.45})-LOOKUP(J456,{0,1950001,3300001,6950001,9000001,18000001,40000001},{0,97500,427500,636000,1536000,2796000,4796000}))*1.021,-2))</f>
        <v/>
      </c>
      <c r="N456" s="19">
        <f>IF(K456&lt;=0,0,ROUNDDOWN((K456*LOOKUP(K456,{0,1950001,3300001,6950001,9000001,18000001,40000001},{0.05,0.1,0.2,0.23,0.33,0.4,0.45})-LOOKUP(K456,{0,1950001,3300001,6950001,9000001,18000001,40000001},{0,97500,427500,636000,1536000,2796000,4796000}))*1.021,-2))</f>
        <v/>
      </c>
      <c r="O456" s="19">
        <f>IF(L456&lt;=0,0,ROUNDDOWN((L456*LOOKUP(L456,{0,1950001,3300001,6950001,9000001,18000001,40000001},{0.05,0.1,0.2,0.23,0.33,0.4,0.45})-LOOKUP(L456,{0,1950001,3300001,6950001,9000001,18000001,40000001},{0,97500,427500,636000,1536000,2796000,4796000}))*1.021,-2))</f>
        <v/>
      </c>
      <c r="P456" s="19">
        <f>MAX(0,ROUNDDOWN(G456-E456-430000,-3))</f>
        <v/>
      </c>
      <c r="Q456" s="19">
        <f>MAX(0,ROUNDDOWN(G456-E456-430000-I456,-3))</f>
        <v/>
      </c>
      <c r="R456" s="19">
        <f>MAX(0,ROUNDDOWN(F456-E456-430000,-3))</f>
        <v/>
      </c>
      <c r="S456" s="19">
        <f>IF(G456&lt;=450000,0,MAX(0,ROUNDDOWN(P456*0.06-MIN(50000,P456)*0.03,-2))+MAX(0,ROUNDDOWN(P456*0.04-MIN(50000,P456)*0.02,-2)))</f>
        <v/>
      </c>
      <c r="T456" s="19">
        <f>IF(G456&lt;=450000,0,MAX(0,ROUNDDOWN(Q456*0.06-MIN(50000,Q456)*0.03,-2))+MAX(0,ROUNDDOWN(Q456*0.04-MIN(50000,Q456)*0.02,-2)))</f>
        <v/>
      </c>
      <c r="U456" s="19">
        <f>IF(F456&lt;=450000,0,MAX(0,ROUNDDOWN(R456*0.06-MIN(50000,R456)*0.03,-2))+MAX(0,ROUNDDOWN(R456*0.04-MIN(50000,R456)*0.02,-2)))</f>
        <v/>
      </c>
      <c r="V456" s="19">
        <f>S456-U456</f>
        <v/>
      </c>
      <c r="W456" s="19">
        <f>O456-M456</f>
        <v/>
      </c>
      <c r="X456" s="19">
        <f>N456+T456-M456-S456</f>
        <v/>
      </c>
      <c r="Y456" s="19">
        <f>T456-S456</f>
        <v/>
      </c>
    </row>
    <row r="457">
      <c r="A457" t="inlineStr">
        <is>
          <t>年収刻み 20万1円</t>
        </is>
      </c>
      <c r="B457" s="19">
        <f>'4_年収10万円刻み'!$A$43</f>
        <v/>
      </c>
      <c r="C457" s="19" t="n">
        <v>200001</v>
      </c>
      <c r="D457" s="19" t="n">
        <v>0</v>
      </c>
      <c r="E457" s="19">
        <f>ROUND(MIN(B457/12,650000)*12*0.0915+MIN(B457/12,1390000)*12*(0.0504+0)+B457*0.005,0)</f>
        <v/>
      </c>
      <c r="F457" s="19">
        <f>IF(B457&lt;741000,0,IF(B457&lt;2191000,B457-740000,IF(B457&lt;2193000,1451000,IF(B457&lt;2196000,1453000,IF(B457&lt;2200000,1456000,IF(B457&lt;3600000,ROUND(ROUNDDOWN(B457/4,-3)*2.8,0)-80000,IF(B457&lt;6600000,ROUND(ROUNDDOWN(B457/4,-3)*3.2,0)-440000,IF(B457&lt;8500000,ROUNDDOWN(B457*0.9,0)-1100000,B457-1950000))))))))</f>
        <v/>
      </c>
      <c r="G457" s="19">
        <f>F457+C457</f>
        <v/>
      </c>
      <c r="H457" s="19">
        <f>IF(G457&gt;23500000,NA(),IF(G457&lt;=4890000,1040000,IF(G457&lt;=6550000,670000,620000)))</f>
        <v/>
      </c>
      <c r="I457" s="19">
        <f>IF(D457&lt;=0,0,MAX(0,MIN(2000000,D457-MIN(100000,ROUNDDOWN(G457*0.05,0)))))</f>
        <v/>
      </c>
      <c r="J457" s="19">
        <f>MAX(0,ROUNDDOWN(F457-E457-H457,-3))</f>
        <v/>
      </c>
      <c r="K457" s="19">
        <f>MAX(0,ROUNDDOWN(G457-E457-H457-I457,-3))</f>
        <v/>
      </c>
      <c r="L457" s="19">
        <f>MAX(0,ROUNDDOWN(G457-E457-H457,-3))</f>
        <v/>
      </c>
      <c r="M457" s="19">
        <f>IF(J457&lt;=0,0,ROUNDDOWN((J457*LOOKUP(J457,{0,1950001,3300001,6950001,9000001,18000001,40000001},{0.05,0.1,0.2,0.23,0.33,0.4,0.45})-LOOKUP(J457,{0,1950001,3300001,6950001,9000001,18000001,40000001},{0,97500,427500,636000,1536000,2796000,4796000}))*1.021,-2))</f>
        <v/>
      </c>
      <c r="N457" s="19">
        <f>IF(K457&lt;=0,0,ROUNDDOWN((K457*LOOKUP(K457,{0,1950001,3300001,6950001,9000001,18000001,40000001},{0.05,0.1,0.2,0.23,0.33,0.4,0.45})-LOOKUP(K457,{0,1950001,3300001,6950001,9000001,18000001,40000001},{0,97500,427500,636000,1536000,2796000,4796000}))*1.021,-2))</f>
        <v/>
      </c>
      <c r="O457" s="19">
        <f>IF(L457&lt;=0,0,ROUNDDOWN((L457*LOOKUP(L457,{0,1950001,3300001,6950001,9000001,18000001,40000001},{0.05,0.1,0.2,0.23,0.33,0.4,0.45})-LOOKUP(L457,{0,1950001,3300001,6950001,9000001,18000001,40000001},{0,97500,427500,636000,1536000,2796000,4796000}))*1.021,-2))</f>
        <v/>
      </c>
      <c r="P457" s="19">
        <f>MAX(0,ROUNDDOWN(G457-E457-430000,-3))</f>
        <v/>
      </c>
      <c r="Q457" s="19">
        <f>MAX(0,ROUNDDOWN(G457-E457-430000-I457,-3))</f>
        <v/>
      </c>
      <c r="R457" s="19">
        <f>MAX(0,ROUNDDOWN(F457-E457-430000,-3))</f>
        <v/>
      </c>
      <c r="S457" s="19">
        <f>IF(G457&lt;=450000,0,MAX(0,ROUNDDOWN(P457*0.06-MIN(50000,P457)*0.03,-2))+MAX(0,ROUNDDOWN(P457*0.04-MIN(50000,P457)*0.02,-2)))</f>
        <v/>
      </c>
      <c r="T457" s="19">
        <f>IF(G457&lt;=450000,0,MAX(0,ROUNDDOWN(Q457*0.06-MIN(50000,Q457)*0.03,-2))+MAX(0,ROUNDDOWN(Q457*0.04-MIN(50000,Q457)*0.02,-2)))</f>
        <v/>
      </c>
      <c r="U457" s="19">
        <f>IF(F457&lt;=450000,0,MAX(0,ROUNDDOWN(R457*0.06-MIN(50000,R457)*0.03,-2))+MAX(0,ROUNDDOWN(R457*0.04-MIN(50000,R457)*0.02,-2)))</f>
        <v/>
      </c>
      <c r="V457" s="19">
        <f>S457-U457</f>
        <v/>
      </c>
      <c r="W457" s="19">
        <f>O457-M457</f>
        <v/>
      </c>
      <c r="X457" s="19">
        <f>N457+T457-M457-S457</f>
        <v/>
      </c>
      <c r="Y457" s="19">
        <f>T457-S457</f>
        <v/>
      </c>
    </row>
    <row r="458">
      <c r="A458" t="inlineStr">
        <is>
          <t>年収刻み 19万</t>
        </is>
      </c>
      <c r="B458" s="19">
        <f>'4_年収10万円刻み'!$A$44</f>
        <v/>
      </c>
      <c r="C458" s="19" t="n">
        <v>190000</v>
      </c>
      <c r="D458" s="19" t="n">
        <v>0</v>
      </c>
      <c r="E458" s="19">
        <f>ROUND(MIN(B458/12,650000)*12*0.0915+MIN(B458/12,1390000)*12*(0.0504+0)+B458*0.005,0)</f>
        <v/>
      </c>
      <c r="F458" s="19">
        <f>IF(B458&lt;741000,0,IF(B458&lt;2191000,B458-740000,IF(B458&lt;2193000,1451000,IF(B458&lt;2196000,1453000,IF(B458&lt;2200000,1456000,IF(B458&lt;3600000,ROUND(ROUNDDOWN(B458/4,-3)*2.8,0)-80000,IF(B458&lt;6600000,ROUND(ROUNDDOWN(B458/4,-3)*3.2,0)-440000,IF(B458&lt;8500000,ROUNDDOWN(B458*0.9,0)-1100000,B458-1950000))))))))</f>
        <v/>
      </c>
      <c r="G458" s="19">
        <f>F458+C458</f>
        <v/>
      </c>
      <c r="H458" s="19">
        <f>IF(G458&gt;23500000,NA(),IF(G458&lt;=4890000,1040000,IF(G458&lt;=6550000,670000,620000)))</f>
        <v/>
      </c>
      <c r="I458" s="19">
        <f>IF(D458&lt;=0,0,MAX(0,MIN(2000000,D458-MIN(100000,ROUNDDOWN(G458*0.05,0)))))</f>
        <v/>
      </c>
      <c r="J458" s="19">
        <f>MAX(0,ROUNDDOWN(F458-E458-H458,-3))</f>
        <v/>
      </c>
      <c r="K458" s="19">
        <f>MAX(0,ROUNDDOWN(G458-E458-H458-I458,-3))</f>
        <v/>
      </c>
      <c r="L458" s="19">
        <f>MAX(0,ROUNDDOWN(G458-E458-H458,-3))</f>
        <v/>
      </c>
      <c r="M458" s="19">
        <f>IF(J458&lt;=0,0,ROUNDDOWN((J458*LOOKUP(J458,{0,1950001,3300001,6950001,9000001,18000001,40000001},{0.05,0.1,0.2,0.23,0.33,0.4,0.45})-LOOKUP(J458,{0,1950001,3300001,6950001,9000001,18000001,40000001},{0,97500,427500,636000,1536000,2796000,4796000}))*1.021,-2))</f>
        <v/>
      </c>
      <c r="N458" s="19">
        <f>IF(K458&lt;=0,0,ROUNDDOWN((K458*LOOKUP(K458,{0,1950001,3300001,6950001,9000001,18000001,40000001},{0.05,0.1,0.2,0.23,0.33,0.4,0.45})-LOOKUP(K458,{0,1950001,3300001,6950001,9000001,18000001,40000001},{0,97500,427500,636000,1536000,2796000,4796000}))*1.021,-2))</f>
        <v/>
      </c>
      <c r="O458" s="19">
        <f>IF(L458&lt;=0,0,ROUNDDOWN((L458*LOOKUP(L458,{0,1950001,3300001,6950001,9000001,18000001,40000001},{0.05,0.1,0.2,0.23,0.33,0.4,0.45})-LOOKUP(L458,{0,1950001,3300001,6950001,9000001,18000001,40000001},{0,97500,427500,636000,1536000,2796000,4796000}))*1.021,-2))</f>
        <v/>
      </c>
      <c r="P458" s="19">
        <f>MAX(0,ROUNDDOWN(G458-E458-430000,-3))</f>
        <v/>
      </c>
      <c r="Q458" s="19">
        <f>MAX(0,ROUNDDOWN(G458-E458-430000-I458,-3))</f>
        <v/>
      </c>
      <c r="R458" s="19">
        <f>MAX(0,ROUNDDOWN(F458-E458-430000,-3))</f>
        <v/>
      </c>
      <c r="S458" s="19">
        <f>IF(G458&lt;=450000,0,MAX(0,ROUNDDOWN(P458*0.06-MIN(50000,P458)*0.03,-2))+MAX(0,ROUNDDOWN(P458*0.04-MIN(50000,P458)*0.02,-2)))</f>
        <v/>
      </c>
      <c r="T458" s="19">
        <f>IF(G458&lt;=450000,0,MAX(0,ROUNDDOWN(Q458*0.06-MIN(50000,Q458)*0.03,-2))+MAX(0,ROUNDDOWN(Q458*0.04-MIN(50000,Q458)*0.02,-2)))</f>
        <v/>
      </c>
      <c r="U458" s="19">
        <f>IF(F458&lt;=450000,0,MAX(0,ROUNDDOWN(R458*0.06-MIN(50000,R458)*0.03,-2))+MAX(0,ROUNDDOWN(R458*0.04-MIN(50000,R458)*0.02,-2)))</f>
        <v/>
      </c>
      <c r="V458" s="19">
        <f>S458-U458</f>
        <v/>
      </c>
      <c r="W458" s="19">
        <f>O458-M458</f>
        <v/>
      </c>
      <c r="X458" s="19">
        <f>N458+T458-M458-S458</f>
        <v/>
      </c>
      <c r="Y458" s="19">
        <f>T458-S458</f>
        <v/>
      </c>
    </row>
    <row r="459">
      <c r="A459" t="inlineStr">
        <is>
          <t>年収刻み 20万1円</t>
        </is>
      </c>
      <c r="B459" s="19">
        <f>'4_年収10万円刻み'!$A$44</f>
        <v/>
      </c>
      <c r="C459" s="19" t="n">
        <v>200001</v>
      </c>
      <c r="D459" s="19" t="n">
        <v>0</v>
      </c>
      <c r="E459" s="19">
        <f>ROUND(MIN(B459/12,650000)*12*0.0915+MIN(B459/12,1390000)*12*(0.0504+0)+B459*0.005,0)</f>
        <v/>
      </c>
      <c r="F459" s="19">
        <f>IF(B459&lt;741000,0,IF(B459&lt;2191000,B459-740000,IF(B459&lt;2193000,1451000,IF(B459&lt;2196000,1453000,IF(B459&lt;2200000,1456000,IF(B459&lt;3600000,ROUND(ROUNDDOWN(B459/4,-3)*2.8,0)-80000,IF(B459&lt;6600000,ROUND(ROUNDDOWN(B459/4,-3)*3.2,0)-440000,IF(B459&lt;8500000,ROUNDDOWN(B459*0.9,0)-1100000,B459-1950000))))))))</f>
        <v/>
      </c>
      <c r="G459" s="19">
        <f>F459+C459</f>
        <v/>
      </c>
      <c r="H459" s="19">
        <f>IF(G459&gt;23500000,NA(),IF(G459&lt;=4890000,1040000,IF(G459&lt;=6550000,670000,620000)))</f>
        <v/>
      </c>
      <c r="I459" s="19">
        <f>IF(D459&lt;=0,0,MAX(0,MIN(2000000,D459-MIN(100000,ROUNDDOWN(G459*0.05,0)))))</f>
        <v/>
      </c>
      <c r="J459" s="19">
        <f>MAX(0,ROUNDDOWN(F459-E459-H459,-3))</f>
        <v/>
      </c>
      <c r="K459" s="19">
        <f>MAX(0,ROUNDDOWN(G459-E459-H459-I459,-3))</f>
        <v/>
      </c>
      <c r="L459" s="19">
        <f>MAX(0,ROUNDDOWN(G459-E459-H459,-3))</f>
        <v/>
      </c>
      <c r="M459" s="19">
        <f>IF(J459&lt;=0,0,ROUNDDOWN((J459*LOOKUP(J459,{0,1950001,3300001,6950001,9000001,18000001,40000001},{0.05,0.1,0.2,0.23,0.33,0.4,0.45})-LOOKUP(J459,{0,1950001,3300001,6950001,9000001,18000001,40000001},{0,97500,427500,636000,1536000,2796000,4796000}))*1.021,-2))</f>
        <v/>
      </c>
      <c r="N459" s="19">
        <f>IF(K459&lt;=0,0,ROUNDDOWN((K459*LOOKUP(K459,{0,1950001,3300001,6950001,9000001,18000001,40000001},{0.05,0.1,0.2,0.23,0.33,0.4,0.45})-LOOKUP(K459,{0,1950001,3300001,6950001,9000001,18000001,40000001},{0,97500,427500,636000,1536000,2796000,4796000}))*1.021,-2))</f>
        <v/>
      </c>
      <c r="O459" s="19">
        <f>IF(L459&lt;=0,0,ROUNDDOWN((L459*LOOKUP(L459,{0,1950001,3300001,6950001,9000001,18000001,40000001},{0.05,0.1,0.2,0.23,0.33,0.4,0.45})-LOOKUP(L459,{0,1950001,3300001,6950001,9000001,18000001,40000001},{0,97500,427500,636000,1536000,2796000,4796000}))*1.021,-2))</f>
        <v/>
      </c>
      <c r="P459" s="19">
        <f>MAX(0,ROUNDDOWN(G459-E459-430000,-3))</f>
        <v/>
      </c>
      <c r="Q459" s="19">
        <f>MAX(0,ROUNDDOWN(G459-E459-430000-I459,-3))</f>
        <v/>
      </c>
      <c r="R459" s="19">
        <f>MAX(0,ROUNDDOWN(F459-E459-430000,-3))</f>
        <v/>
      </c>
      <c r="S459" s="19">
        <f>IF(G459&lt;=450000,0,MAX(0,ROUNDDOWN(P459*0.06-MIN(50000,P459)*0.03,-2))+MAX(0,ROUNDDOWN(P459*0.04-MIN(50000,P459)*0.02,-2)))</f>
        <v/>
      </c>
      <c r="T459" s="19">
        <f>IF(G459&lt;=450000,0,MAX(0,ROUNDDOWN(Q459*0.06-MIN(50000,Q459)*0.03,-2))+MAX(0,ROUNDDOWN(Q459*0.04-MIN(50000,Q459)*0.02,-2)))</f>
        <v/>
      </c>
      <c r="U459" s="19">
        <f>IF(F459&lt;=450000,0,MAX(0,ROUNDDOWN(R459*0.06-MIN(50000,R459)*0.03,-2))+MAX(0,ROUNDDOWN(R459*0.04-MIN(50000,R459)*0.02,-2)))</f>
        <v/>
      </c>
      <c r="V459" s="19">
        <f>S459-U459</f>
        <v/>
      </c>
      <c r="W459" s="19">
        <f>O459-M459</f>
        <v/>
      </c>
      <c r="X459" s="19">
        <f>N459+T459-M459-S459</f>
        <v/>
      </c>
      <c r="Y459" s="19">
        <f>T459-S459</f>
        <v/>
      </c>
    </row>
    <row r="460">
      <c r="A460" t="inlineStr">
        <is>
          <t>年収刻み 19万</t>
        </is>
      </c>
      <c r="B460" s="19">
        <f>'4_年収10万円刻み'!$A$45</f>
        <v/>
      </c>
      <c r="C460" s="19" t="n">
        <v>190000</v>
      </c>
      <c r="D460" s="19" t="n">
        <v>0</v>
      </c>
      <c r="E460" s="19">
        <f>ROUND(MIN(B460/12,650000)*12*0.0915+MIN(B460/12,1390000)*12*(0.0504+0)+B460*0.005,0)</f>
        <v/>
      </c>
      <c r="F460" s="19">
        <f>IF(B460&lt;741000,0,IF(B460&lt;2191000,B460-740000,IF(B460&lt;2193000,1451000,IF(B460&lt;2196000,1453000,IF(B460&lt;2200000,1456000,IF(B460&lt;3600000,ROUND(ROUNDDOWN(B460/4,-3)*2.8,0)-80000,IF(B460&lt;6600000,ROUND(ROUNDDOWN(B460/4,-3)*3.2,0)-440000,IF(B460&lt;8500000,ROUNDDOWN(B460*0.9,0)-1100000,B460-1950000))))))))</f>
        <v/>
      </c>
      <c r="G460" s="19">
        <f>F460+C460</f>
        <v/>
      </c>
      <c r="H460" s="19">
        <f>IF(G460&gt;23500000,NA(),IF(G460&lt;=4890000,1040000,IF(G460&lt;=6550000,670000,620000)))</f>
        <v/>
      </c>
      <c r="I460" s="19">
        <f>IF(D460&lt;=0,0,MAX(0,MIN(2000000,D460-MIN(100000,ROUNDDOWN(G460*0.05,0)))))</f>
        <v/>
      </c>
      <c r="J460" s="19">
        <f>MAX(0,ROUNDDOWN(F460-E460-H460,-3))</f>
        <v/>
      </c>
      <c r="K460" s="19">
        <f>MAX(0,ROUNDDOWN(G460-E460-H460-I460,-3))</f>
        <v/>
      </c>
      <c r="L460" s="19">
        <f>MAX(0,ROUNDDOWN(G460-E460-H460,-3))</f>
        <v/>
      </c>
      <c r="M460" s="19">
        <f>IF(J460&lt;=0,0,ROUNDDOWN((J460*LOOKUP(J460,{0,1950001,3300001,6950001,9000001,18000001,40000001},{0.05,0.1,0.2,0.23,0.33,0.4,0.45})-LOOKUP(J460,{0,1950001,3300001,6950001,9000001,18000001,40000001},{0,97500,427500,636000,1536000,2796000,4796000}))*1.021,-2))</f>
        <v/>
      </c>
      <c r="N460" s="19">
        <f>IF(K460&lt;=0,0,ROUNDDOWN((K460*LOOKUP(K460,{0,1950001,3300001,6950001,9000001,18000001,40000001},{0.05,0.1,0.2,0.23,0.33,0.4,0.45})-LOOKUP(K460,{0,1950001,3300001,6950001,9000001,18000001,40000001},{0,97500,427500,636000,1536000,2796000,4796000}))*1.021,-2))</f>
        <v/>
      </c>
      <c r="O460" s="19">
        <f>IF(L460&lt;=0,0,ROUNDDOWN((L460*LOOKUP(L460,{0,1950001,3300001,6950001,9000001,18000001,40000001},{0.05,0.1,0.2,0.23,0.33,0.4,0.45})-LOOKUP(L460,{0,1950001,3300001,6950001,9000001,18000001,40000001},{0,97500,427500,636000,1536000,2796000,4796000}))*1.021,-2))</f>
        <v/>
      </c>
      <c r="P460" s="19">
        <f>MAX(0,ROUNDDOWN(G460-E460-430000,-3))</f>
        <v/>
      </c>
      <c r="Q460" s="19">
        <f>MAX(0,ROUNDDOWN(G460-E460-430000-I460,-3))</f>
        <v/>
      </c>
      <c r="R460" s="19">
        <f>MAX(0,ROUNDDOWN(F460-E460-430000,-3))</f>
        <v/>
      </c>
      <c r="S460" s="19">
        <f>IF(G460&lt;=450000,0,MAX(0,ROUNDDOWN(P460*0.06-MIN(50000,P460)*0.03,-2))+MAX(0,ROUNDDOWN(P460*0.04-MIN(50000,P460)*0.02,-2)))</f>
        <v/>
      </c>
      <c r="T460" s="19">
        <f>IF(G460&lt;=450000,0,MAX(0,ROUNDDOWN(Q460*0.06-MIN(50000,Q460)*0.03,-2))+MAX(0,ROUNDDOWN(Q460*0.04-MIN(50000,Q460)*0.02,-2)))</f>
        <v/>
      </c>
      <c r="U460" s="19">
        <f>IF(F460&lt;=450000,0,MAX(0,ROUNDDOWN(R460*0.06-MIN(50000,R460)*0.03,-2))+MAX(0,ROUNDDOWN(R460*0.04-MIN(50000,R460)*0.02,-2)))</f>
        <v/>
      </c>
      <c r="V460" s="19">
        <f>S460-U460</f>
        <v/>
      </c>
      <c r="W460" s="19">
        <f>O460-M460</f>
        <v/>
      </c>
      <c r="X460" s="19">
        <f>N460+T460-M460-S460</f>
        <v/>
      </c>
      <c r="Y460" s="19">
        <f>T460-S460</f>
        <v/>
      </c>
    </row>
    <row r="461">
      <c r="A461" t="inlineStr">
        <is>
          <t>年収刻み 20万1円</t>
        </is>
      </c>
      <c r="B461" s="19">
        <f>'4_年収10万円刻み'!$A$45</f>
        <v/>
      </c>
      <c r="C461" s="19" t="n">
        <v>200001</v>
      </c>
      <c r="D461" s="19" t="n">
        <v>0</v>
      </c>
      <c r="E461" s="19">
        <f>ROUND(MIN(B461/12,650000)*12*0.0915+MIN(B461/12,1390000)*12*(0.0504+0)+B461*0.005,0)</f>
        <v/>
      </c>
      <c r="F461" s="19">
        <f>IF(B461&lt;741000,0,IF(B461&lt;2191000,B461-740000,IF(B461&lt;2193000,1451000,IF(B461&lt;2196000,1453000,IF(B461&lt;2200000,1456000,IF(B461&lt;3600000,ROUND(ROUNDDOWN(B461/4,-3)*2.8,0)-80000,IF(B461&lt;6600000,ROUND(ROUNDDOWN(B461/4,-3)*3.2,0)-440000,IF(B461&lt;8500000,ROUNDDOWN(B461*0.9,0)-1100000,B461-1950000))))))))</f>
        <v/>
      </c>
      <c r="G461" s="19">
        <f>F461+C461</f>
        <v/>
      </c>
      <c r="H461" s="19">
        <f>IF(G461&gt;23500000,NA(),IF(G461&lt;=4890000,1040000,IF(G461&lt;=6550000,670000,620000)))</f>
        <v/>
      </c>
      <c r="I461" s="19">
        <f>IF(D461&lt;=0,0,MAX(0,MIN(2000000,D461-MIN(100000,ROUNDDOWN(G461*0.05,0)))))</f>
        <v/>
      </c>
      <c r="J461" s="19">
        <f>MAX(0,ROUNDDOWN(F461-E461-H461,-3))</f>
        <v/>
      </c>
      <c r="K461" s="19">
        <f>MAX(0,ROUNDDOWN(G461-E461-H461-I461,-3))</f>
        <v/>
      </c>
      <c r="L461" s="19">
        <f>MAX(0,ROUNDDOWN(G461-E461-H461,-3))</f>
        <v/>
      </c>
      <c r="M461" s="19">
        <f>IF(J461&lt;=0,0,ROUNDDOWN((J461*LOOKUP(J461,{0,1950001,3300001,6950001,9000001,18000001,40000001},{0.05,0.1,0.2,0.23,0.33,0.4,0.45})-LOOKUP(J461,{0,1950001,3300001,6950001,9000001,18000001,40000001},{0,97500,427500,636000,1536000,2796000,4796000}))*1.021,-2))</f>
        <v/>
      </c>
      <c r="N461" s="19">
        <f>IF(K461&lt;=0,0,ROUNDDOWN((K461*LOOKUP(K461,{0,1950001,3300001,6950001,9000001,18000001,40000001},{0.05,0.1,0.2,0.23,0.33,0.4,0.45})-LOOKUP(K461,{0,1950001,3300001,6950001,9000001,18000001,40000001},{0,97500,427500,636000,1536000,2796000,4796000}))*1.021,-2))</f>
        <v/>
      </c>
      <c r="O461" s="19">
        <f>IF(L461&lt;=0,0,ROUNDDOWN((L461*LOOKUP(L461,{0,1950001,3300001,6950001,9000001,18000001,40000001},{0.05,0.1,0.2,0.23,0.33,0.4,0.45})-LOOKUP(L461,{0,1950001,3300001,6950001,9000001,18000001,40000001},{0,97500,427500,636000,1536000,2796000,4796000}))*1.021,-2))</f>
        <v/>
      </c>
      <c r="P461" s="19">
        <f>MAX(0,ROUNDDOWN(G461-E461-430000,-3))</f>
        <v/>
      </c>
      <c r="Q461" s="19">
        <f>MAX(0,ROUNDDOWN(G461-E461-430000-I461,-3))</f>
        <v/>
      </c>
      <c r="R461" s="19">
        <f>MAX(0,ROUNDDOWN(F461-E461-430000,-3))</f>
        <v/>
      </c>
      <c r="S461" s="19">
        <f>IF(G461&lt;=450000,0,MAX(0,ROUNDDOWN(P461*0.06-MIN(50000,P461)*0.03,-2))+MAX(0,ROUNDDOWN(P461*0.04-MIN(50000,P461)*0.02,-2)))</f>
        <v/>
      </c>
      <c r="T461" s="19">
        <f>IF(G461&lt;=450000,0,MAX(0,ROUNDDOWN(Q461*0.06-MIN(50000,Q461)*0.03,-2))+MAX(0,ROUNDDOWN(Q461*0.04-MIN(50000,Q461)*0.02,-2)))</f>
        <v/>
      </c>
      <c r="U461" s="19">
        <f>IF(F461&lt;=450000,0,MAX(0,ROUNDDOWN(R461*0.06-MIN(50000,R461)*0.03,-2))+MAX(0,ROUNDDOWN(R461*0.04-MIN(50000,R461)*0.02,-2)))</f>
        <v/>
      </c>
      <c r="V461" s="19">
        <f>S461-U461</f>
        <v/>
      </c>
      <c r="W461" s="19">
        <f>O461-M461</f>
        <v/>
      </c>
      <c r="X461" s="19">
        <f>N461+T461-M461-S461</f>
        <v/>
      </c>
      <c r="Y461" s="19">
        <f>T461-S461</f>
        <v/>
      </c>
    </row>
    <row r="462">
      <c r="A462" t="inlineStr">
        <is>
          <t>年収刻み 19万</t>
        </is>
      </c>
      <c r="B462" s="19">
        <f>'4_年収10万円刻み'!$A$46</f>
        <v/>
      </c>
      <c r="C462" s="19" t="n">
        <v>190000</v>
      </c>
      <c r="D462" s="19" t="n">
        <v>0</v>
      </c>
      <c r="E462" s="19">
        <f>ROUND(MIN(B462/12,650000)*12*0.0915+MIN(B462/12,1390000)*12*(0.0504+0)+B462*0.005,0)</f>
        <v/>
      </c>
      <c r="F462" s="19">
        <f>IF(B462&lt;741000,0,IF(B462&lt;2191000,B462-740000,IF(B462&lt;2193000,1451000,IF(B462&lt;2196000,1453000,IF(B462&lt;2200000,1456000,IF(B462&lt;3600000,ROUND(ROUNDDOWN(B462/4,-3)*2.8,0)-80000,IF(B462&lt;6600000,ROUND(ROUNDDOWN(B462/4,-3)*3.2,0)-440000,IF(B462&lt;8500000,ROUNDDOWN(B462*0.9,0)-1100000,B462-1950000))))))))</f>
        <v/>
      </c>
      <c r="G462" s="19">
        <f>F462+C462</f>
        <v/>
      </c>
      <c r="H462" s="19">
        <f>IF(G462&gt;23500000,NA(),IF(G462&lt;=4890000,1040000,IF(G462&lt;=6550000,670000,620000)))</f>
        <v/>
      </c>
      <c r="I462" s="19">
        <f>IF(D462&lt;=0,0,MAX(0,MIN(2000000,D462-MIN(100000,ROUNDDOWN(G462*0.05,0)))))</f>
        <v/>
      </c>
      <c r="J462" s="19">
        <f>MAX(0,ROUNDDOWN(F462-E462-H462,-3))</f>
        <v/>
      </c>
      <c r="K462" s="19">
        <f>MAX(0,ROUNDDOWN(G462-E462-H462-I462,-3))</f>
        <v/>
      </c>
      <c r="L462" s="19">
        <f>MAX(0,ROUNDDOWN(G462-E462-H462,-3))</f>
        <v/>
      </c>
      <c r="M462" s="19">
        <f>IF(J462&lt;=0,0,ROUNDDOWN((J462*LOOKUP(J462,{0,1950001,3300001,6950001,9000001,18000001,40000001},{0.05,0.1,0.2,0.23,0.33,0.4,0.45})-LOOKUP(J462,{0,1950001,3300001,6950001,9000001,18000001,40000001},{0,97500,427500,636000,1536000,2796000,4796000}))*1.021,-2))</f>
        <v/>
      </c>
      <c r="N462" s="19">
        <f>IF(K462&lt;=0,0,ROUNDDOWN((K462*LOOKUP(K462,{0,1950001,3300001,6950001,9000001,18000001,40000001},{0.05,0.1,0.2,0.23,0.33,0.4,0.45})-LOOKUP(K462,{0,1950001,3300001,6950001,9000001,18000001,40000001},{0,97500,427500,636000,1536000,2796000,4796000}))*1.021,-2))</f>
        <v/>
      </c>
      <c r="O462" s="19">
        <f>IF(L462&lt;=0,0,ROUNDDOWN((L462*LOOKUP(L462,{0,1950001,3300001,6950001,9000001,18000001,40000001},{0.05,0.1,0.2,0.23,0.33,0.4,0.45})-LOOKUP(L462,{0,1950001,3300001,6950001,9000001,18000001,40000001},{0,97500,427500,636000,1536000,2796000,4796000}))*1.021,-2))</f>
        <v/>
      </c>
      <c r="P462" s="19">
        <f>MAX(0,ROUNDDOWN(G462-E462-430000,-3))</f>
        <v/>
      </c>
      <c r="Q462" s="19">
        <f>MAX(0,ROUNDDOWN(G462-E462-430000-I462,-3))</f>
        <v/>
      </c>
      <c r="R462" s="19">
        <f>MAX(0,ROUNDDOWN(F462-E462-430000,-3))</f>
        <v/>
      </c>
      <c r="S462" s="19">
        <f>IF(G462&lt;=450000,0,MAX(0,ROUNDDOWN(P462*0.06-MIN(50000,P462)*0.03,-2))+MAX(0,ROUNDDOWN(P462*0.04-MIN(50000,P462)*0.02,-2)))</f>
        <v/>
      </c>
      <c r="T462" s="19">
        <f>IF(G462&lt;=450000,0,MAX(0,ROUNDDOWN(Q462*0.06-MIN(50000,Q462)*0.03,-2))+MAX(0,ROUNDDOWN(Q462*0.04-MIN(50000,Q462)*0.02,-2)))</f>
        <v/>
      </c>
      <c r="U462" s="19">
        <f>IF(F462&lt;=450000,0,MAX(0,ROUNDDOWN(R462*0.06-MIN(50000,R462)*0.03,-2))+MAX(0,ROUNDDOWN(R462*0.04-MIN(50000,R462)*0.02,-2)))</f>
        <v/>
      </c>
      <c r="V462" s="19">
        <f>S462-U462</f>
        <v/>
      </c>
      <c r="W462" s="19">
        <f>O462-M462</f>
        <v/>
      </c>
      <c r="X462" s="19">
        <f>N462+T462-M462-S462</f>
        <v/>
      </c>
      <c r="Y462" s="19">
        <f>T462-S462</f>
        <v/>
      </c>
    </row>
    <row r="463">
      <c r="A463" t="inlineStr">
        <is>
          <t>年収刻み 20万1円</t>
        </is>
      </c>
      <c r="B463" s="19">
        <f>'4_年収10万円刻み'!$A$46</f>
        <v/>
      </c>
      <c r="C463" s="19" t="n">
        <v>200001</v>
      </c>
      <c r="D463" s="19" t="n">
        <v>0</v>
      </c>
      <c r="E463" s="19">
        <f>ROUND(MIN(B463/12,650000)*12*0.0915+MIN(B463/12,1390000)*12*(0.0504+0)+B463*0.005,0)</f>
        <v/>
      </c>
      <c r="F463" s="19">
        <f>IF(B463&lt;741000,0,IF(B463&lt;2191000,B463-740000,IF(B463&lt;2193000,1451000,IF(B463&lt;2196000,1453000,IF(B463&lt;2200000,1456000,IF(B463&lt;3600000,ROUND(ROUNDDOWN(B463/4,-3)*2.8,0)-80000,IF(B463&lt;6600000,ROUND(ROUNDDOWN(B463/4,-3)*3.2,0)-440000,IF(B463&lt;8500000,ROUNDDOWN(B463*0.9,0)-1100000,B463-1950000))))))))</f>
        <v/>
      </c>
      <c r="G463" s="19">
        <f>F463+C463</f>
        <v/>
      </c>
      <c r="H463" s="19">
        <f>IF(G463&gt;23500000,NA(),IF(G463&lt;=4890000,1040000,IF(G463&lt;=6550000,670000,620000)))</f>
        <v/>
      </c>
      <c r="I463" s="19">
        <f>IF(D463&lt;=0,0,MAX(0,MIN(2000000,D463-MIN(100000,ROUNDDOWN(G463*0.05,0)))))</f>
        <v/>
      </c>
      <c r="J463" s="19">
        <f>MAX(0,ROUNDDOWN(F463-E463-H463,-3))</f>
        <v/>
      </c>
      <c r="K463" s="19">
        <f>MAX(0,ROUNDDOWN(G463-E463-H463-I463,-3))</f>
        <v/>
      </c>
      <c r="L463" s="19">
        <f>MAX(0,ROUNDDOWN(G463-E463-H463,-3))</f>
        <v/>
      </c>
      <c r="M463" s="19">
        <f>IF(J463&lt;=0,0,ROUNDDOWN((J463*LOOKUP(J463,{0,1950001,3300001,6950001,9000001,18000001,40000001},{0.05,0.1,0.2,0.23,0.33,0.4,0.45})-LOOKUP(J463,{0,1950001,3300001,6950001,9000001,18000001,40000001},{0,97500,427500,636000,1536000,2796000,4796000}))*1.021,-2))</f>
        <v/>
      </c>
      <c r="N463" s="19">
        <f>IF(K463&lt;=0,0,ROUNDDOWN((K463*LOOKUP(K463,{0,1950001,3300001,6950001,9000001,18000001,40000001},{0.05,0.1,0.2,0.23,0.33,0.4,0.45})-LOOKUP(K463,{0,1950001,3300001,6950001,9000001,18000001,40000001},{0,97500,427500,636000,1536000,2796000,4796000}))*1.021,-2))</f>
        <v/>
      </c>
      <c r="O463" s="19">
        <f>IF(L463&lt;=0,0,ROUNDDOWN((L463*LOOKUP(L463,{0,1950001,3300001,6950001,9000001,18000001,40000001},{0.05,0.1,0.2,0.23,0.33,0.4,0.45})-LOOKUP(L463,{0,1950001,3300001,6950001,9000001,18000001,40000001},{0,97500,427500,636000,1536000,2796000,4796000}))*1.021,-2))</f>
        <v/>
      </c>
      <c r="P463" s="19">
        <f>MAX(0,ROUNDDOWN(G463-E463-430000,-3))</f>
        <v/>
      </c>
      <c r="Q463" s="19">
        <f>MAX(0,ROUNDDOWN(G463-E463-430000-I463,-3))</f>
        <v/>
      </c>
      <c r="R463" s="19">
        <f>MAX(0,ROUNDDOWN(F463-E463-430000,-3))</f>
        <v/>
      </c>
      <c r="S463" s="19">
        <f>IF(G463&lt;=450000,0,MAX(0,ROUNDDOWN(P463*0.06-MIN(50000,P463)*0.03,-2))+MAX(0,ROUNDDOWN(P463*0.04-MIN(50000,P463)*0.02,-2)))</f>
        <v/>
      </c>
      <c r="T463" s="19">
        <f>IF(G463&lt;=450000,0,MAX(0,ROUNDDOWN(Q463*0.06-MIN(50000,Q463)*0.03,-2))+MAX(0,ROUNDDOWN(Q463*0.04-MIN(50000,Q463)*0.02,-2)))</f>
        <v/>
      </c>
      <c r="U463" s="19">
        <f>IF(F463&lt;=450000,0,MAX(0,ROUNDDOWN(R463*0.06-MIN(50000,R463)*0.03,-2))+MAX(0,ROUNDDOWN(R463*0.04-MIN(50000,R463)*0.02,-2)))</f>
        <v/>
      </c>
      <c r="V463" s="19">
        <f>S463-U463</f>
        <v/>
      </c>
      <c r="W463" s="19">
        <f>O463-M463</f>
        <v/>
      </c>
      <c r="X463" s="19">
        <f>N463+T463-M463-S463</f>
        <v/>
      </c>
      <c r="Y463" s="19">
        <f>T463-S463</f>
        <v/>
      </c>
    </row>
    <row r="464">
      <c r="A464" t="inlineStr">
        <is>
          <t>年収刻み 19万</t>
        </is>
      </c>
      <c r="B464" s="19">
        <f>'4_年収10万円刻み'!$A$47</f>
        <v/>
      </c>
      <c r="C464" s="19" t="n">
        <v>190000</v>
      </c>
      <c r="D464" s="19" t="n">
        <v>0</v>
      </c>
      <c r="E464" s="19">
        <f>ROUND(MIN(B464/12,650000)*12*0.0915+MIN(B464/12,1390000)*12*(0.0504+0)+B464*0.005,0)</f>
        <v/>
      </c>
      <c r="F464" s="19">
        <f>IF(B464&lt;741000,0,IF(B464&lt;2191000,B464-740000,IF(B464&lt;2193000,1451000,IF(B464&lt;2196000,1453000,IF(B464&lt;2200000,1456000,IF(B464&lt;3600000,ROUND(ROUNDDOWN(B464/4,-3)*2.8,0)-80000,IF(B464&lt;6600000,ROUND(ROUNDDOWN(B464/4,-3)*3.2,0)-440000,IF(B464&lt;8500000,ROUNDDOWN(B464*0.9,0)-1100000,B464-1950000))))))))</f>
        <v/>
      </c>
      <c r="G464" s="19">
        <f>F464+C464</f>
        <v/>
      </c>
      <c r="H464" s="19">
        <f>IF(G464&gt;23500000,NA(),IF(G464&lt;=4890000,1040000,IF(G464&lt;=6550000,670000,620000)))</f>
        <v/>
      </c>
      <c r="I464" s="19">
        <f>IF(D464&lt;=0,0,MAX(0,MIN(2000000,D464-MIN(100000,ROUNDDOWN(G464*0.05,0)))))</f>
        <v/>
      </c>
      <c r="J464" s="19">
        <f>MAX(0,ROUNDDOWN(F464-E464-H464,-3))</f>
        <v/>
      </c>
      <c r="K464" s="19">
        <f>MAX(0,ROUNDDOWN(G464-E464-H464-I464,-3))</f>
        <v/>
      </c>
      <c r="L464" s="19">
        <f>MAX(0,ROUNDDOWN(G464-E464-H464,-3))</f>
        <v/>
      </c>
      <c r="M464" s="19">
        <f>IF(J464&lt;=0,0,ROUNDDOWN((J464*LOOKUP(J464,{0,1950001,3300001,6950001,9000001,18000001,40000001},{0.05,0.1,0.2,0.23,0.33,0.4,0.45})-LOOKUP(J464,{0,1950001,3300001,6950001,9000001,18000001,40000001},{0,97500,427500,636000,1536000,2796000,4796000}))*1.021,-2))</f>
        <v/>
      </c>
      <c r="N464" s="19">
        <f>IF(K464&lt;=0,0,ROUNDDOWN((K464*LOOKUP(K464,{0,1950001,3300001,6950001,9000001,18000001,40000001},{0.05,0.1,0.2,0.23,0.33,0.4,0.45})-LOOKUP(K464,{0,1950001,3300001,6950001,9000001,18000001,40000001},{0,97500,427500,636000,1536000,2796000,4796000}))*1.021,-2))</f>
        <v/>
      </c>
      <c r="O464" s="19">
        <f>IF(L464&lt;=0,0,ROUNDDOWN((L464*LOOKUP(L464,{0,1950001,3300001,6950001,9000001,18000001,40000001},{0.05,0.1,0.2,0.23,0.33,0.4,0.45})-LOOKUP(L464,{0,1950001,3300001,6950001,9000001,18000001,40000001},{0,97500,427500,636000,1536000,2796000,4796000}))*1.021,-2))</f>
        <v/>
      </c>
      <c r="P464" s="19">
        <f>MAX(0,ROUNDDOWN(G464-E464-430000,-3))</f>
        <v/>
      </c>
      <c r="Q464" s="19">
        <f>MAX(0,ROUNDDOWN(G464-E464-430000-I464,-3))</f>
        <v/>
      </c>
      <c r="R464" s="19">
        <f>MAX(0,ROUNDDOWN(F464-E464-430000,-3))</f>
        <v/>
      </c>
      <c r="S464" s="19">
        <f>IF(G464&lt;=450000,0,MAX(0,ROUNDDOWN(P464*0.06-MIN(50000,P464)*0.03,-2))+MAX(0,ROUNDDOWN(P464*0.04-MIN(50000,P464)*0.02,-2)))</f>
        <v/>
      </c>
      <c r="T464" s="19">
        <f>IF(G464&lt;=450000,0,MAX(0,ROUNDDOWN(Q464*0.06-MIN(50000,Q464)*0.03,-2))+MAX(0,ROUNDDOWN(Q464*0.04-MIN(50000,Q464)*0.02,-2)))</f>
        <v/>
      </c>
      <c r="U464" s="19">
        <f>IF(F464&lt;=450000,0,MAX(0,ROUNDDOWN(R464*0.06-MIN(50000,R464)*0.03,-2))+MAX(0,ROUNDDOWN(R464*0.04-MIN(50000,R464)*0.02,-2)))</f>
        <v/>
      </c>
      <c r="V464" s="19">
        <f>S464-U464</f>
        <v/>
      </c>
      <c r="W464" s="19">
        <f>O464-M464</f>
        <v/>
      </c>
      <c r="X464" s="19">
        <f>N464+T464-M464-S464</f>
        <v/>
      </c>
      <c r="Y464" s="19">
        <f>T464-S464</f>
        <v/>
      </c>
    </row>
    <row r="465">
      <c r="A465" t="inlineStr">
        <is>
          <t>年収刻み 20万1円</t>
        </is>
      </c>
      <c r="B465" s="19">
        <f>'4_年収10万円刻み'!$A$47</f>
        <v/>
      </c>
      <c r="C465" s="19" t="n">
        <v>200001</v>
      </c>
      <c r="D465" s="19" t="n">
        <v>0</v>
      </c>
      <c r="E465" s="19">
        <f>ROUND(MIN(B465/12,650000)*12*0.0915+MIN(B465/12,1390000)*12*(0.0504+0)+B465*0.005,0)</f>
        <v/>
      </c>
      <c r="F465" s="19">
        <f>IF(B465&lt;741000,0,IF(B465&lt;2191000,B465-740000,IF(B465&lt;2193000,1451000,IF(B465&lt;2196000,1453000,IF(B465&lt;2200000,1456000,IF(B465&lt;3600000,ROUND(ROUNDDOWN(B465/4,-3)*2.8,0)-80000,IF(B465&lt;6600000,ROUND(ROUNDDOWN(B465/4,-3)*3.2,0)-440000,IF(B465&lt;8500000,ROUNDDOWN(B465*0.9,0)-1100000,B465-1950000))))))))</f>
        <v/>
      </c>
      <c r="G465" s="19">
        <f>F465+C465</f>
        <v/>
      </c>
      <c r="H465" s="19">
        <f>IF(G465&gt;23500000,NA(),IF(G465&lt;=4890000,1040000,IF(G465&lt;=6550000,670000,620000)))</f>
        <v/>
      </c>
      <c r="I465" s="19">
        <f>IF(D465&lt;=0,0,MAX(0,MIN(2000000,D465-MIN(100000,ROUNDDOWN(G465*0.05,0)))))</f>
        <v/>
      </c>
      <c r="J465" s="19">
        <f>MAX(0,ROUNDDOWN(F465-E465-H465,-3))</f>
        <v/>
      </c>
      <c r="K465" s="19">
        <f>MAX(0,ROUNDDOWN(G465-E465-H465-I465,-3))</f>
        <v/>
      </c>
      <c r="L465" s="19">
        <f>MAX(0,ROUNDDOWN(G465-E465-H465,-3))</f>
        <v/>
      </c>
      <c r="M465" s="19">
        <f>IF(J465&lt;=0,0,ROUNDDOWN((J465*LOOKUP(J465,{0,1950001,3300001,6950001,9000001,18000001,40000001},{0.05,0.1,0.2,0.23,0.33,0.4,0.45})-LOOKUP(J465,{0,1950001,3300001,6950001,9000001,18000001,40000001},{0,97500,427500,636000,1536000,2796000,4796000}))*1.021,-2))</f>
        <v/>
      </c>
      <c r="N465" s="19">
        <f>IF(K465&lt;=0,0,ROUNDDOWN((K465*LOOKUP(K465,{0,1950001,3300001,6950001,9000001,18000001,40000001},{0.05,0.1,0.2,0.23,0.33,0.4,0.45})-LOOKUP(K465,{0,1950001,3300001,6950001,9000001,18000001,40000001},{0,97500,427500,636000,1536000,2796000,4796000}))*1.021,-2))</f>
        <v/>
      </c>
      <c r="O465" s="19">
        <f>IF(L465&lt;=0,0,ROUNDDOWN((L465*LOOKUP(L465,{0,1950001,3300001,6950001,9000001,18000001,40000001},{0.05,0.1,0.2,0.23,0.33,0.4,0.45})-LOOKUP(L465,{0,1950001,3300001,6950001,9000001,18000001,40000001},{0,97500,427500,636000,1536000,2796000,4796000}))*1.021,-2))</f>
        <v/>
      </c>
      <c r="P465" s="19">
        <f>MAX(0,ROUNDDOWN(G465-E465-430000,-3))</f>
        <v/>
      </c>
      <c r="Q465" s="19">
        <f>MAX(0,ROUNDDOWN(G465-E465-430000-I465,-3))</f>
        <v/>
      </c>
      <c r="R465" s="19">
        <f>MAX(0,ROUNDDOWN(F465-E465-430000,-3))</f>
        <v/>
      </c>
      <c r="S465" s="19">
        <f>IF(G465&lt;=450000,0,MAX(0,ROUNDDOWN(P465*0.06-MIN(50000,P465)*0.03,-2))+MAX(0,ROUNDDOWN(P465*0.04-MIN(50000,P465)*0.02,-2)))</f>
        <v/>
      </c>
      <c r="T465" s="19">
        <f>IF(G465&lt;=450000,0,MAX(0,ROUNDDOWN(Q465*0.06-MIN(50000,Q465)*0.03,-2))+MAX(0,ROUNDDOWN(Q465*0.04-MIN(50000,Q465)*0.02,-2)))</f>
        <v/>
      </c>
      <c r="U465" s="19">
        <f>IF(F465&lt;=450000,0,MAX(0,ROUNDDOWN(R465*0.06-MIN(50000,R465)*0.03,-2))+MAX(0,ROUNDDOWN(R465*0.04-MIN(50000,R465)*0.02,-2)))</f>
        <v/>
      </c>
      <c r="V465" s="19">
        <f>S465-U465</f>
        <v/>
      </c>
      <c r="W465" s="19">
        <f>O465-M465</f>
        <v/>
      </c>
      <c r="X465" s="19">
        <f>N465+T465-M465-S465</f>
        <v/>
      </c>
      <c r="Y465" s="19">
        <f>T465-S465</f>
        <v/>
      </c>
    </row>
    <row r="466">
      <c r="A466" t="inlineStr">
        <is>
          <t>年収刻み 19万</t>
        </is>
      </c>
      <c r="B466" s="19">
        <f>'4_年収10万円刻み'!$A$48</f>
        <v/>
      </c>
      <c r="C466" s="19" t="n">
        <v>190000</v>
      </c>
      <c r="D466" s="19" t="n">
        <v>0</v>
      </c>
      <c r="E466" s="19">
        <f>ROUND(MIN(B466/12,650000)*12*0.0915+MIN(B466/12,1390000)*12*(0.0504+0)+B466*0.005,0)</f>
        <v/>
      </c>
      <c r="F466" s="19">
        <f>IF(B466&lt;741000,0,IF(B466&lt;2191000,B466-740000,IF(B466&lt;2193000,1451000,IF(B466&lt;2196000,1453000,IF(B466&lt;2200000,1456000,IF(B466&lt;3600000,ROUND(ROUNDDOWN(B466/4,-3)*2.8,0)-80000,IF(B466&lt;6600000,ROUND(ROUNDDOWN(B466/4,-3)*3.2,0)-440000,IF(B466&lt;8500000,ROUNDDOWN(B466*0.9,0)-1100000,B466-1950000))))))))</f>
        <v/>
      </c>
      <c r="G466" s="19">
        <f>F466+C466</f>
        <v/>
      </c>
      <c r="H466" s="19">
        <f>IF(G466&gt;23500000,NA(),IF(G466&lt;=4890000,1040000,IF(G466&lt;=6550000,670000,620000)))</f>
        <v/>
      </c>
      <c r="I466" s="19">
        <f>IF(D466&lt;=0,0,MAX(0,MIN(2000000,D466-MIN(100000,ROUNDDOWN(G466*0.05,0)))))</f>
        <v/>
      </c>
      <c r="J466" s="19">
        <f>MAX(0,ROUNDDOWN(F466-E466-H466,-3))</f>
        <v/>
      </c>
      <c r="K466" s="19">
        <f>MAX(0,ROUNDDOWN(G466-E466-H466-I466,-3))</f>
        <v/>
      </c>
      <c r="L466" s="19">
        <f>MAX(0,ROUNDDOWN(G466-E466-H466,-3))</f>
        <v/>
      </c>
      <c r="M466" s="19">
        <f>IF(J466&lt;=0,0,ROUNDDOWN((J466*LOOKUP(J466,{0,1950001,3300001,6950001,9000001,18000001,40000001},{0.05,0.1,0.2,0.23,0.33,0.4,0.45})-LOOKUP(J466,{0,1950001,3300001,6950001,9000001,18000001,40000001},{0,97500,427500,636000,1536000,2796000,4796000}))*1.021,-2))</f>
        <v/>
      </c>
      <c r="N466" s="19">
        <f>IF(K466&lt;=0,0,ROUNDDOWN((K466*LOOKUP(K466,{0,1950001,3300001,6950001,9000001,18000001,40000001},{0.05,0.1,0.2,0.23,0.33,0.4,0.45})-LOOKUP(K466,{0,1950001,3300001,6950001,9000001,18000001,40000001},{0,97500,427500,636000,1536000,2796000,4796000}))*1.021,-2))</f>
        <v/>
      </c>
      <c r="O466" s="19">
        <f>IF(L466&lt;=0,0,ROUNDDOWN((L466*LOOKUP(L466,{0,1950001,3300001,6950001,9000001,18000001,40000001},{0.05,0.1,0.2,0.23,0.33,0.4,0.45})-LOOKUP(L466,{0,1950001,3300001,6950001,9000001,18000001,40000001},{0,97500,427500,636000,1536000,2796000,4796000}))*1.021,-2))</f>
        <v/>
      </c>
      <c r="P466" s="19">
        <f>MAX(0,ROUNDDOWN(G466-E466-430000,-3))</f>
        <v/>
      </c>
      <c r="Q466" s="19">
        <f>MAX(0,ROUNDDOWN(G466-E466-430000-I466,-3))</f>
        <v/>
      </c>
      <c r="R466" s="19">
        <f>MAX(0,ROUNDDOWN(F466-E466-430000,-3))</f>
        <v/>
      </c>
      <c r="S466" s="19">
        <f>IF(G466&lt;=450000,0,MAX(0,ROUNDDOWN(P466*0.06-MIN(50000,P466)*0.03,-2))+MAX(0,ROUNDDOWN(P466*0.04-MIN(50000,P466)*0.02,-2)))</f>
        <v/>
      </c>
      <c r="T466" s="19">
        <f>IF(G466&lt;=450000,0,MAX(0,ROUNDDOWN(Q466*0.06-MIN(50000,Q466)*0.03,-2))+MAX(0,ROUNDDOWN(Q466*0.04-MIN(50000,Q466)*0.02,-2)))</f>
        <v/>
      </c>
      <c r="U466" s="19">
        <f>IF(F466&lt;=450000,0,MAX(0,ROUNDDOWN(R466*0.06-MIN(50000,R466)*0.03,-2))+MAX(0,ROUNDDOWN(R466*0.04-MIN(50000,R466)*0.02,-2)))</f>
        <v/>
      </c>
      <c r="V466" s="19">
        <f>S466-U466</f>
        <v/>
      </c>
      <c r="W466" s="19">
        <f>O466-M466</f>
        <v/>
      </c>
      <c r="X466" s="19">
        <f>N466+T466-M466-S466</f>
        <v/>
      </c>
      <c r="Y466" s="19">
        <f>T466-S466</f>
        <v/>
      </c>
    </row>
    <row r="467">
      <c r="A467" t="inlineStr">
        <is>
          <t>年収刻み 20万1円</t>
        </is>
      </c>
      <c r="B467" s="19">
        <f>'4_年収10万円刻み'!$A$48</f>
        <v/>
      </c>
      <c r="C467" s="19" t="n">
        <v>200001</v>
      </c>
      <c r="D467" s="19" t="n">
        <v>0</v>
      </c>
      <c r="E467" s="19">
        <f>ROUND(MIN(B467/12,650000)*12*0.0915+MIN(B467/12,1390000)*12*(0.0504+0)+B467*0.005,0)</f>
        <v/>
      </c>
      <c r="F467" s="19">
        <f>IF(B467&lt;741000,0,IF(B467&lt;2191000,B467-740000,IF(B467&lt;2193000,1451000,IF(B467&lt;2196000,1453000,IF(B467&lt;2200000,1456000,IF(B467&lt;3600000,ROUND(ROUNDDOWN(B467/4,-3)*2.8,0)-80000,IF(B467&lt;6600000,ROUND(ROUNDDOWN(B467/4,-3)*3.2,0)-440000,IF(B467&lt;8500000,ROUNDDOWN(B467*0.9,0)-1100000,B467-1950000))))))))</f>
        <v/>
      </c>
      <c r="G467" s="19">
        <f>F467+C467</f>
        <v/>
      </c>
      <c r="H467" s="19">
        <f>IF(G467&gt;23500000,NA(),IF(G467&lt;=4890000,1040000,IF(G467&lt;=6550000,670000,620000)))</f>
        <v/>
      </c>
      <c r="I467" s="19">
        <f>IF(D467&lt;=0,0,MAX(0,MIN(2000000,D467-MIN(100000,ROUNDDOWN(G467*0.05,0)))))</f>
        <v/>
      </c>
      <c r="J467" s="19">
        <f>MAX(0,ROUNDDOWN(F467-E467-H467,-3))</f>
        <v/>
      </c>
      <c r="K467" s="19">
        <f>MAX(0,ROUNDDOWN(G467-E467-H467-I467,-3))</f>
        <v/>
      </c>
      <c r="L467" s="19">
        <f>MAX(0,ROUNDDOWN(G467-E467-H467,-3))</f>
        <v/>
      </c>
      <c r="M467" s="19">
        <f>IF(J467&lt;=0,0,ROUNDDOWN((J467*LOOKUP(J467,{0,1950001,3300001,6950001,9000001,18000001,40000001},{0.05,0.1,0.2,0.23,0.33,0.4,0.45})-LOOKUP(J467,{0,1950001,3300001,6950001,9000001,18000001,40000001},{0,97500,427500,636000,1536000,2796000,4796000}))*1.021,-2))</f>
        <v/>
      </c>
      <c r="N467" s="19">
        <f>IF(K467&lt;=0,0,ROUNDDOWN((K467*LOOKUP(K467,{0,1950001,3300001,6950001,9000001,18000001,40000001},{0.05,0.1,0.2,0.23,0.33,0.4,0.45})-LOOKUP(K467,{0,1950001,3300001,6950001,9000001,18000001,40000001},{0,97500,427500,636000,1536000,2796000,4796000}))*1.021,-2))</f>
        <v/>
      </c>
      <c r="O467" s="19">
        <f>IF(L467&lt;=0,0,ROUNDDOWN((L467*LOOKUP(L467,{0,1950001,3300001,6950001,9000001,18000001,40000001},{0.05,0.1,0.2,0.23,0.33,0.4,0.45})-LOOKUP(L467,{0,1950001,3300001,6950001,9000001,18000001,40000001},{0,97500,427500,636000,1536000,2796000,4796000}))*1.021,-2))</f>
        <v/>
      </c>
      <c r="P467" s="19">
        <f>MAX(0,ROUNDDOWN(G467-E467-430000,-3))</f>
        <v/>
      </c>
      <c r="Q467" s="19">
        <f>MAX(0,ROUNDDOWN(G467-E467-430000-I467,-3))</f>
        <v/>
      </c>
      <c r="R467" s="19">
        <f>MAX(0,ROUNDDOWN(F467-E467-430000,-3))</f>
        <v/>
      </c>
      <c r="S467" s="19">
        <f>IF(G467&lt;=450000,0,MAX(0,ROUNDDOWN(P467*0.06-MIN(50000,P467)*0.03,-2))+MAX(0,ROUNDDOWN(P467*0.04-MIN(50000,P467)*0.02,-2)))</f>
        <v/>
      </c>
      <c r="T467" s="19">
        <f>IF(G467&lt;=450000,0,MAX(0,ROUNDDOWN(Q467*0.06-MIN(50000,Q467)*0.03,-2))+MAX(0,ROUNDDOWN(Q467*0.04-MIN(50000,Q467)*0.02,-2)))</f>
        <v/>
      </c>
      <c r="U467" s="19">
        <f>IF(F467&lt;=450000,0,MAX(0,ROUNDDOWN(R467*0.06-MIN(50000,R467)*0.03,-2))+MAX(0,ROUNDDOWN(R467*0.04-MIN(50000,R467)*0.02,-2)))</f>
        <v/>
      </c>
      <c r="V467" s="19">
        <f>S467-U467</f>
        <v/>
      </c>
      <c r="W467" s="19">
        <f>O467-M467</f>
        <v/>
      </c>
      <c r="X467" s="19">
        <f>N467+T467-M467-S467</f>
        <v/>
      </c>
      <c r="Y467" s="19">
        <f>T467-S467</f>
        <v/>
      </c>
    </row>
    <row r="468">
      <c r="A468" t="inlineStr">
        <is>
          <t>年収刻み 19万</t>
        </is>
      </c>
      <c r="B468" s="19">
        <f>'4_年収10万円刻み'!$A$49</f>
        <v/>
      </c>
      <c r="C468" s="19" t="n">
        <v>190000</v>
      </c>
      <c r="D468" s="19" t="n">
        <v>0</v>
      </c>
      <c r="E468" s="19">
        <f>ROUND(MIN(B468/12,650000)*12*0.0915+MIN(B468/12,1390000)*12*(0.0504+0)+B468*0.005,0)</f>
        <v/>
      </c>
      <c r="F468" s="19">
        <f>IF(B468&lt;741000,0,IF(B468&lt;2191000,B468-740000,IF(B468&lt;2193000,1451000,IF(B468&lt;2196000,1453000,IF(B468&lt;2200000,1456000,IF(B468&lt;3600000,ROUND(ROUNDDOWN(B468/4,-3)*2.8,0)-80000,IF(B468&lt;6600000,ROUND(ROUNDDOWN(B468/4,-3)*3.2,0)-440000,IF(B468&lt;8500000,ROUNDDOWN(B468*0.9,0)-1100000,B468-1950000))))))))</f>
        <v/>
      </c>
      <c r="G468" s="19">
        <f>F468+C468</f>
        <v/>
      </c>
      <c r="H468" s="19">
        <f>IF(G468&gt;23500000,NA(),IF(G468&lt;=4890000,1040000,IF(G468&lt;=6550000,670000,620000)))</f>
        <v/>
      </c>
      <c r="I468" s="19">
        <f>IF(D468&lt;=0,0,MAX(0,MIN(2000000,D468-MIN(100000,ROUNDDOWN(G468*0.05,0)))))</f>
        <v/>
      </c>
      <c r="J468" s="19">
        <f>MAX(0,ROUNDDOWN(F468-E468-H468,-3))</f>
        <v/>
      </c>
      <c r="K468" s="19">
        <f>MAX(0,ROUNDDOWN(G468-E468-H468-I468,-3))</f>
        <v/>
      </c>
      <c r="L468" s="19">
        <f>MAX(0,ROUNDDOWN(G468-E468-H468,-3))</f>
        <v/>
      </c>
      <c r="M468" s="19">
        <f>IF(J468&lt;=0,0,ROUNDDOWN((J468*LOOKUP(J468,{0,1950001,3300001,6950001,9000001,18000001,40000001},{0.05,0.1,0.2,0.23,0.33,0.4,0.45})-LOOKUP(J468,{0,1950001,3300001,6950001,9000001,18000001,40000001},{0,97500,427500,636000,1536000,2796000,4796000}))*1.021,-2))</f>
        <v/>
      </c>
      <c r="N468" s="19">
        <f>IF(K468&lt;=0,0,ROUNDDOWN((K468*LOOKUP(K468,{0,1950001,3300001,6950001,9000001,18000001,40000001},{0.05,0.1,0.2,0.23,0.33,0.4,0.45})-LOOKUP(K468,{0,1950001,3300001,6950001,9000001,18000001,40000001},{0,97500,427500,636000,1536000,2796000,4796000}))*1.021,-2))</f>
        <v/>
      </c>
      <c r="O468" s="19">
        <f>IF(L468&lt;=0,0,ROUNDDOWN((L468*LOOKUP(L468,{0,1950001,3300001,6950001,9000001,18000001,40000001},{0.05,0.1,0.2,0.23,0.33,0.4,0.45})-LOOKUP(L468,{0,1950001,3300001,6950001,9000001,18000001,40000001},{0,97500,427500,636000,1536000,2796000,4796000}))*1.021,-2))</f>
        <v/>
      </c>
      <c r="P468" s="19">
        <f>MAX(0,ROUNDDOWN(G468-E468-430000,-3))</f>
        <v/>
      </c>
      <c r="Q468" s="19">
        <f>MAX(0,ROUNDDOWN(G468-E468-430000-I468,-3))</f>
        <v/>
      </c>
      <c r="R468" s="19">
        <f>MAX(0,ROUNDDOWN(F468-E468-430000,-3))</f>
        <v/>
      </c>
      <c r="S468" s="19">
        <f>IF(G468&lt;=450000,0,MAX(0,ROUNDDOWN(P468*0.06-MIN(50000,P468)*0.03,-2))+MAX(0,ROUNDDOWN(P468*0.04-MIN(50000,P468)*0.02,-2)))</f>
        <v/>
      </c>
      <c r="T468" s="19">
        <f>IF(G468&lt;=450000,0,MAX(0,ROUNDDOWN(Q468*0.06-MIN(50000,Q468)*0.03,-2))+MAX(0,ROUNDDOWN(Q468*0.04-MIN(50000,Q468)*0.02,-2)))</f>
        <v/>
      </c>
      <c r="U468" s="19">
        <f>IF(F468&lt;=450000,0,MAX(0,ROUNDDOWN(R468*0.06-MIN(50000,R468)*0.03,-2))+MAX(0,ROUNDDOWN(R468*0.04-MIN(50000,R468)*0.02,-2)))</f>
        <v/>
      </c>
      <c r="V468" s="19">
        <f>S468-U468</f>
        <v/>
      </c>
      <c r="W468" s="19">
        <f>O468-M468</f>
        <v/>
      </c>
      <c r="X468" s="19">
        <f>N468+T468-M468-S468</f>
        <v/>
      </c>
      <c r="Y468" s="19">
        <f>T468-S468</f>
        <v/>
      </c>
    </row>
    <row r="469">
      <c r="A469" t="inlineStr">
        <is>
          <t>年収刻み 20万1円</t>
        </is>
      </c>
      <c r="B469" s="19">
        <f>'4_年収10万円刻み'!$A$49</f>
        <v/>
      </c>
      <c r="C469" s="19" t="n">
        <v>200001</v>
      </c>
      <c r="D469" s="19" t="n">
        <v>0</v>
      </c>
      <c r="E469" s="19">
        <f>ROUND(MIN(B469/12,650000)*12*0.0915+MIN(B469/12,1390000)*12*(0.0504+0)+B469*0.005,0)</f>
        <v/>
      </c>
      <c r="F469" s="19">
        <f>IF(B469&lt;741000,0,IF(B469&lt;2191000,B469-740000,IF(B469&lt;2193000,1451000,IF(B469&lt;2196000,1453000,IF(B469&lt;2200000,1456000,IF(B469&lt;3600000,ROUND(ROUNDDOWN(B469/4,-3)*2.8,0)-80000,IF(B469&lt;6600000,ROUND(ROUNDDOWN(B469/4,-3)*3.2,0)-440000,IF(B469&lt;8500000,ROUNDDOWN(B469*0.9,0)-1100000,B469-1950000))))))))</f>
        <v/>
      </c>
      <c r="G469" s="19">
        <f>F469+C469</f>
        <v/>
      </c>
      <c r="H469" s="19">
        <f>IF(G469&gt;23500000,NA(),IF(G469&lt;=4890000,1040000,IF(G469&lt;=6550000,670000,620000)))</f>
        <v/>
      </c>
      <c r="I469" s="19">
        <f>IF(D469&lt;=0,0,MAX(0,MIN(2000000,D469-MIN(100000,ROUNDDOWN(G469*0.05,0)))))</f>
        <v/>
      </c>
      <c r="J469" s="19">
        <f>MAX(0,ROUNDDOWN(F469-E469-H469,-3))</f>
        <v/>
      </c>
      <c r="K469" s="19">
        <f>MAX(0,ROUNDDOWN(G469-E469-H469-I469,-3))</f>
        <v/>
      </c>
      <c r="L469" s="19">
        <f>MAX(0,ROUNDDOWN(G469-E469-H469,-3))</f>
        <v/>
      </c>
      <c r="M469" s="19">
        <f>IF(J469&lt;=0,0,ROUNDDOWN((J469*LOOKUP(J469,{0,1950001,3300001,6950001,9000001,18000001,40000001},{0.05,0.1,0.2,0.23,0.33,0.4,0.45})-LOOKUP(J469,{0,1950001,3300001,6950001,9000001,18000001,40000001},{0,97500,427500,636000,1536000,2796000,4796000}))*1.021,-2))</f>
        <v/>
      </c>
      <c r="N469" s="19">
        <f>IF(K469&lt;=0,0,ROUNDDOWN((K469*LOOKUP(K469,{0,1950001,3300001,6950001,9000001,18000001,40000001},{0.05,0.1,0.2,0.23,0.33,0.4,0.45})-LOOKUP(K469,{0,1950001,3300001,6950001,9000001,18000001,40000001},{0,97500,427500,636000,1536000,2796000,4796000}))*1.021,-2))</f>
        <v/>
      </c>
      <c r="O469" s="19">
        <f>IF(L469&lt;=0,0,ROUNDDOWN((L469*LOOKUP(L469,{0,1950001,3300001,6950001,9000001,18000001,40000001},{0.05,0.1,0.2,0.23,0.33,0.4,0.45})-LOOKUP(L469,{0,1950001,3300001,6950001,9000001,18000001,40000001},{0,97500,427500,636000,1536000,2796000,4796000}))*1.021,-2))</f>
        <v/>
      </c>
      <c r="P469" s="19">
        <f>MAX(0,ROUNDDOWN(G469-E469-430000,-3))</f>
        <v/>
      </c>
      <c r="Q469" s="19">
        <f>MAX(0,ROUNDDOWN(G469-E469-430000-I469,-3))</f>
        <v/>
      </c>
      <c r="R469" s="19">
        <f>MAX(0,ROUNDDOWN(F469-E469-430000,-3))</f>
        <v/>
      </c>
      <c r="S469" s="19">
        <f>IF(G469&lt;=450000,0,MAX(0,ROUNDDOWN(P469*0.06-MIN(50000,P469)*0.03,-2))+MAX(0,ROUNDDOWN(P469*0.04-MIN(50000,P469)*0.02,-2)))</f>
        <v/>
      </c>
      <c r="T469" s="19">
        <f>IF(G469&lt;=450000,0,MAX(0,ROUNDDOWN(Q469*0.06-MIN(50000,Q469)*0.03,-2))+MAX(0,ROUNDDOWN(Q469*0.04-MIN(50000,Q469)*0.02,-2)))</f>
        <v/>
      </c>
      <c r="U469" s="19">
        <f>IF(F469&lt;=450000,0,MAX(0,ROUNDDOWN(R469*0.06-MIN(50000,R469)*0.03,-2))+MAX(0,ROUNDDOWN(R469*0.04-MIN(50000,R469)*0.02,-2)))</f>
        <v/>
      </c>
      <c r="V469" s="19">
        <f>S469-U469</f>
        <v/>
      </c>
      <c r="W469" s="19">
        <f>O469-M469</f>
        <v/>
      </c>
      <c r="X469" s="19">
        <f>N469+T469-M469-S469</f>
        <v/>
      </c>
      <c r="Y469" s="19">
        <f>T469-S469</f>
        <v/>
      </c>
    </row>
    <row r="470">
      <c r="A470" t="inlineStr">
        <is>
          <t>年収刻み 19万</t>
        </is>
      </c>
      <c r="B470" s="19">
        <f>'4_年収10万円刻み'!$A$50</f>
        <v/>
      </c>
      <c r="C470" s="19" t="n">
        <v>190000</v>
      </c>
      <c r="D470" s="19" t="n">
        <v>0</v>
      </c>
      <c r="E470" s="19">
        <f>ROUND(MIN(B470/12,650000)*12*0.0915+MIN(B470/12,1390000)*12*(0.0504+0)+B470*0.005,0)</f>
        <v/>
      </c>
      <c r="F470" s="19">
        <f>IF(B470&lt;741000,0,IF(B470&lt;2191000,B470-740000,IF(B470&lt;2193000,1451000,IF(B470&lt;2196000,1453000,IF(B470&lt;2200000,1456000,IF(B470&lt;3600000,ROUND(ROUNDDOWN(B470/4,-3)*2.8,0)-80000,IF(B470&lt;6600000,ROUND(ROUNDDOWN(B470/4,-3)*3.2,0)-440000,IF(B470&lt;8500000,ROUNDDOWN(B470*0.9,0)-1100000,B470-1950000))))))))</f>
        <v/>
      </c>
      <c r="G470" s="19">
        <f>F470+C470</f>
        <v/>
      </c>
      <c r="H470" s="19">
        <f>IF(G470&gt;23500000,NA(),IF(G470&lt;=4890000,1040000,IF(G470&lt;=6550000,670000,620000)))</f>
        <v/>
      </c>
      <c r="I470" s="19">
        <f>IF(D470&lt;=0,0,MAX(0,MIN(2000000,D470-MIN(100000,ROUNDDOWN(G470*0.05,0)))))</f>
        <v/>
      </c>
      <c r="J470" s="19">
        <f>MAX(0,ROUNDDOWN(F470-E470-H470,-3))</f>
        <v/>
      </c>
      <c r="K470" s="19">
        <f>MAX(0,ROUNDDOWN(G470-E470-H470-I470,-3))</f>
        <v/>
      </c>
      <c r="L470" s="19">
        <f>MAX(0,ROUNDDOWN(G470-E470-H470,-3))</f>
        <v/>
      </c>
      <c r="M470" s="19">
        <f>IF(J470&lt;=0,0,ROUNDDOWN((J470*LOOKUP(J470,{0,1950001,3300001,6950001,9000001,18000001,40000001},{0.05,0.1,0.2,0.23,0.33,0.4,0.45})-LOOKUP(J470,{0,1950001,3300001,6950001,9000001,18000001,40000001},{0,97500,427500,636000,1536000,2796000,4796000}))*1.021,-2))</f>
        <v/>
      </c>
      <c r="N470" s="19">
        <f>IF(K470&lt;=0,0,ROUNDDOWN((K470*LOOKUP(K470,{0,1950001,3300001,6950001,9000001,18000001,40000001},{0.05,0.1,0.2,0.23,0.33,0.4,0.45})-LOOKUP(K470,{0,1950001,3300001,6950001,9000001,18000001,40000001},{0,97500,427500,636000,1536000,2796000,4796000}))*1.021,-2))</f>
        <v/>
      </c>
      <c r="O470" s="19">
        <f>IF(L470&lt;=0,0,ROUNDDOWN((L470*LOOKUP(L470,{0,1950001,3300001,6950001,9000001,18000001,40000001},{0.05,0.1,0.2,0.23,0.33,0.4,0.45})-LOOKUP(L470,{0,1950001,3300001,6950001,9000001,18000001,40000001},{0,97500,427500,636000,1536000,2796000,4796000}))*1.021,-2))</f>
        <v/>
      </c>
      <c r="P470" s="19">
        <f>MAX(0,ROUNDDOWN(G470-E470-430000,-3))</f>
        <v/>
      </c>
      <c r="Q470" s="19">
        <f>MAX(0,ROUNDDOWN(G470-E470-430000-I470,-3))</f>
        <v/>
      </c>
      <c r="R470" s="19">
        <f>MAX(0,ROUNDDOWN(F470-E470-430000,-3))</f>
        <v/>
      </c>
      <c r="S470" s="19">
        <f>IF(G470&lt;=450000,0,MAX(0,ROUNDDOWN(P470*0.06-MIN(50000,P470)*0.03,-2))+MAX(0,ROUNDDOWN(P470*0.04-MIN(50000,P470)*0.02,-2)))</f>
        <v/>
      </c>
      <c r="T470" s="19">
        <f>IF(G470&lt;=450000,0,MAX(0,ROUNDDOWN(Q470*0.06-MIN(50000,Q470)*0.03,-2))+MAX(0,ROUNDDOWN(Q470*0.04-MIN(50000,Q470)*0.02,-2)))</f>
        <v/>
      </c>
      <c r="U470" s="19">
        <f>IF(F470&lt;=450000,0,MAX(0,ROUNDDOWN(R470*0.06-MIN(50000,R470)*0.03,-2))+MAX(0,ROUNDDOWN(R470*0.04-MIN(50000,R470)*0.02,-2)))</f>
        <v/>
      </c>
      <c r="V470" s="19">
        <f>S470-U470</f>
        <v/>
      </c>
      <c r="W470" s="19">
        <f>O470-M470</f>
        <v/>
      </c>
      <c r="X470" s="19">
        <f>N470+T470-M470-S470</f>
        <v/>
      </c>
      <c r="Y470" s="19">
        <f>T470-S470</f>
        <v/>
      </c>
    </row>
    <row r="471">
      <c r="A471" t="inlineStr">
        <is>
          <t>年収刻み 20万1円</t>
        </is>
      </c>
      <c r="B471" s="19">
        <f>'4_年収10万円刻み'!$A$50</f>
        <v/>
      </c>
      <c r="C471" s="19" t="n">
        <v>200001</v>
      </c>
      <c r="D471" s="19" t="n">
        <v>0</v>
      </c>
      <c r="E471" s="19">
        <f>ROUND(MIN(B471/12,650000)*12*0.0915+MIN(B471/12,1390000)*12*(0.0504+0)+B471*0.005,0)</f>
        <v/>
      </c>
      <c r="F471" s="19">
        <f>IF(B471&lt;741000,0,IF(B471&lt;2191000,B471-740000,IF(B471&lt;2193000,1451000,IF(B471&lt;2196000,1453000,IF(B471&lt;2200000,1456000,IF(B471&lt;3600000,ROUND(ROUNDDOWN(B471/4,-3)*2.8,0)-80000,IF(B471&lt;6600000,ROUND(ROUNDDOWN(B471/4,-3)*3.2,0)-440000,IF(B471&lt;8500000,ROUNDDOWN(B471*0.9,0)-1100000,B471-1950000))))))))</f>
        <v/>
      </c>
      <c r="G471" s="19">
        <f>F471+C471</f>
        <v/>
      </c>
      <c r="H471" s="19">
        <f>IF(G471&gt;23500000,NA(),IF(G471&lt;=4890000,1040000,IF(G471&lt;=6550000,670000,620000)))</f>
        <v/>
      </c>
      <c r="I471" s="19">
        <f>IF(D471&lt;=0,0,MAX(0,MIN(2000000,D471-MIN(100000,ROUNDDOWN(G471*0.05,0)))))</f>
        <v/>
      </c>
      <c r="J471" s="19">
        <f>MAX(0,ROUNDDOWN(F471-E471-H471,-3))</f>
        <v/>
      </c>
      <c r="K471" s="19">
        <f>MAX(0,ROUNDDOWN(G471-E471-H471-I471,-3))</f>
        <v/>
      </c>
      <c r="L471" s="19">
        <f>MAX(0,ROUNDDOWN(G471-E471-H471,-3))</f>
        <v/>
      </c>
      <c r="M471" s="19">
        <f>IF(J471&lt;=0,0,ROUNDDOWN((J471*LOOKUP(J471,{0,1950001,3300001,6950001,9000001,18000001,40000001},{0.05,0.1,0.2,0.23,0.33,0.4,0.45})-LOOKUP(J471,{0,1950001,3300001,6950001,9000001,18000001,40000001},{0,97500,427500,636000,1536000,2796000,4796000}))*1.021,-2))</f>
        <v/>
      </c>
      <c r="N471" s="19">
        <f>IF(K471&lt;=0,0,ROUNDDOWN((K471*LOOKUP(K471,{0,1950001,3300001,6950001,9000001,18000001,40000001},{0.05,0.1,0.2,0.23,0.33,0.4,0.45})-LOOKUP(K471,{0,1950001,3300001,6950001,9000001,18000001,40000001},{0,97500,427500,636000,1536000,2796000,4796000}))*1.021,-2))</f>
        <v/>
      </c>
      <c r="O471" s="19">
        <f>IF(L471&lt;=0,0,ROUNDDOWN((L471*LOOKUP(L471,{0,1950001,3300001,6950001,9000001,18000001,40000001},{0.05,0.1,0.2,0.23,0.33,0.4,0.45})-LOOKUP(L471,{0,1950001,3300001,6950001,9000001,18000001,40000001},{0,97500,427500,636000,1536000,2796000,4796000}))*1.021,-2))</f>
        <v/>
      </c>
      <c r="P471" s="19">
        <f>MAX(0,ROUNDDOWN(G471-E471-430000,-3))</f>
        <v/>
      </c>
      <c r="Q471" s="19">
        <f>MAX(0,ROUNDDOWN(G471-E471-430000-I471,-3))</f>
        <v/>
      </c>
      <c r="R471" s="19">
        <f>MAX(0,ROUNDDOWN(F471-E471-430000,-3))</f>
        <v/>
      </c>
      <c r="S471" s="19">
        <f>IF(G471&lt;=450000,0,MAX(0,ROUNDDOWN(P471*0.06-MIN(50000,P471)*0.03,-2))+MAX(0,ROUNDDOWN(P471*0.04-MIN(50000,P471)*0.02,-2)))</f>
        <v/>
      </c>
      <c r="T471" s="19">
        <f>IF(G471&lt;=450000,0,MAX(0,ROUNDDOWN(Q471*0.06-MIN(50000,Q471)*0.03,-2))+MAX(0,ROUNDDOWN(Q471*0.04-MIN(50000,Q471)*0.02,-2)))</f>
        <v/>
      </c>
      <c r="U471" s="19">
        <f>IF(F471&lt;=450000,0,MAX(0,ROUNDDOWN(R471*0.06-MIN(50000,R471)*0.03,-2))+MAX(0,ROUNDDOWN(R471*0.04-MIN(50000,R471)*0.02,-2)))</f>
        <v/>
      </c>
      <c r="V471" s="19">
        <f>S471-U471</f>
        <v/>
      </c>
      <c r="W471" s="19">
        <f>O471-M471</f>
        <v/>
      </c>
      <c r="X471" s="19">
        <f>N471+T471-M471-S471</f>
        <v/>
      </c>
      <c r="Y471" s="19">
        <f>T471-S471</f>
        <v/>
      </c>
    </row>
    <row r="472">
      <c r="A472" t="inlineStr">
        <is>
          <t>年収刻み 19万</t>
        </is>
      </c>
      <c r="B472" s="19">
        <f>'4_年収10万円刻み'!$A$51</f>
        <v/>
      </c>
      <c r="C472" s="19" t="n">
        <v>190000</v>
      </c>
      <c r="D472" s="19" t="n">
        <v>0</v>
      </c>
      <c r="E472" s="19">
        <f>ROUND(MIN(B472/12,650000)*12*0.0915+MIN(B472/12,1390000)*12*(0.0504+0)+B472*0.005,0)</f>
        <v/>
      </c>
      <c r="F472" s="19">
        <f>IF(B472&lt;741000,0,IF(B472&lt;2191000,B472-740000,IF(B472&lt;2193000,1451000,IF(B472&lt;2196000,1453000,IF(B472&lt;2200000,1456000,IF(B472&lt;3600000,ROUND(ROUNDDOWN(B472/4,-3)*2.8,0)-80000,IF(B472&lt;6600000,ROUND(ROUNDDOWN(B472/4,-3)*3.2,0)-440000,IF(B472&lt;8500000,ROUNDDOWN(B472*0.9,0)-1100000,B472-1950000))))))))</f>
        <v/>
      </c>
      <c r="G472" s="19">
        <f>F472+C472</f>
        <v/>
      </c>
      <c r="H472" s="19">
        <f>IF(G472&gt;23500000,NA(),IF(G472&lt;=4890000,1040000,IF(G472&lt;=6550000,670000,620000)))</f>
        <v/>
      </c>
      <c r="I472" s="19">
        <f>IF(D472&lt;=0,0,MAX(0,MIN(2000000,D472-MIN(100000,ROUNDDOWN(G472*0.05,0)))))</f>
        <v/>
      </c>
      <c r="J472" s="19">
        <f>MAX(0,ROUNDDOWN(F472-E472-H472,-3))</f>
        <v/>
      </c>
      <c r="K472" s="19">
        <f>MAX(0,ROUNDDOWN(G472-E472-H472-I472,-3))</f>
        <v/>
      </c>
      <c r="L472" s="19">
        <f>MAX(0,ROUNDDOWN(G472-E472-H472,-3))</f>
        <v/>
      </c>
      <c r="M472" s="19">
        <f>IF(J472&lt;=0,0,ROUNDDOWN((J472*LOOKUP(J472,{0,1950001,3300001,6950001,9000001,18000001,40000001},{0.05,0.1,0.2,0.23,0.33,0.4,0.45})-LOOKUP(J472,{0,1950001,3300001,6950001,9000001,18000001,40000001},{0,97500,427500,636000,1536000,2796000,4796000}))*1.021,-2))</f>
        <v/>
      </c>
      <c r="N472" s="19">
        <f>IF(K472&lt;=0,0,ROUNDDOWN((K472*LOOKUP(K472,{0,1950001,3300001,6950001,9000001,18000001,40000001},{0.05,0.1,0.2,0.23,0.33,0.4,0.45})-LOOKUP(K472,{0,1950001,3300001,6950001,9000001,18000001,40000001},{0,97500,427500,636000,1536000,2796000,4796000}))*1.021,-2))</f>
        <v/>
      </c>
      <c r="O472" s="19">
        <f>IF(L472&lt;=0,0,ROUNDDOWN((L472*LOOKUP(L472,{0,1950001,3300001,6950001,9000001,18000001,40000001},{0.05,0.1,0.2,0.23,0.33,0.4,0.45})-LOOKUP(L472,{0,1950001,3300001,6950001,9000001,18000001,40000001},{0,97500,427500,636000,1536000,2796000,4796000}))*1.021,-2))</f>
        <v/>
      </c>
      <c r="P472" s="19">
        <f>MAX(0,ROUNDDOWN(G472-E472-430000,-3))</f>
        <v/>
      </c>
      <c r="Q472" s="19">
        <f>MAX(0,ROUNDDOWN(G472-E472-430000-I472,-3))</f>
        <v/>
      </c>
      <c r="R472" s="19">
        <f>MAX(0,ROUNDDOWN(F472-E472-430000,-3))</f>
        <v/>
      </c>
      <c r="S472" s="19">
        <f>IF(G472&lt;=450000,0,MAX(0,ROUNDDOWN(P472*0.06-MIN(50000,P472)*0.03,-2))+MAX(0,ROUNDDOWN(P472*0.04-MIN(50000,P472)*0.02,-2)))</f>
        <v/>
      </c>
      <c r="T472" s="19">
        <f>IF(G472&lt;=450000,0,MAX(0,ROUNDDOWN(Q472*0.06-MIN(50000,Q472)*0.03,-2))+MAX(0,ROUNDDOWN(Q472*0.04-MIN(50000,Q472)*0.02,-2)))</f>
        <v/>
      </c>
      <c r="U472" s="19">
        <f>IF(F472&lt;=450000,0,MAX(0,ROUNDDOWN(R472*0.06-MIN(50000,R472)*0.03,-2))+MAX(0,ROUNDDOWN(R472*0.04-MIN(50000,R472)*0.02,-2)))</f>
        <v/>
      </c>
      <c r="V472" s="19">
        <f>S472-U472</f>
        <v/>
      </c>
      <c r="W472" s="19">
        <f>O472-M472</f>
        <v/>
      </c>
      <c r="X472" s="19">
        <f>N472+T472-M472-S472</f>
        <v/>
      </c>
      <c r="Y472" s="19">
        <f>T472-S472</f>
        <v/>
      </c>
    </row>
    <row r="473">
      <c r="A473" t="inlineStr">
        <is>
          <t>年収刻み 20万1円</t>
        </is>
      </c>
      <c r="B473" s="19">
        <f>'4_年収10万円刻み'!$A$51</f>
        <v/>
      </c>
      <c r="C473" s="19" t="n">
        <v>200001</v>
      </c>
      <c r="D473" s="19" t="n">
        <v>0</v>
      </c>
      <c r="E473" s="19">
        <f>ROUND(MIN(B473/12,650000)*12*0.0915+MIN(B473/12,1390000)*12*(0.0504+0)+B473*0.005,0)</f>
        <v/>
      </c>
      <c r="F473" s="19">
        <f>IF(B473&lt;741000,0,IF(B473&lt;2191000,B473-740000,IF(B473&lt;2193000,1451000,IF(B473&lt;2196000,1453000,IF(B473&lt;2200000,1456000,IF(B473&lt;3600000,ROUND(ROUNDDOWN(B473/4,-3)*2.8,0)-80000,IF(B473&lt;6600000,ROUND(ROUNDDOWN(B473/4,-3)*3.2,0)-440000,IF(B473&lt;8500000,ROUNDDOWN(B473*0.9,0)-1100000,B473-1950000))))))))</f>
        <v/>
      </c>
      <c r="G473" s="19">
        <f>F473+C473</f>
        <v/>
      </c>
      <c r="H473" s="19">
        <f>IF(G473&gt;23500000,NA(),IF(G473&lt;=4890000,1040000,IF(G473&lt;=6550000,670000,620000)))</f>
        <v/>
      </c>
      <c r="I473" s="19">
        <f>IF(D473&lt;=0,0,MAX(0,MIN(2000000,D473-MIN(100000,ROUNDDOWN(G473*0.05,0)))))</f>
        <v/>
      </c>
      <c r="J473" s="19">
        <f>MAX(0,ROUNDDOWN(F473-E473-H473,-3))</f>
        <v/>
      </c>
      <c r="K473" s="19">
        <f>MAX(0,ROUNDDOWN(G473-E473-H473-I473,-3))</f>
        <v/>
      </c>
      <c r="L473" s="19">
        <f>MAX(0,ROUNDDOWN(G473-E473-H473,-3))</f>
        <v/>
      </c>
      <c r="M473" s="19">
        <f>IF(J473&lt;=0,0,ROUNDDOWN((J473*LOOKUP(J473,{0,1950001,3300001,6950001,9000001,18000001,40000001},{0.05,0.1,0.2,0.23,0.33,0.4,0.45})-LOOKUP(J473,{0,1950001,3300001,6950001,9000001,18000001,40000001},{0,97500,427500,636000,1536000,2796000,4796000}))*1.021,-2))</f>
        <v/>
      </c>
      <c r="N473" s="19">
        <f>IF(K473&lt;=0,0,ROUNDDOWN((K473*LOOKUP(K473,{0,1950001,3300001,6950001,9000001,18000001,40000001},{0.05,0.1,0.2,0.23,0.33,0.4,0.45})-LOOKUP(K473,{0,1950001,3300001,6950001,9000001,18000001,40000001},{0,97500,427500,636000,1536000,2796000,4796000}))*1.021,-2))</f>
        <v/>
      </c>
      <c r="O473" s="19">
        <f>IF(L473&lt;=0,0,ROUNDDOWN((L473*LOOKUP(L473,{0,1950001,3300001,6950001,9000001,18000001,40000001},{0.05,0.1,0.2,0.23,0.33,0.4,0.45})-LOOKUP(L473,{0,1950001,3300001,6950001,9000001,18000001,40000001},{0,97500,427500,636000,1536000,2796000,4796000}))*1.021,-2))</f>
        <v/>
      </c>
      <c r="P473" s="19">
        <f>MAX(0,ROUNDDOWN(G473-E473-430000,-3))</f>
        <v/>
      </c>
      <c r="Q473" s="19">
        <f>MAX(0,ROUNDDOWN(G473-E473-430000-I473,-3))</f>
        <v/>
      </c>
      <c r="R473" s="19">
        <f>MAX(0,ROUNDDOWN(F473-E473-430000,-3))</f>
        <v/>
      </c>
      <c r="S473" s="19">
        <f>IF(G473&lt;=450000,0,MAX(0,ROUNDDOWN(P473*0.06-MIN(50000,P473)*0.03,-2))+MAX(0,ROUNDDOWN(P473*0.04-MIN(50000,P473)*0.02,-2)))</f>
        <v/>
      </c>
      <c r="T473" s="19">
        <f>IF(G473&lt;=450000,0,MAX(0,ROUNDDOWN(Q473*0.06-MIN(50000,Q473)*0.03,-2))+MAX(0,ROUNDDOWN(Q473*0.04-MIN(50000,Q473)*0.02,-2)))</f>
        <v/>
      </c>
      <c r="U473" s="19">
        <f>IF(F473&lt;=450000,0,MAX(0,ROUNDDOWN(R473*0.06-MIN(50000,R473)*0.03,-2))+MAX(0,ROUNDDOWN(R473*0.04-MIN(50000,R473)*0.02,-2)))</f>
        <v/>
      </c>
      <c r="V473" s="19">
        <f>S473-U473</f>
        <v/>
      </c>
      <c r="W473" s="19">
        <f>O473-M473</f>
        <v/>
      </c>
      <c r="X473" s="19">
        <f>N473+T473-M473-S473</f>
        <v/>
      </c>
      <c r="Y473" s="19">
        <f>T473-S473</f>
        <v/>
      </c>
    </row>
    <row r="474">
      <c r="A474" t="inlineStr">
        <is>
          <t>年収刻み 19万</t>
        </is>
      </c>
      <c r="B474" s="19">
        <f>'4_年収10万円刻み'!$A$52</f>
        <v/>
      </c>
      <c r="C474" s="19" t="n">
        <v>190000</v>
      </c>
      <c r="D474" s="19" t="n">
        <v>0</v>
      </c>
      <c r="E474" s="19">
        <f>ROUND(MIN(B474/12,650000)*12*0.0915+MIN(B474/12,1390000)*12*(0.0504+0)+B474*0.005,0)</f>
        <v/>
      </c>
      <c r="F474" s="19">
        <f>IF(B474&lt;741000,0,IF(B474&lt;2191000,B474-740000,IF(B474&lt;2193000,1451000,IF(B474&lt;2196000,1453000,IF(B474&lt;2200000,1456000,IF(B474&lt;3600000,ROUND(ROUNDDOWN(B474/4,-3)*2.8,0)-80000,IF(B474&lt;6600000,ROUND(ROUNDDOWN(B474/4,-3)*3.2,0)-440000,IF(B474&lt;8500000,ROUNDDOWN(B474*0.9,0)-1100000,B474-1950000))))))))</f>
        <v/>
      </c>
      <c r="G474" s="19">
        <f>F474+C474</f>
        <v/>
      </c>
      <c r="H474" s="19">
        <f>IF(G474&gt;23500000,NA(),IF(G474&lt;=4890000,1040000,IF(G474&lt;=6550000,670000,620000)))</f>
        <v/>
      </c>
      <c r="I474" s="19">
        <f>IF(D474&lt;=0,0,MAX(0,MIN(2000000,D474-MIN(100000,ROUNDDOWN(G474*0.05,0)))))</f>
        <v/>
      </c>
      <c r="J474" s="19">
        <f>MAX(0,ROUNDDOWN(F474-E474-H474,-3))</f>
        <v/>
      </c>
      <c r="K474" s="19">
        <f>MAX(0,ROUNDDOWN(G474-E474-H474-I474,-3))</f>
        <v/>
      </c>
      <c r="L474" s="19">
        <f>MAX(0,ROUNDDOWN(G474-E474-H474,-3))</f>
        <v/>
      </c>
      <c r="M474" s="19">
        <f>IF(J474&lt;=0,0,ROUNDDOWN((J474*LOOKUP(J474,{0,1950001,3300001,6950001,9000001,18000001,40000001},{0.05,0.1,0.2,0.23,0.33,0.4,0.45})-LOOKUP(J474,{0,1950001,3300001,6950001,9000001,18000001,40000001},{0,97500,427500,636000,1536000,2796000,4796000}))*1.021,-2))</f>
        <v/>
      </c>
      <c r="N474" s="19">
        <f>IF(K474&lt;=0,0,ROUNDDOWN((K474*LOOKUP(K474,{0,1950001,3300001,6950001,9000001,18000001,40000001},{0.05,0.1,0.2,0.23,0.33,0.4,0.45})-LOOKUP(K474,{0,1950001,3300001,6950001,9000001,18000001,40000001},{0,97500,427500,636000,1536000,2796000,4796000}))*1.021,-2))</f>
        <v/>
      </c>
      <c r="O474" s="19">
        <f>IF(L474&lt;=0,0,ROUNDDOWN((L474*LOOKUP(L474,{0,1950001,3300001,6950001,9000001,18000001,40000001},{0.05,0.1,0.2,0.23,0.33,0.4,0.45})-LOOKUP(L474,{0,1950001,3300001,6950001,9000001,18000001,40000001},{0,97500,427500,636000,1536000,2796000,4796000}))*1.021,-2))</f>
        <v/>
      </c>
      <c r="P474" s="19">
        <f>MAX(0,ROUNDDOWN(G474-E474-430000,-3))</f>
        <v/>
      </c>
      <c r="Q474" s="19">
        <f>MAX(0,ROUNDDOWN(G474-E474-430000-I474,-3))</f>
        <v/>
      </c>
      <c r="R474" s="19">
        <f>MAX(0,ROUNDDOWN(F474-E474-430000,-3))</f>
        <v/>
      </c>
      <c r="S474" s="19">
        <f>IF(G474&lt;=450000,0,MAX(0,ROUNDDOWN(P474*0.06-MIN(50000,P474)*0.03,-2))+MAX(0,ROUNDDOWN(P474*0.04-MIN(50000,P474)*0.02,-2)))</f>
        <v/>
      </c>
      <c r="T474" s="19">
        <f>IF(G474&lt;=450000,0,MAX(0,ROUNDDOWN(Q474*0.06-MIN(50000,Q474)*0.03,-2))+MAX(0,ROUNDDOWN(Q474*0.04-MIN(50000,Q474)*0.02,-2)))</f>
        <v/>
      </c>
      <c r="U474" s="19">
        <f>IF(F474&lt;=450000,0,MAX(0,ROUNDDOWN(R474*0.06-MIN(50000,R474)*0.03,-2))+MAX(0,ROUNDDOWN(R474*0.04-MIN(50000,R474)*0.02,-2)))</f>
        <v/>
      </c>
      <c r="V474" s="19">
        <f>S474-U474</f>
        <v/>
      </c>
      <c r="W474" s="19">
        <f>O474-M474</f>
        <v/>
      </c>
      <c r="X474" s="19">
        <f>N474+T474-M474-S474</f>
        <v/>
      </c>
      <c r="Y474" s="19">
        <f>T474-S474</f>
        <v/>
      </c>
    </row>
    <row r="475">
      <c r="A475" t="inlineStr">
        <is>
          <t>年収刻み 20万1円</t>
        </is>
      </c>
      <c r="B475" s="19">
        <f>'4_年収10万円刻み'!$A$52</f>
        <v/>
      </c>
      <c r="C475" s="19" t="n">
        <v>200001</v>
      </c>
      <c r="D475" s="19" t="n">
        <v>0</v>
      </c>
      <c r="E475" s="19">
        <f>ROUND(MIN(B475/12,650000)*12*0.0915+MIN(B475/12,1390000)*12*(0.0504+0)+B475*0.005,0)</f>
        <v/>
      </c>
      <c r="F475" s="19">
        <f>IF(B475&lt;741000,0,IF(B475&lt;2191000,B475-740000,IF(B475&lt;2193000,1451000,IF(B475&lt;2196000,1453000,IF(B475&lt;2200000,1456000,IF(B475&lt;3600000,ROUND(ROUNDDOWN(B475/4,-3)*2.8,0)-80000,IF(B475&lt;6600000,ROUND(ROUNDDOWN(B475/4,-3)*3.2,0)-440000,IF(B475&lt;8500000,ROUNDDOWN(B475*0.9,0)-1100000,B475-1950000))))))))</f>
        <v/>
      </c>
      <c r="G475" s="19">
        <f>F475+C475</f>
        <v/>
      </c>
      <c r="H475" s="19">
        <f>IF(G475&gt;23500000,NA(),IF(G475&lt;=4890000,1040000,IF(G475&lt;=6550000,670000,620000)))</f>
        <v/>
      </c>
      <c r="I475" s="19">
        <f>IF(D475&lt;=0,0,MAX(0,MIN(2000000,D475-MIN(100000,ROUNDDOWN(G475*0.05,0)))))</f>
        <v/>
      </c>
      <c r="J475" s="19">
        <f>MAX(0,ROUNDDOWN(F475-E475-H475,-3))</f>
        <v/>
      </c>
      <c r="K475" s="19">
        <f>MAX(0,ROUNDDOWN(G475-E475-H475-I475,-3))</f>
        <v/>
      </c>
      <c r="L475" s="19">
        <f>MAX(0,ROUNDDOWN(G475-E475-H475,-3))</f>
        <v/>
      </c>
      <c r="M475" s="19">
        <f>IF(J475&lt;=0,0,ROUNDDOWN((J475*LOOKUP(J475,{0,1950001,3300001,6950001,9000001,18000001,40000001},{0.05,0.1,0.2,0.23,0.33,0.4,0.45})-LOOKUP(J475,{0,1950001,3300001,6950001,9000001,18000001,40000001},{0,97500,427500,636000,1536000,2796000,4796000}))*1.021,-2))</f>
        <v/>
      </c>
      <c r="N475" s="19">
        <f>IF(K475&lt;=0,0,ROUNDDOWN((K475*LOOKUP(K475,{0,1950001,3300001,6950001,9000001,18000001,40000001},{0.05,0.1,0.2,0.23,0.33,0.4,0.45})-LOOKUP(K475,{0,1950001,3300001,6950001,9000001,18000001,40000001},{0,97500,427500,636000,1536000,2796000,4796000}))*1.021,-2))</f>
        <v/>
      </c>
      <c r="O475" s="19">
        <f>IF(L475&lt;=0,0,ROUNDDOWN((L475*LOOKUP(L475,{0,1950001,3300001,6950001,9000001,18000001,40000001},{0.05,0.1,0.2,0.23,0.33,0.4,0.45})-LOOKUP(L475,{0,1950001,3300001,6950001,9000001,18000001,40000001},{0,97500,427500,636000,1536000,2796000,4796000}))*1.021,-2))</f>
        <v/>
      </c>
      <c r="P475" s="19">
        <f>MAX(0,ROUNDDOWN(G475-E475-430000,-3))</f>
        <v/>
      </c>
      <c r="Q475" s="19">
        <f>MAX(0,ROUNDDOWN(G475-E475-430000-I475,-3))</f>
        <v/>
      </c>
      <c r="R475" s="19">
        <f>MAX(0,ROUNDDOWN(F475-E475-430000,-3))</f>
        <v/>
      </c>
      <c r="S475" s="19">
        <f>IF(G475&lt;=450000,0,MAX(0,ROUNDDOWN(P475*0.06-MIN(50000,P475)*0.03,-2))+MAX(0,ROUNDDOWN(P475*0.04-MIN(50000,P475)*0.02,-2)))</f>
        <v/>
      </c>
      <c r="T475" s="19">
        <f>IF(G475&lt;=450000,0,MAX(0,ROUNDDOWN(Q475*0.06-MIN(50000,Q475)*0.03,-2))+MAX(0,ROUNDDOWN(Q475*0.04-MIN(50000,Q475)*0.02,-2)))</f>
        <v/>
      </c>
      <c r="U475" s="19">
        <f>IF(F475&lt;=450000,0,MAX(0,ROUNDDOWN(R475*0.06-MIN(50000,R475)*0.03,-2))+MAX(0,ROUNDDOWN(R475*0.04-MIN(50000,R475)*0.02,-2)))</f>
        <v/>
      </c>
      <c r="V475" s="19">
        <f>S475-U475</f>
        <v/>
      </c>
      <c r="W475" s="19">
        <f>O475-M475</f>
        <v/>
      </c>
      <c r="X475" s="19">
        <f>N475+T475-M475-S475</f>
        <v/>
      </c>
      <c r="Y475" s="19">
        <f>T475-S475</f>
        <v/>
      </c>
    </row>
    <row r="476">
      <c r="A476" t="inlineStr">
        <is>
          <t>年収刻み 19万</t>
        </is>
      </c>
      <c r="B476" s="19">
        <f>'4_年収10万円刻み'!$A$53</f>
        <v/>
      </c>
      <c r="C476" s="19" t="n">
        <v>190000</v>
      </c>
      <c r="D476" s="19" t="n">
        <v>0</v>
      </c>
      <c r="E476" s="19">
        <f>ROUND(MIN(B476/12,650000)*12*0.0915+MIN(B476/12,1390000)*12*(0.0504+0)+B476*0.005,0)</f>
        <v/>
      </c>
      <c r="F476" s="19">
        <f>IF(B476&lt;741000,0,IF(B476&lt;2191000,B476-740000,IF(B476&lt;2193000,1451000,IF(B476&lt;2196000,1453000,IF(B476&lt;2200000,1456000,IF(B476&lt;3600000,ROUND(ROUNDDOWN(B476/4,-3)*2.8,0)-80000,IF(B476&lt;6600000,ROUND(ROUNDDOWN(B476/4,-3)*3.2,0)-440000,IF(B476&lt;8500000,ROUNDDOWN(B476*0.9,0)-1100000,B476-1950000))))))))</f>
        <v/>
      </c>
      <c r="G476" s="19">
        <f>F476+C476</f>
        <v/>
      </c>
      <c r="H476" s="19">
        <f>IF(G476&gt;23500000,NA(),IF(G476&lt;=4890000,1040000,IF(G476&lt;=6550000,670000,620000)))</f>
        <v/>
      </c>
      <c r="I476" s="19">
        <f>IF(D476&lt;=0,0,MAX(0,MIN(2000000,D476-MIN(100000,ROUNDDOWN(G476*0.05,0)))))</f>
        <v/>
      </c>
      <c r="J476" s="19">
        <f>MAX(0,ROUNDDOWN(F476-E476-H476,-3))</f>
        <v/>
      </c>
      <c r="K476" s="19">
        <f>MAX(0,ROUNDDOWN(G476-E476-H476-I476,-3))</f>
        <v/>
      </c>
      <c r="L476" s="19">
        <f>MAX(0,ROUNDDOWN(G476-E476-H476,-3))</f>
        <v/>
      </c>
      <c r="M476" s="19">
        <f>IF(J476&lt;=0,0,ROUNDDOWN((J476*LOOKUP(J476,{0,1950001,3300001,6950001,9000001,18000001,40000001},{0.05,0.1,0.2,0.23,0.33,0.4,0.45})-LOOKUP(J476,{0,1950001,3300001,6950001,9000001,18000001,40000001},{0,97500,427500,636000,1536000,2796000,4796000}))*1.021,-2))</f>
        <v/>
      </c>
      <c r="N476" s="19">
        <f>IF(K476&lt;=0,0,ROUNDDOWN((K476*LOOKUP(K476,{0,1950001,3300001,6950001,9000001,18000001,40000001},{0.05,0.1,0.2,0.23,0.33,0.4,0.45})-LOOKUP(K476,{0,1950001,3300001,6950001,9000001,18000001,40000001},{0,97500,427500,636000,1536000,2796000,4796000}))*1.021,-2))</f>
        <v/>
      </c>
      <c r="O476" s="19">
        <f>IF(L476&lt;=0,0,ROUNDDOWN((L476*LOOKUP(L476,{0,1950001,3300001,6950001,9000001,18000001,40000001},{0.05,0.1,0.2,0.23,0.33,0.4,0.45})-LOOKUP(L476,{0,1950001,3300001,6950001,9000001,18000001,40000001},{0,97500,427500,636000,1536000,2796000,4796000}))*1.021,-2))</f>
        <v/>
      </c>
      <c r="P476" s="19">
        <f>MAX(0,ROUNDDOWN(G476-E476-430000,-3))</f>
        <v/>
      </c>
      <c r="Q476" s="19">
        <f>MAX(0,ROUNDDOWN(G476-E476-430000-I476,-3))</f>
        <v/>
      </c>
      <c r="R476" s="19">
        <f>MAX(0,ROUNDDOWN(F476-E476-430000,-3))</f>
        <v/>
      </c>
      <c r="S476" s="19">
        <f>IF(G476&lt;=450000,0,MAX(0,ROUNDDOWN(P476*0.06-MIN(50000,P476)*0.03,-2))+MAX(0,ROUNDDOWN(P476*0.04-MIN(50000,P476)*0.02,-2)))</f>
        <v/>
      </c>
      <c r="T476" s="19">
        <f>IF(G476&lt;=450000,0,MAX(0,ROUNDDOWN(Q476*0.06-MIN(50000,Q476)*0.03,-2))+MAX(0,ROUNDDOWN(Q476*0.04-MIN(50000,Q476)*0.02,-2)))</f>
        <v/>
      </c>
      <c r="U476" s="19">
        <f>IF(F476&lt;=450000,0,MAX(0,ROUNDDOWN(R476*0.06-MIN(50000,R476)*0.03,-2))+MAX(0,ROUNDDOWN(R476*0.04-MIN(50000,R476)*0.02,-2)))</f>
        <v/>
      </c>
      <c r="V476" s="19">
        <f>S476-U476</f>
        <v/>
      </c>
      <c r="W476" s="19">
        <f>O476-M476</f>
        <v/>
      </c>
      <c r="X476" s="19">
        <f>N476+T476-M476-S476</f>
        <v/>
      </c>
      <c r="Y476" s="19">
        <f>T476-S476</f>
        <v/>
      </c>
    </row>
    <row r="477">
      <c r="A477" t="inlineStr">
        <is>
          <t>年収刻み 20万1円</t>
        </is>
      </c>
      <c r="B477" s="19">
        <f>'4_年収10万円刻み'!$A$53</f>
        <v/>
      </c>
      <c r="C477" s="19" t="n">
        <v>200001</v>
      </c>
      <c r="D477" s="19" t="n">
        <v>0</v>
      </c>
      <c r="E477" s="19">
        <f>ROUND(MIN(B477/12,650000)*12*0.0915+MIN(B477/12,1390000)*12*(0.0504+0)+B477*0.005,0)</f>
        <v/>
      </c>
      <c r="F477" s="19">
        <f>IF(B477&lt;741000,0,IF(B477&lt;2191000,B477-740000,IF(B477&lt;2193000,1451000,IF(B477&lt;2196000,1453000,IF(B477&lt;2200000,1456000,IF(B477&lt;3600000,ROUND(ROUNDDOWN(B477/4,-3)*2.8,0)-80000,IF(B477&lt;6600000,ROUND(ROUNDDOWN(B477/4,-3)*3.2,0)-440000,IF(B477&lt;8500000,ROUNDDOWN(B477*0.9,0)-1100000,B477-1950000))))))))</f>
        <v/>
      </c>
      <c r="G477" s="19">
        <f>F477+C477</f>
        <v/>
      </c>
      <c r="H477" s="19">
        <f>IF(G477&gt;23500000,NA(),IF(G477&lt;=4890000,1040000,IF(G477&lt;=6550000,670000,620000)))</f>
        <v/>
      </c>
      <c r="I477" s="19">
        <f>IF(D477&lt;=0,0,MAX(0,MIN(2000000,D477-MIN(100000,ROUNDDOWN(G477*0.05,0)))))</f>
        <v/>
      </c>
      <c r="J477" s="19">
        <f>MAX(0,ROUNDDOWN(F477-E477-H477,-3))</f>
        <v/>
      </c>
      <c r="K477" s="19">
        <f>MAX(0,ROUNDDOWN(G477-E477-H477-I477,-3))</f>
        <v/>
      </c>
      <c r="L477" s="19">
        <f>MAX(0,ROUNDDOWN(G477-E477-H477,-3))</f>
        <v/>
      </c>
      <c r="M477" s="19">
        <f>IF(J477&lt;=0,0,ROUNDDOWN((J477*LOOKUP(J477,{0,1950001,3300001,6950001,9000001,18000001,40000001},{0.05,0.1,0.2,0.23,0.33,0.4,0.45})-LOOKUP(J477,{0,1950001,3300001,6950001,9000001,18000001,40000001},{0,97500,427500,636000,1536000,2796000,4796000}))*1.021,-2))</f>
        <v/>
      </c>
      <c r="N477" s="19">
        <f>IF(K477&lt;=0,0,ROUNDDOWN((K477*LOOKUP(K477,{0,1950001,3300001,6950001,9000001,18000001,40000001},{0.05,0.1,0.2,0.23,0.33,0.4,0.45})-LOOKUP(K477,{0,1950001,3300001,6950001,9000001,18000001,40000001},{0,97500,427500,636000,1536000,2796000,4796000}))*1.021,-2))</f>
        <v/>
      </c>
      <c r="O477" s="19">
        <f>IF(L477&lt;=0,0,ROUNDDOWN((L477*LOOKUP(L477,{0,1950001,3300001,6950001,9000001,18000001,40000001},{0.05,0.1,0.2,0.23,0.33,0.4,0.45})-LOOKUP(L477,{0,1950001,3300001,6950001,9000001,18000001,40000001},{0,97500,427500,636000,1536000,2796000,4796000}))*1.021,-2))</f>
        <v/>
      </c>
      <c r="P477" s="19">
        <f>MAX(0,ROUNDDOWN(G477-E477-430000,-3))</f>
        <v/>
      </c>
      <c r="Q477" s="19">
        <f>MAX(0,ROUNDDOWN(G477-E477-430000-I477,-3))</f>
        <v/>
      </c>
      <c r="R477" s="19">
        <f>MAX(0,ROUNDDOWN(F477-E477-430000,-3))</f>
        <v/>
      </c>
      <c r="S477" s="19">
        <f>IF(G477&lt;=450000,0,MAX(0,ROUNDDOWN(P477*0.06-MIN(50000,P477)*0.03,-2))+MAX(0,ROUNDDOWN(P477*0.04-MIN(50000,P477)*0.02,-2)))</f>
        <v/>
      </c>
      <c r="T477" s="19">
        <f>IF(G477&lt;=450000,0,MAX(0,ROUNDDOWN(Q477*0.06-MIN(50000,Q477)*0.03,-2))+MAX(0,ROUNDDOWN(Q477*0.04-MIN(50000,Q477)*0.02,-2)))</f>
        <v/>
      </c>
      <c r="U477" s="19">
        <f>IF(F477&lt;=450000,0,MAX(0,ROUNDDOWN(R477*0.06-MIN(50000,R477)*0.03,-2))+MAX(0,ROUNDDOWN(R477*0.04-MIN(50000,R477)*0.02,-2)))</f>
        <v/>
      </c>
      <c r="V477" s="19">
        <f>S477-U477</f>
        <v/>
      </c>
      <c r="W477" s="19">
        <f>O477-M477</f>
        <v/>
      </c>
      <c r="X477" s="19">
        <f>N477+T477-M477-S477</f>
        <v/>
      </c>
      <c r="Y477" s="19">
        <f>T477-S477</f>
        <v/>
      </c>
    </row>
    <row r="478">
      <c r="A478" t="inlineStr">
        <is>
          <t>年収刻み 19万</t>
        </is>
      </c>
      <c r="B478" s="19">
        <f>'4_年収10万円刻み'!$A$54</f>
        <v/>
      </c>
      <c r="C478" s="19" t="n">
        <v>190000</v>
      </c>
      <c r="D478" s="19" t="n">
        <v>0</v>
      </c>
      <c r="E478" s="19">
        <f>ROUND(MIN(B478/12,650000)*12*0.0915+MIN(B478/12,1390000)*12*(0.0504+0)+B478*0.005,0)</f>
        <v/>
      </c>
      <c r="F478" s="19">
        <f>IF(B478&lt;741000,0,IF(B478&lt;2191000,B478-740000,IF(B478&lt;2193000,1451000,IF(B478&lt;2196000,1453000,IF(B478&lt;2200000,1456000,IF(B478&lt;3600000,ROUND(ROUNDDOWN(B478/4,-3)*2.8,0)-80000,IF(B478&lt;6600000,ROUND(ROUNDDOWN(B478/4,-3)*3.2,0)-440000,IF(B478&lt;8500000,ROUNDDOWN(B478*0.9,0)-1100000,B478-1950000))))))))</f>
        <v/>
      </c>
      <c r="G478" s="19">
        <f>F478+C478</f>
        <v/>
      </c>
      <c r="H478" s="19">
        <f>IF(G478&gt;23500000,NA(),IF(G478&lt;=4890000,1040000,IF(G478&lt;=6550000,670000,620000)))</f>
        <v/>
      </c>
      <c r="I478" s="19">
        <f>IF(D478&lt;=0,0,MAX(0,MIN(2000000,D478-MIN(100000,ROUNDDOWN(G478*0.05,0)))))</f>
        <v/>
      </c>
      <c r="J478" s="19">
        <f>MAX(0,ROUNDDOWN(F478-E478-H478,-3))</f>
        <v/>
      </c>
      <c r="K478" s="19">
        <f>MAX(0,ROUNDDOWN(G478-E478-H478-I478,-3))</f>
        <v/>
      </c>
      <c r="L478" s="19">
        <f>MAX(0,ROUNDDOWN(G478-E478-H478,-3))</f>
        <v/>
      </c>
      <c r="M478" s="19">
        <f>IF(J478&lt;=0,0,ROUNDDOWN((J478*LOOKUP(J478,{0,1950001,3300001,6950001,9000001,18000001,40000001},{0.05,0.1,0.2,0.23,0.33,0.4,0.45})-LOOKUP(J478,{0,1950001,3300001,6950001,9000001,18000001,40000001},{0,97500,427500,636000,1536000,2796000,4796000}))*1.021,-2))</f>
        <v/>
      </c>
      <c r="N478" s="19">
        <f>IF(K478&lt;=0,0,ROUNDDOWN((K478*LOOKUP(K478,{0,1950001,3300001,6950001,9000001,18000001,40000001},{0.05,0.1,0.2,0.23,0.33,0.4,0.45})-LOOKUP(K478,{0,1950001,3300001,6950001,9000001,18000001,40000001},{0,97500,427500,636000,1536000,2796000,4796000}))*1.021,-2))</f>
        <v/>
      </c>
      <c r="O478" s="19">
        <f>IF(L478&lt;=0,0,ROUNDDOWN((L478*LOOKUP(L478,{0,1950001,3300001,6950001,9000001,18000001,40000001},{0.05,0.1,0.2,0.23,0.33,0.4,0.45})-LOOKUP(L478,{0,1950001,3300001,6950001,9000001,18000001,40000001},{0,97500,427500,636000,1536000,2796000,4796000}))*1.021,-2))</f>
        <v/>
      </c>
      <c r="P478" s="19">
        <f>MAX(0,ROUNDDOWN(G478-E478-430000,-3))</f>
        <v/>
      </c>
      <c r="Q478" s="19">
        <f>MAX(0,ROUNDDOWN(G478-E478-430000-I478,-3))</f>
        <v/>
      </c>
      <c r="R478" s="19">
        <f>MAX(0,ROUNDDOWN(F478-E478-430000,-3))</f>
        <v/>
      </c>
      <c r="S478" s="19">
        <f>IF(G478&lt;=450000,0,MAX(0,ROUNDDOWN(P478*0.06-MIN(50000,P478)*0.03,-2))+MAX(0,ROUNDDOWN(P478*0.04-MIN(50000,P478)*0.02,-2)))</f>
        <v/>
      </c>
      <c r="T478" s="19">
        <f>IF(G478&lt;=450000,0,MAX(0,ROUNDDOWN(Q478*0.06-MIN(50000,Q478)*0.03,-2))+MAX(0,ROUNDDOWN(Q478*0.04-MIN(50000,Q478)*0.02,-2)))</f>
        <v/>
      </c>
      <c r="U478" s="19">
        <f>IF(F478&lt;=450000,0,MAX(0,ROUNDDOWN(R478*0.06-MIN(50000,R478)*0.03,-2))+MAX(0,ROUNDDOWN(R478*0.04-MIN(50000,R478)*0.02,-2)))</f>
        <v/>
      </c>
      <c r="V478" s="19">
        <f>S478-U478</f>
        <v/>
      </c>
      <c r="W478" s="19">
        <f>O478-M478</f>
        <v/>
      </c>
      <c r="X478" s="19">
        <f>N478+T478-M478-S478</f>
        <v/>
      </c>
      <c r="Y478" s="19">
        <f>T478-S478</f>
        <v/>
      </c>
    </row>
    <row r="479">
      <c r="A479" t="inlineStr">
        <is>
          <t>年収刻み 20万1円</t>
        </is>
      </c>
      <c r="B479" s="19">
        <f>'4_年収10万円刻み'!$A$54</f>
        <v/>
      </c>
      <c r="C479" s="19" t="n">
        <v>200001</v>
      </c>
      <c r="D479" s="19" t="n">
        <v>0</v>
      </c>
      <c r="E479" s="19">
        <f>ROUND(MIN(B479/12,650000)*12*0.0915+MIN(B479/12,1390000)*12*(0.0504+0)+B479*0.005,0)</f>
        <v/>
      </c>
      <c r="F479" s="19">
        <f>IF(B479&lt;741000,0,IF(B479&lt;2191000,B479-740000,IF(B479&lt;2193000,1451000,IF(B479&lt;2196000,1453000,IF(B479&lt;2200000,1456000,IF(B479&lt;3600000,ROUND(ROUNDDOWN(B479/4,-3)*2.8,0)-80000,IF(B479&lt;6600000,ROUND(ROUNDDOWN(B479/4,-3)*3.2,0)-440000,IF(B479&lt;8500000,ROUNDDOWN(B479*0.9,0)-1100000,B479-1950000))))))))</f>
        <v/>
      </c>
      <c r="G479" s="19">
        <f>F479+C479</f>
        <v/>
      </c>
      <c r="H479" s="19">
        <f>IF(G479&gt;23500000,NA(),IF(G479&lt;=4890000,1040000,IF(G479&lt;=6550000,670000,620000)))</f>
        <v/>
      </c>
      <c r="I479" s="19">
        <f>IF(D479&lt;=0,0,MAX(0,MIN(2000000,D479-MIN(100000,ROUNDDOWN(G479*0.05,0)))))</f>
        <v/>
      </c>
      <c r="J479" s="19">
        <f>MAX(0,ROUNDDOWN(F479-E479-H479,-3))</f>
        <v/>
      </c>
      <c r="K479" s="19">
        <f>MAX(0,ROUNDDOWN(G479-E479-H479-I479,-3))</f>
        <v/>
      </c>
      <c r="L479" s="19">
        <f>MAX(0,ROUNDDOWN(G479-E479-H479,-3))</f>
        <v/>
      </c>
      <c r="M479" s="19">
        <f>IF(J479&lt;=0,0,ROUNDDOWN((J479*LOOKUP(J479,{0,1950001,3300001,6950001,9000001,18000001,40000001},{0.05,0.1,0.2,0.23,0.33,0.4,0.45})-LOOKUP(J479,{0,1950001,3300001,6950001,9000001,18000001,40000001},{0,97500,427500,636000,1536000,2796000,4796000}))*1.021,-2))</f>
        <v/>
      </c>
      <c r="N479" s="19">
        <f>IF(K479&lt;=0,0,ROUNDDOWN((K479*LOOKUP(K479,{0,1950001,3300001,6950001,9000001,18000001,40000001},{0.05,0.1,0.2,0.23,0.33,0.4,0.45})-LOOKUP(K479,{0,1950001,3300001,6950001,9000001,18000001,40000001},{0,97500,427500,636000,1536000,2796000,4796000}))*1.021,-2))</f>
        <v/>
      </c>
      <c r="O479" s="19">
        <f>IF(L479&lt;=0,0,ROUNDDOWN((L479*LOOKUP(L479,{0,1950001,3300001,6950001,9000001,18000001,40000001},{0.05,0.1,0.2,0.23,0.33,0.4,0.45})-LOOKUP(L479,{0,1950001,3300001,6950001,9000001,18000001,40000001},{0,97500,427500,636000,1536000,2796000,4796000}))*1.021,-2))</f>
        <v/>
      </c>
      <c r="P479" s="19">
        <f>MAX(0,ROUNDDOWN(G479-E479-430000,-3))</f>
        <v/>
      </c>
      <c r="Q479" s="19">
        <f>MAX(0,ROUNDDOWN(G479-E479-430000-I479,-3))</f>
        <v/>
      </c>
      <c r="R479" s="19">
        <f>MAX(0,ROUNDDOWN(F479-E479-430000,-3))</f>
        <v/>
      </c>
      <c r="S479" s="19">
        <f>IF(G479&lt;=450000,0,MAX(0,ROUNDDOWN(P479*0.06-MIN(50000,P479)*0.03,-2))+MAX(0,ROUNDDOWN(P479*0.04-MIN(50000,P479)*0.02,-2)))</f>
        <v/>
      </c>
      <c r="T479" s="19">
        <f>IF(G479&lt;=450000,0,MAX(0,ROUNDDOWN(Q479*0.06-MIN(50000,Q479)*0.03,-2))+MAX(0,ROUNDDOWN(Q479*0.04-MIN(50000,Q479)*0.02,-2)))</f>
        <v/>
      </c>
      <c r="U479" s="19">
        <f>IF(F479&lt;=450000,0,MAX(0,ROUNDDOWN(R479*0.06-MIN(50000,R479)*0.03,-2))+MAX(0,ROUNDDOWN(R479*0.04-MIN(50000,R479)*0.02,-2)))</f>
        <v/>
      </c>
      <c r="V479" s="19">
        <f>S479-U479</f>
        <v/>
      </c>
      <c r="W479" s="19">
        <f>O479-M479</f>
        <v/>
      </c>
      <c r="X479" s="19">
        <f>N479+T479-M479-S479</f>
        <v/>
      </c>
      <c r="Y479" s="19">
        <f>T479-S479</f>
        <v/>
      </c>
    </row>
    <row r="480">
      <c r="A480" t="inlineStr">
        <is>
          <t>年収刻み 19万</t>
        </is>
      </c>
      <c r="B480" s="19">
        <f>'4_年収10万円刻み'!$A$55</f>
        <v/>
      </c>
      <c r="C480" s="19" t="n">
        <v>190000</v>
      </c>
      <c r="D480" s="19" t="n">
        <v>0</v>
      </c>
      <c r="E480" s="19">
        <f>ROUND(MIN(B480/12,650000)*12*0.0915+MIN(B480/12,1390000)*12*(0.0504+0)+B480*0.005,0)</f>
        <v/>
      </c>
      <c r="F480" s="19">
        <f>IF(B480&lt;741000,0,IF(B480&lt;2191000,B480-740000,IF(B480&lt;2193000,1451000,IF(B480&lt;2196000,1453000,IF(B480&lt;2200000,1456000,IF(B480&lt;3600000,ROUND(ROUNDDOWN(B480/4,-3)*2.8,0)-80000,IF(B480&lt;6600000,ROUND(ROUNDDOWN(B480/4,-3)*3.2,0)-440000,IF(B480&lt;8500000,ROUNDDOWN(B480*0.9,0)-1100000,B480-1950000))))))))</f>
        <v/>
      </c>
      <c r="G480" s="19">
        <f>F480+C480</f>
        <v/>
      </c>
      <c r="H480" s="19">
        <f>IF(G480&gt;23500000,NA(),IF(G480&lt;=4890000,1040000,IF(G480&lt;=6550000,670000,620000)))</f>
        <v/>
      </c>
      <c r="I480" s="19">
        <f>IF(D480&lt;=0,0,MAX(0,MIN(2000000,D480-MIN(100000,ROUNDDOWN(G480*0.05,0)))))</f>
        <v/>
      </c>
      <c r="J480" s="19">
        <f>MAX(0,ROUNDDOWN(F480-E480-H480,-3))</f>
        <v/>
      </c>
      <c r="K480" s="19">
        <f>MAX(0,ROUNDDOWN(G480-E480-H480-I480,-3))</f>
        <v/>
      </c>
      <c r="L480" s="19">
        <f>MAX(0,ROUNDDOWN(G480-E480-H480,-3))</f>
        <v/>
      </c>
      <c r="M480" s="19">
        <f>IF(J480&lt;=0,0,ROUNDDOWN((J480*LOOKUP(J480,{0,1950001,3300001,6950001,9000001,18000001,40000001},{0.05,0.1,0.2,0.23,0.33,0.4,0.45})-LOOKUP(J480,{0,1950001,3300001,6950001,9000001,18000001,40000001},{0,97500,427500,636000,1536000,2796000,4796000}))*1.021,-2))</f>
        <v/>
      </c>
      <c r="N480" s="19">
        <f>IF(K480&lt;=0,0,ROUNDDOWN((K480*LOOKUP(K480,{0,1950001,3300001,6950001,9000001,18000001,40000001},{0.05,0.1,0.2,0.23,0.33,0.4,0.45})-LOOKUP(K480,{0,1950001,3300001,6950001,9000001,18000001,40000001},{0,97500,427500,636000,1536000,2796000,4796000}))*1.021,-2))</f>
        <v/>
      </c>
      <c r="O480" s="19">
        <f>IF(L480&lt;=0,0,ROUNDDOWN((L480*LOOKUP(L480,{0,1950001,3300001,6950001,9000001,18000001,40000001},{0.05,0.1,0.2,0.23,0.33,0.4,0.45})-LOOKUP(L480,{0,1950001,3300001,6950001,9000001,18000001,40000001},{0,97500,427500,636000,1536000,2796000,4796000}))*1.021,-2))</f>
        <v/>
      </c>
      <c r="P480" s="19">
        <f>MAX(0,ROUNDDOWN(G480-E480-430000,-3))</f>
        <v/>
      </c>
      <c r="Q480" s="19">
        <f>MAX(0,ROUNDDOWN(G480-E480-430000-I480,-3))</f>
        <v/>
      </c>
      <c r="R480" s="19">
        <f>MAX(0,ROUNDDOWN(F480-E480-430000,-3))</f>
        <v/>
      </c>
      <c r="S480" s="19">
        <f>IF(G480&lt;=450000,0,MAX(0,ROUNDDOWN(P480*0.06-MIN(50000,P480)*0.03,-2))+MAX(0,ROUNDDOWN(P480*0.04-MIN(50000,P480)*0.02,-2)))</f>
        <v/>
      </c>
      <c r="T480" s="19">
        <f>IF(G480&lt;=450000,0,MAX(0,ROUNDDOWN(Q480*0.06-MIN(50000,Q480)*0.03,-2))+MAX(0,ROUNDDOWN(Q480*0.04-MIN(50000,Q480)*0.02,-2)))</f>
        <v/>
      </c>
      <c r="U480" s="19">
        <f>IF(F480&lt;=450000,0,MAX(0,ROUNDDOWN(R480*0.06-MIN(50000,R480)*0.03,-2))+MAX(0,ROUNDDOWN(R480*0.04-MIN(50000,R480)*0.02,-2)))</f>
        <v/>
      </c>
      <c r="V480" s="19">
        <f>S480-U480</f>
        <v/>
      </c>
      <c r="W480" s="19">
        <f>O480-M480</f>
        <v/>
      </c>
      <c r="X480" s="19">
        <f>N480+T480-M480-S480</f>
        <v/>
      </c>
      <c r="Y480" s="19">
        <f>T480-S480</f>
        <v/>
      </c>
    </row>
    <row r="481">
      <c r="A481" t="inlineStr">
        <is>
          <t>年収刻み 20万1円</t>
        </is>
      </c>
      <c r="B481" s="19">
        <f>'4_年収10万円刻み'!$A$55</f>
        <v/>
      </c>
      <c r="C481" s="19" t="n">
        <v>200001</v>
      </c>
      <c r="D481" s="19" t="n">
        <v>0</v>
      </c>
      <c r="E481" s="19">
        <f>ROUND(MIN(B481/12,650000)*12*0.0915+MIN(B481/12,1390000)*12*(0.0504+0)+B481*0.005,0)</f>
        <v/>
      </c>
      <c r="F481" s="19">
        <f>IF(B481&lt;741000,0,IF(B481&lt;2191000,B481-740000,IF(B481&lt;2193000,1451000,IF(B481&lt;2196000,1453000,IF(B481&lt;2200000,1456000,IF(B481&lt;3600000,ROUND(ROUNDDOWN(B481/4,-3)*2.8,0)-80000,IF(B481&lt;6600000,ROUND(ROUNDDOWN(B481/4,-3)*3.2,0)-440000,IF(B481&lt;8500000,ROUNDDOWN(B481*0.9,0)-1100000,B481-1950000))))))))</f>
        <v/>
      </c>
      <c r="G481" s="19">
        <f>F481+C481</f>
        <v/>
      </c>
      <c r="H481" s="19">
        <f>IF(G481&gt;23500000,NA(),IF(G481&lt;=4890000,1040000,IF(G481&lt;=6550000,670000,620000)))</f>
        <v/>
      </c>
      <c r="I481" s="19">
        <f>IF(D481&lt;=0,0,MAX(0,MIN(2000000,D481-MIN(100000,ROUNDDOWN(G481*0.05,0)))))</f>
        <v/>
      </c>
      <c r="J481" s="19">
        <f>MAX(0,ROUNDDOWN(F481-E481-H481,-3))</f>
        <v/>
      </c>
      <c r="K481" s="19">
        <f>MAX(0,ROUNDDOWN(G481-E481-H481-I481,-3))</f>
        <v/>
      </c>
      <c r="L481" s="19">
        <f>MAX(0,ROUNDDOWN(G481-E481-H481,-3))</f>
        <v/>
      </c>
      <c r="M481" s="19">
        <f>IF(J481&lt;=0,0,ROUNDDOWN((J481*LOOKUP(J481,{0,1950001,3300001,6950001,9000001,18000001,40000001},{0.05,0.1,0.2,0.23,0.33,0.4,0.45})-LOOKUP(J481,{0,1950001,3300001,6950001,9000001,18000001,40000001},{0,97500,427500,636000,1536000,2796000,4796000}))*1.021,-2))</f>
        <v/>
      </c>
      <c r="N481" s="19">
        <f>IF(K481&lt;=0,0,ROUNDDOWN((K481*LOOKUP(K481,{0,1950001,3300001,6950001,9000001,18000001,40000001},{0.05,0.1,0.2,0.23,0.33,0.4,0.45})-LOOKUP(K481,{0,1950001,3300001,6950001,9000001,18000001,40000001},{0,97500,427500,636000,1536000,2796000,4796000}))*1.021,-2))</f>
        <v/>
      </c>
      <c r="O481" s="19">
        <f>IF(L481&lt;=0,0,ROUNDDOWN((L481*LOOKUP(L481,{0,1950001,3300001,6950001,9000001,18000001,40000001},{0.05,0.1,0.2,0.23,0.33,0.4,0.45})-LOOKUP(L481,{0,1950001,3300001,6950001,9000001,18000001,40000001},{0,97500,427500,636000,1536000,2796000,4796000}))*1.021,-2))</f>
        <v/>
      </c>
      <c r="P481" s="19">
        <f>MAX(0,ROUNDDOWN(G481-E481-430000,-3))</f>
        <v/>
      </c>
      <c r="Q481" s="19">
        <f>MAX(0,ROUNDDOWN(G481-E481-430000-I481,-3))</f>
        <v/>
      </c>
      <c r="R481" s="19">
        <f>MAX(0,ROUNDDOWN(F481-E481-430000,-3))</f>
        <v/>
      </c>
      <c r="S481" s="19">
        <f>IF(G481&lt;=450000,0,MAX(0,ROUNDDOWN(P481*0.06-MIN(50000,P481)*0.03,-2))+MAX(0,ROUNDDOWN(P481*0.04-MIN(50000,P481)*0.02,-2)))</f>
        <v/>
      </c>
      <c r="T481" s="19">
        <f>IF(G481&lt;=450000,0,MAX(0,ROUNDDOWN(Q481*0.06-MIN(50000,Q481)*0.03,-2))+MAX(0,ROUNDDOWN(Q481*0.04-MIN(50000,Q481)*0.02,-2)))</f>
        <v/>
      </c>
      <c r="U481" s="19">
        <f>IF(F481&lt;=450000,0,MAX(0,ROUNDDOWN(R481*0.06-MIN(50000,R481)*0.03,-2))+MAX(0,ROUNDDOWN(R481*0.04-MIN(50000,R481)*0.02,-2)))</f>
        <v/>
      </c>
      <c r="V481" s="19">
        <f>S481-U481</f>
        <v/>
      </c>
      <c r="W481" s="19">
        <f>O481-M481</f>
        <v/>
      </c>
      <c r="X481" s="19">
        <f>N481+T481-M481-S481</f>
        <v/>
      </c>
      <c r="Y481" s="19">
        <f>T481-S481</f>
        <v/>
      </c>
    </row>
    <row r="482">
      <c r="A482" t="inlineStr">
        <is>
          <t>年収刻み 19万</t>
        </is>
      </c>
      <c r="B482" s="19">
        <f>'4_年収10万円刻み'!$A$56</f>
        <v/>
      </c>
      <c r="C482" s="19" t="n">
        <v>190000</v>
      </c>
      <c r="D482" s="19" t="n">
        <v>0</v>
      </c>
      <c r="E482" s="19">
        <f>ROUND(MIN(B482/12,650000)*12*0.0915+MIN(B482/12,1390000)*12*(0.0504+0)+B482*0.005,0)</f>
        <v/>
      </c>
      <c r="F482" s="19">
        <f>IF(B482&lt;741000,0,IF(B482&lt;2191000,B482-740000,IF(B482&lt;2193000,1451000,IF(B482&lt;2196000,1453000,IF(B482&lt;2200000,1456000,IF(B482&lt;3600000,ROUND(ROUNDDOWN(B482/4,-3)*2.8,0)-80000,IF(B482&lt;6600000,ROUND(ROUNDDOWN(B482/4,-3)*3.2,0)-440000,IF(B482&lt;8500000,ROUNDDOWN(B482*0.9,0)-1100000,B482-1950000))))))))</f>
        <v/>
      </c>
      <c r="G482" s="19">
        <f>F482+C482</f>
        <v/>
      </c>
      <c r="H482" s="19">
        <f>IF(G482&gt;23500000,NA(),IF(G482&lt;=4890000,1040000,IF(G482&lt;=6550000,670000,620000)))</f>
        <v/>
      </c>
      <c r="I482" s="19">
        <f>IF(D482&lt;=0,0,MAX(0,MIN(2000000,D482-MIN(100000,ROUNDDOWN(G482*0.05,0)))))</f>
        <v/>
      </c>
      <c r="J482" s="19">
        <f>MAX(0,ROUNDDOWN(F482-E482-H482,-3))</f>
        <v/>
      </c>
      <c r="K482" s="19">
        <f>MAX(0,ROUNDDOWN(G482-E482-H482-I482,-3))</f>
        <v/>
      </c>
      <c r="L482" s="19">
        <f>MAX(0,ROUNDDOWN(G482-E482-H482,-3))</f>
        <v/>
      </c>
      <c r="M482" s="19">
        <f>IF(J482&lt;=0,0,ROUNDDOWN((J482*LOOKUP(J482,{0,1950001,3300001,6950001,9000001,18000001,40000001},{0.05,0.1,0.2,0.23,0.33,0.4,0.45})-LOOKUP(J482,{0,1950001,3300001,6950001,9000001,18000001,40000001},{0,97500,427500,636000,1536000,2796000,4796000}))*1.021,-2))</f>
        <v/>
      </c>
      <c r="N482" s="19">
        <f>IF(K482&lt;=0,0,ROUNDDOWN((K482*LOOKUP(K482,{0,1950001,3300001,6950001,9000001,18000001,40000001},{0.05,0.1,0.2,0.23,0.33,0.4,0.45})-LOOKUP(K482,{0,1950001,3300001,6950001,9000001,18000001,40000001},{0,97500,427500,636000,1536000,2796000,4796000}))*1.021,-2))</f>
        <v/>
      </c>
      <c r="O482" s="19">
        <f>IF(L482&lt;=0,0,ROUNDDOWN((L482*LOOKUP(L482,{0,1950001,3300001,6950001,9000001,18000001,40000001},{0.05,0.1,0.2,0.23,0.33,0.4,0.45})-LOOKUP(L482,{0,1950001,3300001,6950001,9000001,18000001,40000001},{0,97500,427500,636000,1536000,2796000,4796000}))*1.021,-2))</f>
        <v/>
      </c>
      <c r="P482" s="19">
        <f>MAX(0,ROUNDDOWN(G482-E482-430000,-3))</f>
        <v/>
      </c>
      <c r="Q482" s="19">
        <f>MAX(0,ROUNDDOWN(G482-E482-430000-I482,-3))</f>
        <v/>
      </c>
      <c r="R482" s="19">
        <f>MAX(0,ROUNDDOWN(F482-E482-430000,-3))</f>
        <v/>
      </c>
      <c r="S482" s="19">
        <f>IF(G482&lt;=450000,0,MAX(0,ROUNDDOWN(P482*0.06-MIN(50000,P482)*0.03,-2))+MAX(0,ROUNDDOWN(P482*0.04-MIN(50000,P482)*0.02,-2)))</f>
        <v/>
      </c>
      <c r="T482" s="19">
        <f>IF(G482&lt;=450000,0,MAX(0,ROUNDDOWN(Q482*0.06-MIN(50000,Q482)*0.03,-2))+MAX(0,ROUNDDOWN(Q482*0.04-MIN(50000,Q482)*0.02,-2)))</f>
        <v/>
      </c>
      <c r="U482" s="19">
        <f>IF(F482&lt;=450000,0,MAX(0,ROUNDDOWN(R482*0.06-MIN(50000,R482)*0.03,-2))+MAX(0,ROUNDDOWN(R482*0.04-MIN(50000,R482)*0.02,-2)))</f>
        <v/>
      </c>
      <c r="V482" s="19">
        <f>S482-U482</f>
        <v/>
      </c>
      <c r="W482" s="19">
        <f>O482-M482</f>
        <v/>
      </c>
      <c r="X482" s="19">
        <f>N482+T482-M482-S482</f>
        <v/>
      </c>
      <c r="Y482" s="19">
        <f>T482-S482</f>
        <v/>
      </c>
    </row>
    <row r="483">
      <c r="A483" t="inlineStr">
        <is>
          <t>年収刻み 20万1円</t>
        </is>
      </c>
      <c r="B483" s="19">
        <f>'4_年収10万円刻み'!$A$56</f>
        <v/>
      </c>
      <c r="C483" s="19" t="n">
        <v>200001</v>
      </c>
      <c r="D483" s="19" t="n">
        <v>0</v>
      </c>
      <c r="E483" s="19">
        <f>ROUND(MIN(B483/12,650000)*12*0.0915+MIN(B483/12,1390000)*12*(0.0504+0)+B483*0.005,0)</f>
        <v/>
      </c>
      <c r="F483" s="19">
        <f>IF(B483&lt;741000,0,IF(B483&lt;2191000,B483-740000,IF(B483&lt;2193000,1451000,IF(B483&lt;2196000,1453000,IF(B483&lt;2200000,1456000,IF(B483&lt;3600000,ROUND(ROUNDDOWN(B483/4,-3)*2.8,0)-80000,IF(B483&lt;6600000,ROUND(ROUNDDOWN(B483/4,-3)*3.2,0)-440000,IF(B483&lt;8500000,ROUNDDOWN(B483*0.9,0)-1100000,B483-1950000))))))))</f>
        <v/>
      </c>
      <c r="G483" s="19">
        <f>F483+C483</f>
        <v/>
      </c>
      <c r="H483" s="19">
        <f>IF(G483&gt;23500000,NA(),IF(G483&lt;=4890000,1040000,IF(G483&lt;=6550000,670000,620000)))</f>
        <v/>
      </c>
      <c r="I483" s="19">
        <f>IF(D483&lt;=0,0,MAX(0,MIN(2000000,D483-MIN(100000,ROUNDDOWN(G483*0.05,0)))))</f>
        <v/>
      </c>
      <c r="J483" s="19">
        <f>MAX(0,ROUNDDOWN(F483-E483-H483,-3))</f>
        <v/>
      </c>
      <c r="K483" s="19">
        <f>MAX(0,ROUNDDOWN(G483-E483-H483-I483,-3))</f>
        <v/>
      </c>
      <c r="L483" s="19">
        <f>MAX(0,ROUNDDOWN(G483-E483-H483,-3))</f>
        <v/>
      </c>
      <c r="M483" s="19">
        <f>IF(J483&lt;=0,0,ROUNDDOWN((J483*LOOKUP(J483,{0,1950001,3300001,6950001,9000001,18000001,40000001},{0.05,0.1,0.2,0.23,0.33,0.4,0.45})-LOOKUP(J483,{0,1950001,3300001,6950001,9000001,18000001,40000001},{0,97500,427500,636000,1536000,2796000,4796000}))*1.021,-2))</f>
        <v/>
      </c>
      <c r="N483" s="19">
        <f>IF(K483&lt;=0,0,ROUNDDOWN((K483*LOOKUP(K483,{0,1950001,3300001,6950001,9000001,18000001,40000001},{0.05,0.1,0.2,0.23,0.33,0.4,0.45})-LOOKUP(K483,{0,1950001,3300001,6950001,9000001,18000001,40000001},{0,97500,427500,636000,1536000,2796000,4796000}))*1.021,-2))</f>
        <v/>
      </c>
      <c r="O483" s="19">
        <f>IF(L483&lt;=0,0,ROUNDDOWN((L483*LOOKUP(L483,{0,1950001,3300001,6950001,9000001,18000001,40000001},{0.05,0.1,0.2,0.23,0.33,0.4,0.45})-LOOKUP(L483,{0,1950001,3300001,6950001,9000001,18000001,40000001},{0,97500,427500,636000,1536000,2796000,4796000}))*1.021,-2))</f>
        <v/>
      </c>
      <c r="P483" s="19">
        <f>MAX(0,ROUNDDOWN(G483-E483-430000,-3))</f>
        <v/>
      </c>
      <c r="Q483" s="19">
        <f>MAX(0,ROUNDDOWN(G483-E483-430000-I483,-3))</f>
        <v/>
      </c>
      <c r="R483" s="19">
        <f>MAX(0,ROUNDDOWN(F483-E483-430000,-3))</f>
        <v/>
      </c>
      <c r="S483" s="19">
        <f>IF(G483&lt;=450000,0,MAX(0,ROUNDDOWN(P483*0.06-MIN(50000,P483)*0.03,-2))+MAX(0,ROUNDDOWN(P483*0.04-MIN(50000,P483)*0.02,-2)))</f>
        <v/>
      </c>
      <c r="T483" s="19">
        <f>IF(G483&lt;=450000,0,MAX(0,ROUNDDOWN(Q483*0.06-MIN(50000,Q483)*0.03,-2))+MAX(0,ROUNDDOWN(Q483*0.04-MIN(50000,Q483)*0.02,-2)))</f>
        <v/>
      </c>
      <c r="U483" s="19">
        <f>IF(F483&lt;=450000,0,MAX(0,ROUNDDOWN(R483*0.06-MIN(50000,R483)*0.03,-2))+MAX(0,ROUNDDOWN(R483*0.04-MIN(50000,R483)*0.02,-2)))</f>
        <v/>
      </c>
      <c r="V483" s="19">
        <f>S483-U483</f>
        <v/>
      </c>
      <c r="W483" s="19">
        <f>O483-M483</f>
        <v/>
      </c>
      <c r="X483" s="19">
        <f>N483+T483-M483-S483</f>
        <v/>
      </c>
      <c r="Y483" s="19">
        <f>T483-S483</f>
        <v/>
      </c>
    </row>
    <row r="484">
      <c r="A484" t="inlineStr">
        <is>
          <t>年収刻み 19万</t>
        </is>
      </c>
      <c r="B484" s="19">
        <f>'4_年収10万円刻み'!$A$57</f>
        <v/>
      </c>
      <c r="C484" s="19" t="n">
        <v>190000</v>
      </c>
      <c r="D484" s="19" t="n">
        <v>0</v>
      </c>
      <c r="E484" s="19">
        <f>ROUND(MIN(B484/12,650000)*12*0.0915+MIN(B484/12,1390000)*12*(0.0504+0)+B484*0.005,0)</f>
        <v/>
      </c>
      <c r="F484" s="19">
        <f>IF(B484&lt;741000,0,IF(B484&lt;2191000,B484-740000,IF(B484&lt;2193000,1451000,IF(B484&lt;2196000,1453000,IF(B484&lt;2200000,1456000,IF(B484&lt;3600000,ROUND(ROUNDDOWN(B484/4,-3)*2.8,0)-80000,IF(B484&lt;6600000,ROUND(ROUNDDOWN(B484/4,-3)*3.2,0)-440000,IF(B484&lt;8500000,ROUNDDOWN(B484*0.9,0)-1100000,B484-1950000))))))))</f>
        <v/>
      </c>
      <c r="G484" s="19">
        <f>F484+C484</f>
        <v/>
      </c>
      <c r="H484" s="19">
        <f>IF(G484&gt;23500000,NA(),IF(G484&lt;=4890000,1040000,IF(G484&lt;=6550000,670000,620000)))</f>
        <v/>
      </c>
      <c r="I484" s="19">
        <f>IF(D484&lt;=0,0,MAX(0,MIN(2000000,D484-MIN(100000,ROUNDDOWN(G484*0.05,0)))))</f>
        <v/>
      </c>
      <c r="J484" s="19">
        <f>MAX(0,ROUNDDOWN(F484-E484-H484,-3))</f>
        <v/>
      </c>
      <c r="K484" s="19">
        <f>MAX(0,ROUNDDOWN(G484-E484-H484-I484,-3))</f>
        <v/>
      </c>
      <c r="L484" s="19">
        <f>MAX(0,ROUNDDOWN(G484-E484-H484,-3))</f>
        <v/>
      </c>
      <c r="M484" s="19">
        <f>IF(J484&lt;=0,0,ROUNDDOWN((J484*LOOKUP(J484,{0,1950001,3300001,6950001,9000001,18000001,40000001},{0.05,0.1,0.2,0.23,0.33,0.4,0.45})-LOOKUP(J484,{0,1950001,3300001,6950001,9000001,18000001,40000001},{0,97500,427500,636000,1536000,2796000,4796000}))*1.021,-2))</f>
        <v/>
      </c>
      <c r="N484" s="19">
        <f>IF(K484&lt;=0,0,ROUNDDOWN((K484*LOOKUP(K484,{0,1950001,3300001,6950001,9000001,18000001,40000001},{0.05,0.1,0.2,0.23,0.33,0.4,0.45})-LOOKUP(K484,{0,1950001,3300001,6950001,9000001,18000001,40000001},{0,97500,427500,636000,1536000,2796000,4796000}))*1.021,-2))</f>
        <v/>
      </c>
      <c r="O484" s="19">
        <f>IF(L484&lt;=0,0,ROUNDDOWN((L484*LOOKUP(L484,{0,1950001,3300001,6950001,9000001,18000001,40000001},{0.05,0.1,0.2,0.23,0.33,0.4,0.45})-LOOKUP(L484,{0,1950001,3300001,6950001,9000001,18000001,40000001},{0,97500,427500,636000,1536000,2796000,4796000}))*1.021,-2))</f>
        <v/>
      </c>
      <c r="P484" s="19">
        <f>MAX(0,ROUNDDOWN(G484-E484-430000,-3))</f>
        <v/>
      </c>
      <c r="Q484" s="19">
        <f>MAX(0,ROUNDDOWN(G484-E484-430000-I484,-3))</f>
        <v/>
      </c>
      <c r="R484" s="19">
        <f>MAX(0,ROUNDDOWN(F484-E484-430000,-3))</f>
        <v/>
      </c>
      <c r="S484" s="19">
        <f>IF(G484&lt;=450000,0,MAX(0,ROUNDDOWN(P484*0.06-MIN(50000,P484)*0.03,-2))+MAX(0,ROUNDDOWN(P484*0.04-MIN(50000,P484)*0.02,-2)))</f>
        <v/>
      </c>
      <c r="T484" s="19">
        <f>IF(G484&lt;=450000,0,MAX(0,ROUNDDOWN(Q484*0.06-MIN(50000,Q484)*0.03,-2))+MAX(0,ROUNDDOWN(Q484*0.04-MIN(50000,Q484)*0.02,-2)))</f>
        <v/>
      </c>
      <c r="U484" s="19">
        <f>IF(F484&lt;=450000,0,MAX(0,ROUNDDOWN(R484*0.06-MIN(50000,R484)*0.03,-2))+MAX(0,ROUNDDOWN(R484*0.04-MIN(50000,R484)*0.02,-2)))</f>
        <v/>
      </c>
      <c r="V484" s="19">
        <f>S484-U484</f>
        <v/>
      </c>
      <c r="W484" s="19">
        <f>O484-M484</f>
        <v/>
      </c>
      <c r="X484" s="19">
        <f>N484+T484-M484-S484</f>
        <v/>
      </c>
      <c r="Y484" s="19">
        <f>T484-S484</f>
        <v/>
      </c>
    </row>
    <row r="485">
      <c r="A485" t="inlineStr">
        <is>
          <t>年収刻み 20万1円</t>
        </is>
      </c>
      <c r="B485" s="19">
        <f>'4_年収10万円刻み'!$A$57</f>
        <v/>
      </c>
      <c r="C485" s="19" t="n">
        <v>200001</v>
      </c>
      <c r="D485" s="19" t="n">
        <v>0</v>
      </c>
      <c r="E485" s="19">
        <f>ROUND(MIN(B485/12,650000)*12*0.0915+MIN(B485/12,1390000)*12*(0.0504+0)+B485*0.005,0)</f>
        <v/>
      </c>
      <c r="F485" s="19">
        <f>IF(B485&lt;741000,0,IF(B485&lt;2191000,B485-740000,IF(B485&lt;2193000,1451000,IF(B485&lt;2196000,1453000,IF(B485&lt;2200000,1456000,IF(B485&lt;3600000,ROUND(ROUNDDOWN(B485/4,-3)*2.8,0)-80000,IF(B485&lt;6600000,ROUND(ROUNDDOWN(B485/4,-3)*3.2,0)-440000,IF(B485&lt;8500000,ROUNDDOWN(B485*0.9,0)-1100000,B485-1950000))))))))</f>
        <v/>
      </c>
      <c r="G485" s="19">
        <f>F485+C485</f>
        <v/>
      </c>
      <c r="H485" s="19">
        <f>IF(G485&gt;23500000,NA(),IF(G485&lt;=4890000,1040000,IF(G485&lt;=6550000,670000,620000)))</f>
        <v/>
      </c>
      <c r="I485" s="19">
        <f>IF(D485&lt;=0,0,MAX(0,MIN(2000000,D485-MIN(100000,ROUNDDOWN(G485*0.05,0)))))</f>
        <v/>
      </c>
      <c r="J485" s="19">
        <f>MAX(0,ROUNDDOWN(F485-E485-H485,-3))</f>
        <v/>
      </c>
      <c r="K485" s="19">
        <f>MAX(0,ROUNDDOWN(G485-E485-H485-I485,-3))</f>
        <v/>
      </c>
      <c r="L485" s="19">
        <f>MAX(0,ROUNDDOWN(G485-E485-H485,-3))</f>
        <v/>
      </c>
      <c r="M485" s="19">
        <f>IF(J485&lt;=0,0,ROUNDDOWN((J485*LOOKUP(J485,{0,1950001,3300001,6950001,9000001,18000001,40000001},{0.05,0.1,0.2,0.23,0.33,0.4,0.45})-LOOKUP(J485,{0,1950001,3300001,6950001,9000001,18000001,40000001},{0,97500,427500,636000,1536000,2796000,4796000}))*1.021,-2))</f>
        <v/>
      </c>
      <c r="N485" s="19">
        <f>IF(K485&lt;=0,0,ROUNDDOWN((K485*LOOKUP(K485,{0,1950001,3300001,6950001,9000001,18000001,40000001},{0.05,0.1,0.2,0.23,0.33,0.4,0.45})-LOOKUP(K485,{0,1950001,3300001,6950001,9000001,18000001,40000001},{0,97500,427500,636000,1536000,2796000,4796000}))*1.021,-2))</f>
        <v/>
      </c>
      <c r="O485" s="19">
        <f>IF(L485&lt;=0,0,ROUNDDOWN((L485*LOOKUP(L485,{0,1950001,3300001,6950001,9000001,18000001,40000001},{0.05,0.1,0.2,0.23,0.33,0.4,0.45})-LOOKUP(L485,{0,1950001,3300001,6950001,9000001,18000001,40000001},{0,97500,427500,636000,1536000,2796000,4796000}))*1.021,-2))</f>
        <v/>
      </c>
      <c r="P485" s="19">
        <f>MAX(0,ROUNDDOWN(G485-E485-430000,-3))</f>
        <v/>
      </c>
      <c r="Q485" s="19">
        <f>MAX(0,ROUNDDOWN(G485-E485-430000-I485,-3))</f>
        <v/>
      </c>
      <c r="R485" s="19">
        <f>MAX(0,ROUNDDOWN(F485-E485-430000,-3))</f>
        <v/>
      </c>
      <c r="S485" s="19">
        <f>IF(G485&lt;=450000,0,MAX(0,ROUNDDOWN(P485*0.06-MIN(50000,P485)*0.03,-2))+MAX(0,ROUNDDOWN(P485*0.04-MIN(50000,P485)*0.02,-2)))</f>
        <v/>
      </c>
      <c r="T485" s="19">
        <f>IF(G485&lt;=450000,0,MAX(0,ROUNDDOWN(Q485*0.06-MIN(50000,Q485)*0.03,-2))+MAX(0,ROUNDDOWN(Q485*0.04-MIN(50000,Q485)*0.02,-2)))</f>
        <v/>
      </c>
      <c r="U485" s="19">
        <f>IF(F485&lt;=450000,0,MAX(0,ROUNDDOWN(R485*0.06-MIN(50000,R485)*0.03,-2))+MAX(0,ROUNDDOWN(R485*0.04-MIN(50000,R485)*0.02,-2)))</f>
        <v/>
      </c>
      <c r="V485" s="19">
        <f>S485-U485</f>
        <v/>
      </c>
      <c r="W485" s="19">
        <f>O485-M485</f>
        <v/>
      </c>
      <c r="X485" s="19">
        <f>N485+T485-M485-S485</f>
        <v/>
      </c>
      <c r="Y485" s="19">
        <f>T485-S485</f>
        <v/>
      </c>
    </row>
    <row r="486">
      <c r="A486" t="inlineStr">
        <is>
          <t>年収刻み 19万</t>
        </is>
      </c>
      <c r="B486" s="19">
        <f>'4_年収10万円刻み'!$A$58</f>
        <v/>
      </c>
      <c r="C486" s="19" t="n">
        <v>190000</v>
      </c>
      <c r="D486" s="19" t="n">
        <v>0</v>
      </c>
      <c r="E486" s="19">
        <f>ROUND(MIN(B486/12,650000)*12*0.0915+MIN(B486/12,1390000)*12*(0.0504+0)+B486*0.005,0)</f>
        <v/>
      </c>
      <c r="F486" s="19">
        <f>IF(B486&lt;741000,0,IF(B486&lt;2191000,B486-740000,IF(B486&lt;2193000,1451000,IF(B486&lt;2196000,1453000,IF(B486&lt;2200000,1456000,IF(B486&lt;3600000,ROUND(ROUNDDOWN(B486/4,-3)*2.8,0)-80000,IF(B486&lt;6600000,ROUND(ROUNDDOWN(B486/4,-3)*3.2,0)-440000,IF(B486&lt;8500000,ROUNDDOWN(B486*0.9,0)-1100000,B486-1950000))))))))</f>
        <v/>
      </c>
      <c r="G486" s="19">
        <f>F486+C486</f>
        <v/>
      </c>
      <c r="H486" s="19">
        <f>IF(G486&gt;23500000,NA(),IF(G486&lt;=4890000,1040000,IF(G486&lt;=6550000,670000,620000)))</f>
        <v/>
      </c>
      <c r="I486" s="19">
        <f>IF(D486&lt;=0,0,MAX(0,MIN(2000000,D486-MIN(100000,ROUNDDOWN(G486*0.05,0)))))</f>
        <v/>
      </c>
      <c r="J486" s="19">
        <f>MAX(0,ROUNDDOWN(F486-E486-H486,-3))</f>
        <v/>
      </c>
      <c r="K486" s="19">
        <f>MAX(0,ROUNDDOWN(G486-E486-H486-I486,-3))</f>
        <v/>
      </c>
      <c r="L486" s="19">
        <f>MAX(0,ROUNDDOWN(G486-E486-H486,-3))</f>
        <v/>
      </c>
      <c r="M486" s="19">
        <f>IF(J486&lt;=0,0,ROUNDDOWN((J486*LOOKUP(J486,{0,1950001,3300001,6950001,9000001,18000001,40000001},{0.05,0.1,0.2,0.23,0.33,0.4,0.45})-LOOKUP(J486,{0,1950001,3300001,6950001,9000001,18000001,40000001},{0,97500,427500,636000,1536000,2796000,4796000}))*1.021,-2))</f>
        <v/>
      </c>
      <c r="N486" s="19">
        <f>IF(K486&lt;=0,0,ROUNDDOWN((K486*LOOKUP(K486,{0,1950001,3300001,6950001,9000001,18000001,40000001},{0.05,0.1,0.2,0.23,0.33,0.4,0.45})-LOOKUP(K486,{0,1950001,3300001,6950001,9000001,18000001,40000001},{0,97500,427500,636000,1536000,2796000,4796000}))*1.021,-2))</f>
        <v/>
      </c>
      <c r="O486" s="19">
        <f>IF(L486&lt;=0,0,ROUNDDOWN((L486*LOOKUP(L486,{0,1950001,3300001,6950001,9000001,18000001,40000001},{0.05,0.1,0.2,0.23,0.33,0.4,0.45})-LOOKUP(L486,{0,1950001,3300001,6950001,9000001,18000001,40000001},{0,97500,427500,636000,1536000,2796000,4796000}))*1.021,-2))</f>
        <v/>
      </c>
      <c r="P486" s="19">
        <f>MAX(0,ROUNDDOWN(G486-E486-430000,-3))</f>
        <v/>
      </c>
      <c r="Q486" s="19">
        <f>MAX(0,ROUNDDOWN(G486-E486-430000-I486,-3))</f>
        <v/>
      </c>
      <c r="R486" s="19">
        <f>MAX(0,ROUNDDOWN(F486-E486-430000,-3))</f>
        <v/>
      </c>
      <c r="S486" s="19">
        <f>IF(G486&lt;=450000,0,MAX(0,ROUNDDOWN(P486*0.06-MIN(50000,P486)*0.03,-2))+MAX(0,ROUNDDOWN(P486*0.04-MIN(50000,P486)*0.02,-2)))</f>
        <v/>
      </c>
      <c r="T486" s="19">
        <f>IF(G486&lt;=450000,0,MAX(0,ROUNDDOWN(Q486*0.06-MIN(50000,Q486)*0.03,-2))+MAX(0,ROUNDDOWN(Q486*0.04-MIN(50000,Q486)*0.02,-2)))</f>
        <v/>
      </c>
      <c r="U486" s="19">
        <f>IF(F486&lt;=450000,0,MAX(0,ROUNDDOWN(R486*0.06-MIN(50000,R486)*0.03,-2))+MAX(0,ROUNDDOWN(R486*0.04-MIN(50000,R486)*0.02,-2)))</f>
        <v/>
      </c>
      <c r="V486" s="19">
        <f>S486-U486</f>
        <v/>
      </c>
      <c r="W486" s="19">
        <f>O486-M486</f>
        <v/>
      </c>
      <c r="X486" s="19">
        <f>N486+T486-M486-S486</f>
        <v/>
      </c>
      <c r="Y486" s="19">
        <f>T486-S486</f>
        <v/>
      </c>
    </row>
    <row r="487">
      <c r="A487" t="inlineStr">
        <is>
          <t>年収刻み 20万1円</t>
        </is>
      </c>
      <c r="B487" s="19">
        <f>'4_年収10万円刻み'!$A$58</f>
        <v/>
      </c>
      <c r="C487" s="19" t="n">
        <v>200001</v>
      </c>
      <c r="D487" s="19" t="n">
        <v>0</v>
      </c>
      <c r="E487" s="19">
        <f>ROUND(MIN(B487/12,650000)*12*0.0915+MIN(B487/12,1390000)*12*(0.0504+0)+B487*0.005,0)</f>
        <v/>
      </c>
      <c r="F487" s="19">
        <f>IF(B487&lt;741000,0,IF(B487&lt;2191000,B487-740000,IF(B487&lt;2193000,1451000,IF(B487&lt;2196000,1453000,IF(B487&lt;2200000,1456000,IF(B487&lt;3600000,ROUND(ROUNDDOWN(B487/4,-3)*2.8,0)-80000,IF(B487&lt;6600000,ROUND(ROUNDDOWN(B487/4,-3)*3.2,0)-440000,IF(B487&lt;8500000,ROUNDDOWN(B487*0.9,0)-1100000,B487-1950000))))))))</f>
        <v/>
      </c>
      <c r="G487" s="19">
        <f>F487+C487</f>
        <v/>
      </c>
      <c r="H487" s="19">
        <f>IF(G487&gt;23500000,NA(),IF(G487&lt;=4890000,1040000,IF(G487&lt;=6550000,670000,620000)))</f>
        <v/>
      </c>
      <c r="I487" s="19">
        <f>IF(D487&lt;=0,0,MAX(0,MIN(2000000,D487-MIN(100000,ROUNDDOWN(G487*0.05,0)))))</f>
        <v/>
      </c>
      <c r="J487" s="19">
        <f>MAX(0,ROUNDDOWN(F487-E487-H487,-3))</f>
        <v/>
      </c>
      <c r="K487" s="19">
        <f>MAX(0,ROUNDDOWN(G487-E487-H487-I487,-3))</f>
        <v/>
      </c>
      <c r="L487" s="19">
        <f>MAX(0,ROUNDDOWN(G487-E487-H487,-3))</f>
        <v/>
      </c>
      <c r="M487" s="19">
        <f>IF(J487&lt;=0,0,ROUNDDOWN((J487*LOOKUP(J487,{0,1950001,3300001,6950001,9000001,18000001,40000001},{0.05,0.1,0.2,0.23,0.33,0.4,0.45})-LOOKUP(J487,{0,1950001,3300001,6950001,9000001,18000001,40000001},{0,97500,427500,636000,1536000,2796000,4796000}))*1.021,-2))</f>
        <v/>
      </c>
      <c r="N487" s="19">
        <f>IF(K487&lt;=0,0,ROUNDDOWN((K487*LOOKUP(K487,{0,1950001,3300001,6950001,9000001,18000001,40000001},{0.05,0.1,0.2,0.23,0.33,0.4,0.45})-LOOKUP(K487,{0,1950001,3300001,6950001,9000001,18000001,40000001},{0,97500,427500,636000,1536000,2796000,4796000}))*1.021,-2))</f>
        <v/>
      </c>
      <c r="O487" s="19">
        <f>IF(L487&lt;=0,0,ROUNDDOWN((L487*LOOKUP(L487,{0,1950001,3300001,6950001,9000001,18000001,40000001},{0.05,0.1,0.2,0.23,0.33,0.4,0.45})-LOOKUP(L487,{0,1950001,3300001,6950001,9000001,18000001,40000001},{0,97500,427500,636000,1536000,2796000,4796000}))*1.021,-2))</f>
        <v/>
      </c>
      <c r="P487" s="19">
        <f>MAX(0,ROUNDDOWN(G487-E487-430000,-3))</f>
        <v/>
      </c>
      <c r="Q487" s="19">
        <f>MAX(0,ROUNDDOWN(G487-E487-430000-I487,-3))</f>
        <v/>
      </c>
      <c r="R487" s="19">
        <f>MAX(0,ROUNDDOWN(F487-E487-430000,-3))</f>
        <v/>
      </c>
      <c r="S487" s="19">
        <f>IF(G487&lt;=450000,0,MAX(0,ROUNDDOWN(P487*0.06-MIN(50000,P487)*0.03,-2))+MAX(0,ROUNDDOWN(P487*0.04-MIN(50000,P487)*0.02,-2)))</f>
        <v/>
      </c>
      <c r="T487" s="19">
        <f>IF(G487&lt;=450000,0,MAX(0,ROUNDDOWN(Q487*0.06-MIN(50000,Q487)*0.03,-2))+MAX(0,ROUNDDOWN(Q487*0.04-MIN(50000,Q487)*0.02,-2)))</f>
        <v/>
      </c>
      <c r="U487" s="19">
        <f>IF(F487&lt;=450000,0,MAX(0,ROUNDDOWN(R487*0.06-MIN(50000,R487)*0.03,-2))+MAX(0,ROUNDDOWN(R487*0.04-MIN(50000,R487)*0.02,-2)))</f>
        <v/>
      </c>
      <c r="V487" s="19">
        <f>S487-U487</f>
        <v/>
      </c>
      <c r="W487" s="19">
        <f>O487-M487</f>
        <v/>
      </c>
      <c r="X487" s="19">
        <f>N487+T487-M487-S487</f>
        <v/>
      </c>
      <c r="Y487" s="19">
        <f>T487-S487</f>
        <v/>
      </c>
    </row>
    <row r="488">
      <c r="A488" t="inlineStr">
        <is>
          <t>年収刻み 19万</t>
        </is>
      </c>
      <c r="B488" s="19">
        <f>'4_年収10万円刻み'!$A$59</f>
        <v/>
      </c>
      <c r="C488" s="19" t="n">
        <v>190000</v>
      </c>
      <c r="D488" s="19" t="n">
        <v>0</v>
      </c>
      <c r="E488" s="19">
        <f>ROUND(MIN(B488/12,650000)*12*0.0915+MIN(B488/12,1390000)*12*(0.0504+0)+B488*0.005,0)</f>
        <v/>
      </c>
      <c r="F488" s="19">
        <f>IF(B488&lt;741000,0,IF(B488&lt;2191000,B488-740000,IF(B488&lt;2193000,1451000,IF(B488&lt;2196000,1453000,IF(B488&lt;2200000,1456000,IF(B488&lt;3600000,ROUND(ROUNDDOWN(B488/4,-3)*2.8,0)-80000,IF(B488&lt;6600000,ROUND(ROUNDDOWN(B488/4,-3)*3.2,0)-440000,IF(B488&lt;8500000,ROUNDDOWN(B488*0.9,0)-1100000,B488-1950000))))))))</f>
        <v/>
      </c>
      <c r="G488" s="19">
        <f>F488+C488</f>
        <v/>
      </c>
      <c r="H488" s="19">
        <f>IF(G488&gt;23500000,NA(),IF(G488&lt;=4890000,1040000,IF(G488&lt;=6550000,670000,620000)))</f>
        <v/>
      </c>
      <c r="I488" s="19">
        <f>IF(D488&lt;=0,0,MAX(0,MIN(2000000,D488-MIN(100000,ROUNDDOWN(G488*0.05,0)))))</f>
        <v/>
      </c>
      <c r="J488" s="19">
        <f>MAX(0,ROUNDDOWN(F488-E488-H488,-3))</f>
        <v/>
      </c>
      <c r="K488" s="19">
        <f>MAX(0,ROUNDDOWN(G488-E488-H488-I488,-3))</f>
        <v/>
      </c>
      <c r="L488" s="19">
        <f>MAX(0,ROUNDDOWN(G488-E488-H488,-3))</f>
        <v/>
      </c>
      <c r="M488" s="19">
        <f>IF(J488&lt;=0,0,ROUNDDOWN((J488*LOOKUP(J488,{0,1950001,3300001,6950001,9000001,18000001,40000001},{0.05,0.1,0.2,0.23,0.33,0.4,0.45})-LOOKUP(J488,{0,1950001,3300001,6950001,9000001,18000001,40000001},{0,97500,427500,636000,1536000,2796000,4796000}))*1.021,-2))</f>
        <v/>
      </c>
      <c r="N488" s="19">
        <f>IF(K488&lt;=0,0,ROUNDDOWN((K488*LOOKUP(K488,{0,1950001,3300001,6950001,9000001,18000001,40000001},{0.05,0.1,0.2,0.23,0.33,0.4,0.45})-LOOKUP(K488,{0,1950001,3300001,6950001,9000001,18000001,40000001},{0,97500,427500,636000,1536000,2796000,4796000}))*1.021,-2))</f>
        <v/>
      </c>
      <c r="O488" s="19">
        <f>IF(L488&lt;=0,0,ROUNDDOWN((L488*LOOKUP(L488,{0,1950001,3300001,6950001,9000001,18000001,40000001},{0.05,0.1,0.2,0.23,0.33,0.4,0.45})-LOOKUP(L488,{0,1950001,3300001,6950001,9000001,18000001,40000001},{0,97500,427500,636000,1536000,2796000,4796000}))*1.021,-2))</f>
        <v/>
      </c>
      <c r="P488" s="19">
        <f>MAX(0,ROUNDDOWN(G488-E488-430000,-3))</f>
        <v/>
      </c>
      <c r="Q488" s="19">
        <f>MAX(0,ROUNDDOWN(G488-E488-430000-I488,-3))</f>
        <v/>
      </c>
      <c r="R488" s="19">
        <f>MAX(0,ROUNDDOWN(F488-E488-430000,-3))</f>
        <v/>
      </c>
      <c r="S488" s="19">
        <f>IF(G488&lt;=450000,0,MAX(0,ROUNDDOWN(P488*0.06-MIN(50000,P488)*0.03,-2))+MAX(0,ROUNDDOWN(P488*0.04-MIN(50000,P488)*0.02,-2)))</f>
        <v/>
      </c>
      <c r="T488" s="19">
        <f>IF(G488&lt;=450000,0,MAX(0,ROUNDDOWN(Q488*0.06-MIN(50000,Q488)*0.03,-2))+MAX(0,ROUNDDOWN(Q488*0.04-MIN(50000,Q488)*0.02,-2)))</f>
        <v/>
      </c>
      <c r="U488" s="19">
        <f>IF(F488&lt;=450000,0,MAX(0,ROUNDDOWN(R488*0.06-MIN(50000,R488)*0.03,-2))+MAX(0,ROUNDDOWN(R488*0.04-MIN(50000,R488)*0.02,-2)))</f>
        <v/>
      </c>
      <c r="V488" s="19">
        <f>S488-U488</f>
        <v/>
      </c>
      <c r="W488" s="19">
        <f>O488-M488</f>
        <v/>
      </c>
      <c r="X488" s="19">
        <f>N488+T488-M488-S488</f>
        <v/>
      </c>
      <c r="Y488" s="19">
        <f>T488-S488</f>
        <v/>
      </c>
    </row>
    <row r="489">
      <c r="A489" t="inlineStr">
        <is>
          <t>年収刻み 20万1円</t>
        </is>
      </c>
      <c r="B489" s="19">
        <f>'4_年収10万円刻み'!$A$59</f>
        <v/>
      </c>
      <c r="C489" s="19" t="n">
        <v>200001</v>
      </c>
      <c r="D489" s="19" t="n">
        <v>0</v>
      </c>
      <c r="E489" s="19">
        <f>ROUND(MIN(B489/12,650000)*12*0.0915+MIN(B489/12,1390000)*12*(0.0504+0)+B489*0.005,0)</f>
        <v/>
      </c>
      <c r="F489" s="19">
        <f>IF(B489&lt;741000,0,IF(B489&lt;2191000,B489-740000,IF(B489&lt;2193000,1451000,IF(B489&lt;2196000,1453000,IF(B489&lt;2200000,1456000,IF(B489&lt;3600000,ROUND(ROUNDDOWN(B489/4,-3)*2.8,0)-80000,IF(B489&lt;6600000,ROUND(ROUNDDOWN(B489/4,-3)*3.2,0)-440000,IF(B489&lt;8500000,ROUNDDOWN(B489*0.9,0)-1100000,B489-1950000))))))))</f>
        <v/>
      </c>
      <c r="G489" s="19">
        <f>F489+C489</f>
        <v/>
      </c>
      <c r="H489" s="19">
        <f>IF(G489&gt;23500000,NA(),IF(G489&lt;=4890000,1040000,IF(G489&lt;=6550000,670000,620000)))</f>
        <v/>
      </c>
      <c r="I489" s="19">
        <f>IF(D489&lt;=0,0,MAX(0,MIN(2000000,D489-MIN(100000,ROUNDDOWN(G489*0.05,0)))))</f>
        <v/>
      </c>
      <c r="J489" s="19">
        <f>MAX(0,ROUNDDOWN(F489-E489-H489,-3))</f>
        <v/>
      </c>
      <c r="K489" s="19">
        <f>MAX(0,ROUNDDOWN(G489-E489-H489-I489,-3))</f>
        <v/>
      </c>
      <c r="L489" s="19">
        <f>MAX(0,ROUNDDOWN(G489-E489-H489,-3))</f>
        <v/>
      </c>
      <c r="M489" s="19">
        <f>IF(J489&lt;=0,0,ROUNDDOWN((J489*LOOKUP(J489,{0,1950001,3300001,6950001,9000001,18000001,40000001},{0.05,0.1,0.2,0.23,0.33,0.4,0.45})-LOOKUP(J489,{0,1950001,3300001,6950001,9000001,18000001,40000001},{0,97500,427500,636000,1536000,2796000,4796000}))*1.021,-2))</f>
        <v/>
      </c>
      <c r="N489" s="19">
        <f>IF(K489&lt;=0,0,ROUNDDOWN((K489*LOOKUP(K489,{0,1950001,3300001,6950001,9000001,18000001,40000001},{0.05,0.1,0.2,0.23,0.33,0.4,0.45})-LOOKUP(K489,{0,1950001,3300001,6950001,9000001,18000001,40000001},{0,97500,427500,636000,1536000,2796000,4796000}))*1.021,-2))</f>
        <v/>
      </c>
      <c r="O489" s="19">
        <f>IF(L489&lt;=0,0,ROUNDDOWN((L489*LOOKUP(L489,{0,1950001,3300001,6950001,9000001,18000001,40000001},{0.05,0.1,0.2,0.23,0.33,0.4,0.45})-LOOKUP(L489,{0,1950001,3300001,6950001,9000001,18000001,40000001},{0,97500,427500,636000,1536000,2796000,4796000}))*1.021,-2))</f>
        <v/>
      </c>
      <c r="P489" s="19">
        <f>MAX(0,ROUNDDOWN(G489-E489-430000,-3))</f>
        <v/>
      </c>
      <c r="Q489" s="19">
        <f>MAX(0,ROUNDDOWN(G489-E489-430000-I489,-3))</f>
        <v/>
      </c>
      <c r="R489" s="19">
        <f>MAX(0,ROUNDDOWN(F489-E489-430000,-3))</f>
        <v/>
      </c>
      <c r="S489" s="19">
        <f>IF(G489&lt;=450000,0,MAX(0,ROUNDDOWN(P489*0.06-MIN(50000,P489)*0.03,-2))+MAX(0,ROUNDDOWN(P489*0.04-MIN(50000,P489)*0.02,-2)))</f>
        <v/>
      </c>
      <c r="T489" s="19">
        <f>IF(G489&lt;=450000,0,MAX(0,ROUNDDOWN(Q489*0.06-MIN(50000,Q489)*0.03,-2))+MAX(0,ROUNDDOWN(Q489*0.04-MIN(50000,Q489)*0.02,-2)))</f>
        <v/>
      </c>
      <c r="U489" s="19">
        <f>IF(F489&lt;=450000,0,MAX(0,ROUNDDOWN(R489*0.06-MIN(50000,R489)*0.03,-2))+MAX(0,ROUNDDOWN(R489*0.04-MIN(50000,R489)*0.02,-2)))</f>
        <v/>
      </c>
      <c r="V489" s="19">
        <f>S489-U489</f>
        <v/>
      </c>
      <c r="W489" s="19">
        <f>O489-M489</f>
        <v/>
      </c>
      <c r="X489" s="19">
        <f>N489+T489-M489-S489</f>
        <v/>
      </c>
      <c r="Y489" s="19">
        <f>T489-S489</f>
        <v/>
      </c>
    </row>
    <row r="490">
      <c r="A490" t="inlineStr">
        <is>
          <t>年収刻み 19万</t>
        </is>
      </c>
      <c r="B490" s="19">
        <f>'4_年収10万円刻み'!$A$60</f>
        <v/>
      </c>
      <c r="C490" s="19" t="n">
        <v>190000</v>
      </c>
      <c r="D490" s="19" t="n">
        <v>0</v>
      </c>
      <c r="E490" s="19">
        <f>ROUND(MIN(B490/12,650000)*12*0.0915+MIN(B490/12,1390000)*12*(0.0504+0)+B490*0.005,0)</f>
        <v/>
      </c>
      <c r="F490" s="19">
        <f>IF(B490&lt;741000,0,IF(B490&lt;2191000,B490-740000,IF(B490&lt;2193000,1451000,IF(B490&lt;2196000,1453000,IF(B490&lt;2200000,1456000,IF(B490&lt;3600000,ROUND(ROUNDDOWN(B490/4,-3)*2.8,0)-80000,IF(B490&lt;6600000,ROUND(ROUNDDOWN(B490/4,-3)*3.2,0)-440000,IF(B490&lt;8500000,ROUNDDOWN(B490*0.9,0)-1100000,B490-1950000))))))))</f>
        <v/>
      </c>
      <c r="G490" s="19">
        <f>F490+C490</f>
        <v/>
      </c>
      <c r="H490" s="19">
        <f>IF(G490&gt;23500000,NA(),IF(G490&lt;=4890000,1040000,IF(G490&lt;=6550000,670000,620000)))</f>
        <v/>
      </c>
      <c r="I490" s="19">
        <f>IF(D490&lt;=0,0,MAX(0,MIN(2000000,D490-MIN(100000,ROUNDDOWN(G490*0.05,0)))))</f>
        <v/>
      </c>
      <c r="J490" s="19">
        <f>MAX(0,ROUNDDOWN(F490-E490-H490,-3))</f>
        <v/>
      </c>
      <c r="K490" s="19">
        <f>MAX(0,ROUNDDOWN(G490-E490-H490-I490,-3))</f>
        <v/>
      </c>
      <c r="L490" s="19">
        <f>MAX(0,ROUNDDOWN(G490-E490-H490,-3))</f>
        <v/>
      </c>
      <c r="M490" s="19">
        <f>IF(J490&lt;=0,0,ROUNDDOWN((J490*LOOKUP(J490,{0,1950001,3300001,6950001,9000001,18000001,40000001},{0.05,0.1,0.2,0.23,0.33,0.4,0.45})-LOOKUP(J490,{0,1950001,3300001,6950001,9000001,18000001,40000001},{0,97500,427500,636000,1536000,2796000,4796000}))*1.021,-2))</f>
        <v/>
      </c>
      <c r="N490" s="19">
        <f>IF(K490&lt;=0,0,ROUNDDOWN((K490*LOOKUP(K490,{0,1950001,3300001,6950001,9000001,18000001,40000001},{0.05,0.1,0.2,0.23,0.33,0.4,0.45})-LOOKUP(K490,{0,1950001,3300001,6950001,9000001,18000001,40000001},{0,97500,427500,636000,1536000,2796000,4796000}))*1.021,-2))</f>
        <v/>
      </c>
      <c r="O490" s="19">
        <f>IF(L490&lt;=0,0,ROUNDDOWN((L490*LOOKUP(L490,{0,1950001,3300001,6950001,9000001,18000001,40000001},{0.05,0.1,0.2,0.23,0.33,0.4,0.45})-LOOKUP(L490,{0,1950001,3300001,6950001,9000001,18000001,40000001},{0,97500,427500,636000,1536000,2796000,4796000}))*1.021,-2))</f>
        <v/>
      </c>
      <c r="P490" s="19">
        <f>MAX(0,ROUNDDOWN(G490-E490-430000,-3))</f>
        <v/>
      </c>
      <c r="Q490" s="19">
        <f>MAX(0,ROUNDDOWN(G490-E490-430000-I490,-3))</f>
        <v/>
      </c>
      <c r="R490" s="19">
        <f>MAX(0,ROUNDDOWN(F490-E490-430000,-3))</f>
        <v/>
      </c>
      <c r="S490" s="19">
        <f>IF(G490&lt;=450000,0,MAX(0,ROUNDDOWN(P490*0.06-MIN(50000,P490)*0.03,-2))+MAX(0,ROUNDDOWN(P490*0.04-MIN(50000,P490)*0.02,-2)))</f>
        <v/>
      </c>
      <c r="T490" s="19">
        <f>IF(G490&lt;=450000,0,MAX(0,ROUNDDOWN(Q490*0.06-MIN(50000,Q490)*0.03,-2))+MAX(0,ROUNDDOWN(Q490*0.04-MIN(50000,Q490)*0.02,-2)))</f>
        <v/>
      </c>
      <c r="U490" s="19">
        <f>IF(F490&lt;=450000,0,MAX(0,ROUNDDOWN(R490*0.06-MIN(50000,R490)*0.03,-2))+MAX(0,ROUNDDOWN(R490*0.04-MIN(50000,R490)*0.02,-2)))</f>
        <v/>
      </c>
      <c r="V490" s="19">
        <f>S490-U490</f>
        <v/>
      </c>
      <c r="W490" s="19">
        <f>O490-M490</f>
        <v/>
      </c>
      <c r="X490" s="19">
        <f>N490+T490-M490-S490</f>
        <v/>
      </c>
      <c r="Y490" s="19">
        <f>T490-S490</f>
        <v/>
      </c>
    </row>
    <row r="491">
      <c r="A491" t="inlineStr">
        <is>
          <t>年収刻み 20万1円</t>
        </is>
      </c>
      <c r="B491" s="19">
        <f>'4_年収10万円刻み'!$A$60</f>
        <v/>
      </c>
      <c r="C491" s="19" t="n">
        <v>200001</v>
      </c>
      <c r="D491" s="19" t="n">
        <v>0</v>
      </c>
      <c r="E491" s="19">
        <f>ROUND(MIN(B491/12,650000)*12*0.0915+MIN(B491/12,1390000)*12*(0.0504+0)+B491*0.005,0)</f>
        <v/>
      </c>
      <c r="F491" s="19">
        <f>IF(B491&lt;741000,0,IF(B491&lt;2191000,B491-740000,IF(B491&lt;2193000,1451000,IF(B491&lt;2196000,1453000,IF(B491&lt;2200000,1456000,IF(B491&lt;3600000,ROUND(ROUNDDOWN(B491/4,-3)*2.8,0)-80000,IF(B491&lt;6600000,ROUND(ROUNDDOWN(B491/4,-3)*3.2,0)-440000,IF(B491&lt;8500000,ROUNDDOWN(B491*0.9,0)-1100000,B491-1950000))))))))</f>
        <v/>
      </c>
      <c r="G491" s="19">
        <f>F491+C491</f>
        <v/>
      </c>
      <c r="H491" s="19">
        <f>IF(G491&gt;23500000,NA(),IF(G491&lt;=4890000,1040000,IF(G491&lt;=6550000,670000,620000)))</f>
        <v/>
      </c>
      <c r="I491" s="19">
        <f>IF(D491&lt;=0,0,MAX(0,MIN(2000000,D491-MIN(100000,ROUNDDOWN(G491*0.05,0)))))</f>
        <v/>
      </c>
      <c r="J491" s="19">
        <f>MAX(0,ROUNDDOWN(F491-E491-H491,-3))</f>
        <v/>
      </c>
      <c r="K491" s="19">
        <f>MAX(0,ROUNDDOWN(G491-E491-H491-I491,-3))</f>
        <v/>
      </c>
      <c r="L491" s="19">
        <f>MAX(0,ROUNDDOWN(G491-E491-H491,-3))</f>
        <v/>
      </c>
      <c r="M491" s="19">
        <f>IF(J491&lt;=0,0,ROUNDDOWN((J491*LOOKUP(J491,{0,1950001,3300001,6950001,9000001,18000001,40000001},{0.05,0.1,0.2,0.23,0.33,0.4,0.45})-LOOKUP(J491,{0,1950001,3300001,6950001,9000001,18000001,40000001},{0,97500,427500,636000,1536000,2796000,4796000}))*1.021,-2))</f>
        <v/>
      </c>
      <c r="N491" s="19">
        <f>IF(K491&lt;=0,0,ROUNDDOWN((K491*LOOKUP(K491,{0,1950001,3300001,6950001,9000001,18000001,40000001},{0.05,0.1,0.2,0.23,0.33,0.4,0.45})-LOOKUP(K491,{0,1950001,3300001,6950001,9000001,18000001,40000001},{0,97500,427500,636000,1536000,2796000,4796000}))*1.021,-2))</f>
        <v/>
      </c>
      <c r="O491" s="19">
        <f>IF(L491&lt;=0,0,ROUNDDOWN((L491*LOOKUP(L491,{0,1950001,3300001,6950001,9000001,18000001,40000001},{0.05,0.1,0.2,0.23,0.33,0.4,0.45})-LOOKUP(L491,{0,1950001,3300001,6950001,9000001,18000001,40000001},{0,97500,427500,636000,1536000,2796000,4796000}))*1.021,-2))</f>
        <v/>
      </c>
      <c r="P491" s="19">
        <f>MAX(0,ROUNDDOWN(G491-E491-430000,-3))</f>
        <v/>
      </c>
      <c r="Q491" s="19">
        <f>MAX(0,ROUNDDOWN(G491-E491-430000-I491,-3))</f>
        <v/>
      </c>
      <c r="R491" s="19">
        <f>MAX(0,ROUNDDOWN(F491-E491-430000,-3))</f>
        <v/>
      </c>
      <c r="S491" s="19">
        <f>IF(G491&lt;=450000,0,MAX(0,ROUNDDOWN(P491*0.06-MIN(50000,P491)*0.03,-2))+MAX(0,ROUNDDOWN(P491*0.04-MIN(50000,P491)*0.02,-2)))</f>
        <v/>
      </c>
      <c r="T491" s="19">
        <f>IF(G491&lt;=450000,0,MAX(0,ROUNDDOWN(Q491*0.06-MIN(50000,Q491)*0.03,-2))+MAX(0,ROUNDDOWN(Q491*0.04-MIN(50000,Q491)*0.02,-2)))</f>
        <v/>
      </c>
      <c r="U491" s="19">
        <f>IF(F491&lt;=450000,0,MAX(0,ROUNDDOWN(R491*0.06-MIN(50000,R491)*0.03,-2))+MAX(0,ROUNDDOWN(R491*0.04-MIN(50000,R491)*0.02,-2)))</f>
        <v/>
      </c>
      <c r="V491" s="19">
        <f>S491-U491</f>
        <v/>
      </c>
      <c r="W491" s="19">
        <f>O491-M491</f>
        <v/>
      </c>
      <c r="X491" s="19">
        <f>N491+T491-M491-S491</f>
        <v/>
      </c>
      <c r="Y491" s="19">
        <f>T491-S491</f>
        <v/>
      </c>
    </row>
    <row r="492">
      <c r="A492" t="inlineStr">
        <is>
          <t>年収刻み 19万</t>
        </is>
      </c>
      <c r="B492" s="19">
        <f>'4_年収10万円刻み'!$A$61</f>
        <v/>
      </c>
      <c r="C492" s="19" t="n">
        <v>190000</v>
      </c>
      <c r="D492" s="19" t="n">
        <v>0</v>
      </c>
      <c r="E492" s="19">
        <f>ROUND(MIN(B492/12,650000)*12*0.0915+MIN(B492/12,1390000)*12*(0.0504+0)+B492*0.005,0)</f>
        <v/>
      </c>
      <c r="F492" s="19">
        <f>IF(B492&lt;741000,0,IF(B492&lt;2191000,B492-740000,IF(B492&lt;2193000,1451000,IF(B492&lt;2196000,1453000,IF(B492&lt;2200000,1456000,IF(B492&lt;3600000,ROUND(ROUNDDOWN(B492/4,-3)*2.8,0)-80000,IF(B492&lt;6600000,ROUND(ROUNDDOWN(B492/4,-3)*3.2,0)-440000,IF(B492&lt;8500000,ROUNDDOWN(B492*0.9,0)-1100000,B492-1950000))))))))</f>
        <v/>
      </c>
      <c r="G492" s="19">
        <f>F492+C492</f>
        <v/>
      </c>
      <c r="H492" s="19">
        <f>IF(G492&gt;23500000,NA(),IF(G492&lt;=4890000,1040000,IF(G492&lt;=6550000,670000,620000)))</f>
        <v/>
      </c>
      <c r="I492" s="19">
        <f>IF(D492&lt;=0,0,MAX(0,MIN(2000000,D492-MIN(100000,ROUNDDOWN(G492*0.05,0)))))</f>
        <v/>
      </c>
      <c r="J492" s="19">
        <f>MAX(0,ROUNDDOWN(F492-E492-H492,-3))</f>
        <v/>
      </c>
      <c r="K492" s="19">
        <f>MAX(0,ROUNDDOWN(G492-E492-H492-I492,-3))</f>
        <v/>
      </c>
      <c r="L492" s="19">
        <f>MAX(0,ROUNDDOWN(G492-E492-H492,-3))</f>
        <v/>
      </c>
      <c r="M492" s="19">
        <f>IF(J492&lt;=0,0,ROUNDDOWN((J492*LOOKUP(J492,{0,1950001,3300001,6950001,9000001,18000001,40000001},{0.05,0.1,0.2,0.23,0.33,0.4,0.45})-LOOKUP(J492,{0,1950001,3300001,6950001,9000001,18000001,40000001},{0,97500,427500,636000,1536000,2796000,4796000}))*1.021,-2))</f>
        <v/>
      </c>
      <c r="N492" s="19">
        <f>IF(K492&lt;=0,0,ROUNDDOWN((K492*LOOKUP(K492,{0,1950001,3300001,6950001,9000001,18000001,40000001},{0.05,0.1,0.2,0.23,0.33,0.4,0.45})-LOOKUP(K492,{0,1950001,3300001,6950001,9000001,18000001,40000001},{0,97500,427500,636000,1536000,2796000,4796000}))*1.021,-2))</f>
        <v/>
      </c>
      <c r="O492" s="19">
        <f>IF(L492&lt;=0,0,ROUNDDOWN((L492*LOOKUP(L492,{0,1950001,3300001,6950001,9000001,18000001,40000001},{0.05,0.1,0.2,0.23,0.33,0.4,0.45})-LOOKUP(L492,{0,1950001,3300001,6950001,9000001,18000001,40000001},{0,97500,427500,636000,1536000,2796000,4796000}))*1.021,-2))</f>
        <v/>
      </c>
      <c r="P492" s="19">
        <f>MAX(0,ROUNDDOWN(G492-E492-430000,-3))</f>
        <v/>
      </c>
      <c r="Q492" s="19">
        <f>MAX(0,ROUNDDOWN(G492-E492-430000-I492,-3))</f>
        <v/>
      </c>
      <c r="R492" s="19">
        <f>MAX(0,ROUNDDOWN(F492-E492-430000,-3))</f>
        <v/>
      </c>
      <c r="S492" s="19">
        <f>IF(G492&lt;=450000,0,MAX(0,ROUNDDOWN(P492*0.06-MIN(50000,P492)*0.03,-2))+MAX(0,ROUNDDOWN(P492*0.04-MIN(50000,P492)*0.02,-2)))</f>
        <v/>
      </c>
      <c r="T492" s="19">
        <f>IF(G492&lt;=450000,0,MAX(0,ROUNDDOWN(Q492*0.06-MIN(50000,Q492)*0.03,-2))+MAX(0,ROUNDDOWN(Q492*0.04-MIN(50000,Q492)*0.02,-2)))</f>
        <v/>
      </c>
      <c r="U492" s="19">
        <f>IF(F492&lt;=450000,0,MAX(0,ROUNDDOWN(R492*0.06-MIN(50000,R492)*0.03,-2))+MAX(0,ROUNDDOWN(R492*0.04-MIN(50000,R492)*0.02,-2)))</f>
        <v/>
      </c>
      <c r="V492" s="19">
        <f>S492-U492</f>
        <v/>
      </c>
      <c r="W492" s="19">
        <f>O492-M492</f>
        <v/>
      </c>
      <c r="X492" s="19">
        <f>N492+T492-M492-S492</f>
        <v/>
      </c>
      <c r="Y492" s="19">
        <f>T492-S492</f>
        <v/>
      </c>
    </row>
    <row r="493">
      <c r="A493" t="inlineStr">
        <is>
          <t>年収刻み 20万1円</t>
        </is>
      </c>
      <c r="B493" s="19">
        <f>'4_年収10万円刻み'!$A$61</f>
        <v/>
      </c>
      <c r="C493" s="19" t="n">
        <v>200001</v>
      </c>
      <c r="D493" s="19" t="n">
        <v>0</v>
      </c>
      <c r="E493" s="19">
        <f>ROUND(MIN(B493/12,650000)*12*0.0915+MIN(B493/12,1390000)*12*(0.0504+0)+B493*0.005,0)</f>
        <v/>
      </c>
      <c r="F493" s="19">
        <f>IF(B493&lt;741000,0,IF(B493&lt;2191000,B493-740000,IF(B493&lt;2193000,1451000,IF(B493&lt;2196000,1453000,IF(B493&lt;2200000,1456000,IF(B493&lt;3600000,ROUND(ROUNDDOWN(B493/4,-3)*2.8,0)-80000,IF(B493&lt;6600000,ROUND(ROUNDDOWN(B493/4,-3)*3.2,0)-440000,IF(B493&lt;8500000,ROUNDDOWN(B493*0.9,0)-1100000,B493-1950000))))))))</f>
        <v/>
      </c>
      <c r="G493" s="19">
        <f>F493+C493</f>
        <v/>
      </c>
      <c r="H493" s="19">
        <f>IF(G493&gt;23500000,NA(),IF(G493&lt;=4890000,1040000,IF(G493&lt;=6550000,670000,620000)))</f>
        <v/>
      </c>
      <c r="I493" s="19">
        <f>IF(D493&lt;=0,0,MAX(0,MIN(2000000,D493-MIN(100000,ROUNDDOWN(G493*0.05,0)))))</f>
        <v/>
      </c>
      <c r="J493" s="19">
        <f>MAX(0,ROUNDDOWN(F493-E493-H493,-3))</f>
        <v/>
      </c>
      <c r="K493" s="19">
        <f>MAX(0,ROUNDDOWN(G493-E493-H493-I493,-3))</f>
        <v/>
      </c>
      <c r="L493" s="19">
        <f>MAX(0,ROUNDDOWN(G493-E493-H493,-3))</f>
        <v/>
      </c>
      <c r="M493" s="19">
        <f>IF(J493&lt;=0,0,ROUNDDOWN((J493*LOOKUP(J493,{0,1950001,3300001,6950001,9000001,18000001,40000001},{0.05,0.1,0.2,0.23,0.33,0.4,0.45})-LOOKUP(J493,{0,1950001,3300001,6950001,9000001,18000001,40000001},{0,97500,427500,636000,1536000,2796000,4796000}))*1.021,-2))</f>
        <v/>
      </c>
      <c r="N493" s="19">
        <f>IF(K493&lt;=0,0,ROUNDDOWN((K493*LOOKUP(K493,{0,1950001,3300001,6950001,9000001,18000001,40000001},{0.05,0.1,0.2,0.23,0.33,0.4,0.45})-LOOKUP(K493,{0,1950001,3300001,6950001,9000001,18000001,40000001},{0,97500,427500,636000,1536000,2796000,4796000}))*1.021,-2))</f>
        <v/>
      </c>
      <c r="O493" s="19">
        <f>IF(L493&lt;=0,0,ROUNDDOWN((L493*LOOKUP(L493,{0,1950001,3300001,6950001,9000001,18000001,40000001},{0.05,0.1,0.2,0.23,0.33,0.4,0.45})-LOOKUP(L493,{0,1950001,3300001,6950001,9000001,18000001,40000001},{0,97500,427500,636000,1536000,2796000,4796000}))*1.021,-2))</f>
        <v/>
      </c>
      <c r="P493" s="19">
        <f>MAX(0,ROUNDDOWN(G493-E493-430000,-3))</f>
        <v/>
      </c>
      <c r="Q493" s="19">
        <f>MAX(0,ROUNDDOWN(G493-E493-430000-I493,-3))</f>
        <v/>
      </c>
      <c r="R493" s="19">
        <f>MAX(0,ROUNDDOWN(F493-E493-430000,-3))</f>
        <v/>
      </c>
      <c r="S493" s="19">
        <f>IF(G493&lt;=450000,0,MAX(0,ROUNDDOWN(P493*0.06-MIN(50000,P493)*0.03,-2))+MAX(0,ROUNDDOWN(P493*0.04-MIN(50000,P493)*0.02,-2)))</f>
        <v/>
      </c>
      <c r="T493" s="19">
        <f>IF(G493&lt;=450000,0,MAX(0,ROUNDDOWN(Q493*0.06-MIN(50000,Q493)*0.03,-2))+MAX(0,ROUNDDOWN(Q493*0.04-MIN(50000,Q493)*0.02,-2)))</f>
        <v/>
      </c>
      <c r="U493" s="19">
        <f>IF(F493&lt;=450000,0,MAX(0,ROUNDDOWN(R493*0.06-MIN(50000,R493)*0.03,-2))+MAX(0,ROUNDDOWN(R493*0.04-MIN(50000,R493)*0.02,-2)))</f>
        <v/>
      </c>
      <c r="V493" s="19">
        <f>S493-U493</f>
        <v/>
      </c>
      <c r="W493" s="19">
        <f>O493-M493</f>
        <v/>
      </c>
      <c r="X493" s="19">
        <f>N493+T493-M493-S493</f>
        <v/>
      </c>
      <c r="Y493" s="19">
        <f>T493-S493</f>
        <v/>
      </c>
    </row>
    <row r="494">
      <c r="A494" t="inlineStr">
        <is>
          <t>年収刻み 19万</t>
        </is>
      </c>
      <c r="B494" s="19">
        <f>'4_年収10万円刻み'!$A$62</f>
        <v/>
      </c>
      <c r="C494" s="19" t="n">
        <v>190000</v>
      </c>
      <c r="D494" s="19" t="n">
        <v>0</v>
      </c>
      <c r="E494" s="19">
        <f>ROUND(MIN(B494/12,650000)*12*0.0915+MIN(B494/12,1390000)*12*(0.0504+0)+B494*0.005,0)</f>
        <v/>
      </c>
      <c r="F494" s="19">
        <f>IF(B494&lt;741000,0,IF(B494&lt;2191000,B494-740000,IF(B494&lt;2193000,1451000,IF(B494&lt;2196000,1453000,IF(B494&lt;2200000,1456000,IF(B494&lt;3600000,ROUND(ROUNDDOWN(B494/4,-3)*2.8,0)-80000,IF(B494&lt;6600000,ROUND(ROUNDDOWN(B494/4,-3)*3.2,0)-440000,IF(B494&lt;8500000,ROUNDDOWN(B494*0.9,0)-1100000,B494-1950000))))))))</f>
        <v/>
      </c>
      <c r="G494" s="19">
        <f>F494+C494</f>
        <v/>
      </c>
      <c r="H494" s="19">
        <f>IF(G494&gt;23500000,NA(),IF(G494&lt;=4890000,1040000,IF(G494&lt;=6550000,670000,620000)))</f>
        <v/>
      </c>
      <c r="I494" s="19">
        <f>IF(D494&lt;=0,0,MAX(0,MIN(2000000,D494-MIN(100000,ROUNDDOWN(G494*0.05,0)))))</f>
        <v/>
      </c>
      <c r="J494" s="19">
        <f>MAX(0,ROUNDDOWN(F494-E494-H494,-3))</f>
        <v/>
      </c>
      <c r="K494" s="19">
        <f>MAX(0,ROUNDDOWN(G494-E494-H494-I494,-3))</f>
        <v/>
      </c>
      <c r="L494" s="19">
        <f>MAX(0,ROUNDDOWN(G494-E494-H494,-3))</f>
        <v/>
      </c>
      <c r="M494" s="19">
        <f>IF(J494&lt;=0,0,ROUNDDOWN((J494*LOOKUP(J494,{0,1950001,3300001,6950001,9000001,18000001,40000001},{0.05,0.1,0.2,0.23,0.33,0.4,0.45})-LOOKUP(J494,{0,1950001,3300001,6950001,9000001,18000001,40000001},{0,97500,427500,636000,1536000,2796000,4796000}))*1.021,-2))</f>
        <v/>
      </c>
      <c r="N494" s="19">
        <f>IF(K494&lt;=0,0,ROUNDDOWN((K494*LOOKUP(K494,{0,1950001,3300001,6950001,9000001,18000001,40000001},{0.05,0.1,0.2,0.23,0.33,0.4,0.45})-LOOKUP(K494,{0,1950001,3300001,6950001,9000001,18000001,40000001},{0,97500,427500,636000,1536000,2796000,4796000}))*1.021,-2))</f>
        <v/>
      </c>
      <c r="O494" s="19">
        <f>IF(L494&lt;=0,0,ROUNDDOWN((L494*LOOKUP(L494,{0,1950001,3300001,6950001,9000001,18000001,40000001},{0.05,0.1,0.2,0.23,0.33,0.4,0.45})-LOOKUP(L494,{0,1950001,3300001,6950001,9000001,18000001,40000001},{0,97500,427500,636000,1536000,2796000,4796000}))*1.021,-2))</f>
        <v/>
      </c>
      <c r="P494" s="19">
        <f>MAX(0,ROUNDDOWN(G494-E494-430000,-3))</f>
        <v/>
      </c>
      <c r="Q494" s="19">
        <f>MAX(0,ROUNDDOWN(G494-E494-430000-I494,-3))</f>
        <v/>
      </c>
      <c r="R494" s="19">
        <f>MAX(0,ROUNDDOWN(F494-E494-430000,-3))</f>
        <v/>
      </c>
      <c r="S494" s="19">
        <f>IF(G494&lt;=450000,0,MAX(0,ROUNDDOWN(P494*0.06-MIN(50000,P494)*0.03,-2))+MAX(0,ROUNDDOWN(P494*0.04-MIN(50000,P494)*0.02,-2)))</f>
        <v/>
      </c>
      <c r="T494" s="19">
        <f>IF(G494&lt;=450000,0,MAX(0,ROUNDDOWN(Q494*0.06-MIN(50000,Q494)*0.03,-2))+MAX(0,ROUNDDOWN(Q494*0.04-MIN(50000,Q494)*0.02,-2)))</f>
        <v/>
      </c>
      <c r="U494" s="19">
        <f>IF(F494&lt;=450000,0,MAX(0,ROUNDDOWN(R494*0.06-MIN(50000,R494)*0.03,-2))+MAX(0,ROUNDDOWN(R494*0.04-MIN(50000,R494)*0.02,-2)))</f>
        <v/>
      </c>
      <c r="V494" s="19">
        <f>S494-U494</f>
        <v/>
      </c>
      <c r="W494" s="19">
        <f>O494-M494</f>
        <v/>
      </c>
      <c r="X494" s="19">
        <f>N494+T494-M494-S494</f>
        <v/>
      </c>
      <c r="Y494" s="19">
        <f>T494-S494</f>
        <v/>
      </c>
    </row>
    <row r="495">
      <c r="A495" t="inlineStr">
        <is>
          <t>年収刻み 20万1円</t>
        </is>
      </c>
      <c r="B495" s="19">
        <f>'4_年収10万円刻み'!$A$62</f>
        <v/>
      </c>
      <c r="C495" s="19" t="n">
        <v>200001</v>
      </c>
      <c r="D495" s="19" t="n">
        <v>0</v>
      </c>
      <c r="E495" s="19">
        <f>ROUND(MIN(B495/12,650000)*12*0.0915+MIN(B495/12,1390000)*12*(0.0504+0)+B495*0.005,0)</f>
        <v/>
      </c>
      <c r="F495" s="19">
        <f>IF(B495&lt;741000,0,IF(B495&lt;2191000,B495-740000,IF(B495&lt;2193000,1451000,IF(B495&lt;2196000,1453000,IF(B495&lt;2200000,1456000,IF(B495&lt;3600000,ROUND(ROUNDDOWN(B495/4,-3)*2.8,0)-80000,IF(B495&lt;6600000,ROUND(ROUNDDOWN(B495/4,-3)*3.2,0)-440000,IF(B495&lt;8500000,ROUNDDOWN(B495*0.9,0)-1100000,B495-1950000))))))))</f>
        <v/>
      </c>
      <c r="G495" s="19">
        <f>F495+C495</f>
        <v/>
      </c>
      <c r="H495" s="19">
        <f>IF(G495&gt;23500000,NA(),IF(G495&lt;=4890000,1040000,IF(G495&lt;=6550000,670000,620000)))</f>
        <v/>
      </c>
      <c r="I495" s="19">
        <f>IF(D495&lt;=0,0,MAX(0,MIN(2000000,D495-MIN(100000,ROUNDDOWN(G495*0.05,0)))))</f>
        <v/>
      </c>
      <c r="J495" s="19">
        <f>MAX(0,ROUNDDOWN(F495-E495-H495,-3))</f>
        <v/>
      </c>
      <c r="K495" s="19">
        <f>MAX(0,ROUNDDOWN(G495-E495-H495-I495,-3))</f>
        <v/>
      </c>
      <c r="L495" s="19">
        <f>MAX(0,ROUNDDOWN(G495-E495-H495,-3))</f>
        <v/>
      </c>
      <c r="M495" s="19">
        <f>IF(J495&lt;=0,0,ROUNDDOWN((J495*LOOKUP(J495,{0,1950001,3300001,6950001,9000001,18000001,40000001},{0.05,0.1,0.2,0.23,0.33,0.4,0.45})-LOOKUP(J495,{0,1950001,3300001,6950001,9000001,18000001,40000001},{0,97500,427500,636000,1536000,2796000,4796000}))*1.021,-2))</f>
        <v/>
      </c>
      <c r="N495" s="19">
        <f>IF(K495&lt;=0,0,ROUNDDOWN((K495*LOOKUP(K495,{0,1950001,3300001,6950001,9000001,18000001,40000001},{0.05,0.1,0.2,0.23,0.33,0.4,0.45})-LOOKUP(K495,{0,1950001,3300001,6950001,9000001,18000001,40000001},{0,97500,427500,636000,1536000,2796000,4796000}))*1.021,-2))</f>
        <v/>
      </c>
      <c r="O495" s="19">
        <f>IF(L495&lt;=0,0,ROUNDDOWN((L495*LOOKUP(L495,{0,1950001,3300001,6950001,9000001,18000001,40000001},{0.05,0.1,0.2,0.23,0.33,0.4,0.45})-LOOKUP(L495,{0,1950001,3300001,6950001,9000001,18000001,40000001},{0,97500,427500,636000,1536000,2796000,4796000}))*1.021,-2))</f>
        <v/>
      </c>
      <c r="P495" s="19">
        <f>MAX(0,ROUNDDOWN(G495-E495-430000,-3))</f>
        <v/>
      </c>
      <c r="Q495" s="19">
        <f>MAX(0,ROUNDDOWN(G495-E495-430000-I495,-3))</f>
        <v/>
      </c>
      <c r="R495" s="19">
        <f>MAX(0,ROUNDDOWN(F495-E495-430000,-3))</f>
        <v/>
      </c>
      <c r="S495" s="19">
        <f>IF(G495&lt;=450000,0,MAX(0,ROUNDDOWN(P495*0.06-MIN(50000,P495)*0.03,-2))+MAX(0,ROUNDDOWN(P495*0.04-MIN(50000,P495)*0.02,-2)))</f>
        <v/>
      </c>
      <c r="T495" s="19">
        <f>IF(G495&lt;=450000,0,MAX(0,ROUNDDOWN(Q495*0.06-MIN(50000,Q495)*0.03,-2))+MAX(0,ROUNDDOWN(Q495*0.04-MIN(50000,Q495)*0.02,-2)))</f>
        <v/>
      </c>
      <c r="U495" s="19">
        <f>IF(F495&lt;=450000,0,MAX(0,ROUNDDOWN(R495*0.06-MIN(50000,R495)*0.03,-2))+MAX(0,ROUNDDOWN(R495*0.04-MIN(50000,R495)*0.02,-2)))</f>
        <v/>
      </c>
      <c r="V495" s="19">
        <f>S495-U495</f>
        <v/>
      </c>
      <c r="W495" s="19">
        <f>O495-M495</f>
        <v/>
      </c>
      <c r="X495" s="19">
        <f>N495+T495-M495-S495</f>
        <v/>
      </c>
      <c r="Y495" s="19">
        <f>T495-S495</f>
        <v/>
      </c>
    </row>
    <row r="496">
      <c r="A496" t="inlineStr">
        <is>
          <t>年収刻み 19万</t>
        </is>
      </c>
      <c r="B496" s="19">
        <f>'4_年収10万円刻み'!$A$63</f>
        <v/>
      </c>
      <c r="C496" s="19" t="n">
        <v>190000</v>
      </c>
      <c r="D496" s="19" t="n">
        <v>0</v>
      </c>
      <c r="E496" s="19">
        <f>ROUND(MIN(B496/12,650000)*12*0.0915+MIN(B496/12,1390000)*12*(0.0504+0)+B496*0.005,0)</f>
        <v/>
      </c>
      <c r="F496" s="19">
        <f>IF(B496&lt;741000,0,IF(B496&lt;2191000,B496-740000,IF(B496&lt;2193000,1451000,IF(B496&lt;2196000,1453000,IF(B496&lt;2200000,1456000,IF(B496&lt;3600000,ROUND(ROUNDDOWN(B496/4,-3)*2.8,0)-80000,IF(B496&lt;6600000,ROUND(ROUNDDOWN(B496/4,-3)*3.2,0)-440000,IF(B496&lt;8500000,ROUNDDOWN(B496*0.9,0)-1100000,B496-1950000))))))))</f>
        <v/>
      </c>
      <c r="G496" s="19">
        <f>F496+C496</f>
        <v/>
      </c>
      <c r="H496" s="19">
        <f>IF(G496&gt;23500000,NA(),IF(G496&lt;=4890000,1040000,IF(G496&lt;=6550000,670000,620000)))</f>
        <v/>
      </c>
      <c r="I496" s="19">
        <f>IF(D496&lt;=0,0,MAX(0,MIN(2000000,D496-MIN(100000,ROUNDDOWN(G496*0.05,0)))))</f>
        <v/>
      </c>
      <c r="J496" s="19">
        <f>MAX(0,ROUNDDOWN(F496-E496-H496,-3))</f>
        <v/>
      </c>
      <c r="K496" s="19">
        <f>MAX(0,ROUNDDOWN(G496-E496-H496-I496,-3))</f>
        <v/>
      </c>
      <c r="L496" s="19">
        <f>MAX(0,ROUNDDOWN(G496-E496-H496,-3))</f>
        <v/>
      </c>
      <c r="M496" s="19">
        <f>IF(J496&lt;=0,0,ROUNDDOWN((J496*LOOKUP(J496,{0,1950001,3300001,6950001,9000001,18000001,40000001},{0.05,0.1,0.2,0.23,0.33,0.4,0.45})-LOOKUP(J496,{0,1950001,3300001,6950001,9000001,18000001,40000001},{0,97500,427500,636000,1536000,2796000,4796000}))*1.021,-2))</f>
        <v/>
      </c>
      <c r="N496" s="19">
        <f>IF(K496&lt;=0,0,ROUNDDOWN((K496*LOOKUP(K496,{0,1950001,3300001,6950001,9000001,18000001,40000001},{0.05,0.1,0.2,0.23,0.33,0.4,0.45})-LOOKUP(K496,{0,1950001,3300001,6950001,9000001,18000001,40000001},{0,97500,427500,636000,1536000,2796000,4796000}))*1.021,-2))</f>
        <v/>
      </c>
      <c r="O496" s="19">
        <f>IF(L496&lt;=0,0,ROUNDDOWN((L496*LOOKUP(L496,{0,1950001,3300001,6950001,9000001,18000001,40000001},{0.05,0.1,0.2,0.23,0.33,0.4,0.45})-LOOKUP(L496,{0,1950001,3300001,6950001,9000001,18000001,40000001},{0,97500,427500,636000,1536000,2796000,4796000}))*1.021,-2))</f>
        <v/>
      </c>
      <c r="P496" s="19">
        <f>MAX(0,ROUNDDOWN(G496-E496-430000,-3))</f>
        <v/>
      </c>
      <c r="Q496" s="19">
        <f>MAX(0,ROUNDDOWN(G496-E496-430000-I496,-3))</f>
        <v/>
      </c>
      <c r="R496" s="19">
        <f>MAX(0,ROUNDDOWN(F496-E496-430000,-3))</f>
        <v/>
      </c>
      <c r="S496" s="19">
        <f>IF(G496&lt;=450000,0,MAX(0,ROUNDDOWN(P496*0.06-MIN(50000,P496)*0.03,-2))+MAX(0,ROUNDDOWN(P496*0.04-MIN(50000,P496)*0.02,-2)))</f>
        <v/>
      </c>
      <c r="T496" s="19">
        <f>IF(G496&lt;=450000,0,MAX(0,ROUNDDOWN(Q496*0.06-MIN(50000,Q496)*0.03,-2))+MAX(0,ROUNDDOWN(Q496*0.04-MIN(50000,Q496)*0.02,-2)))</f>
        <v/>
      </c>
      <c r="U496" s="19">
        <f>IF(F496&lt;=450000,0,MAX(0,ROUNDDOWN(R496*0.06-MIN(50000,R496)*0.03,-2))+MAX(0,ROUNDDOWN(R496*0.04-MIN(50000,R496)*0.02,-2)))</f>
        <v/>
      </c>
      <c r="V496" s="19">
        <f>S496-U496</f>
        <v/>
      </c>
      <c r="W496" s="19">
        <f>O496-M496</f>
        <v/>
      </c>
      <c r="X496" s="19">
        <f>N496+T496-M496-S496</f>
        <v/>
      </c>
      <c r="Y496" s="19">
        <f>T496-S496</f>
        <v/>
      </c>
    </row>
    <row r="497">
      <c r="A497" t="inlineStr">
        <is>
          <t>年収刻み 20万1円</t>
        </is>
      </c>
      <c r="B497" s="19">
        <f>'4_年収10万円刻み'!$A$63</f>
        <v/>
      </c>
      <c r="C497" s="19" t="n">
        <v>200001</v>
      </c>
      <c r="D497" s="19" t="n">
        <v>0</v>
      </c>
      <c r="E497" s="19">
        <f>ROUND(MIN(B497/12,650000)*12*0.0915+MIN(B497/12,1390000)*12*(0.0504+0)+B497*0.005,0)</f>
        <v/>
      </c>
      <c r="F497" s="19">
        <f>IF(B497&lt;741000,0,IF(B497&lt;2191000,B497-740000,IF(B497&lt;2193000,1451000,IF(B497&lt;2196000,1453000,IF(B497&lt;2200000,1456000,IF(B497&lt;3600000,ROUND(ROUNDDOWN(B497/4,-3)*2.8,0)-80000,IF(B497&lt;6600000,ROUND(ROUNDDOWN(B497/4,-3)*3.2,0)-440000,IF(B497&lt;8500000,ROUNDDOWN(B497*0.9,0)-1100000,B497-1950000))))))))</f>
        <v/>
      </c>
      <c r="G497" s="19">
        <f>F497+C497</f>
        <v/>
      </c>
      <c r="H497" s="19">
        <f>IF(G497&gt;23500000,NA(),IF(G497&lt;=4890000,1040000,IF(G497&lt;=6550000,670000,620000)))</f>
        <v/>
      </c>
      <c r="I497" s="19">
        <f>IF(D497&lt;=0,0,MAX(0,MIN(2000000,D497-MIN(100000,ROUNDDOWN(G497*0.05,0)))))</f>
        <v/>
      </c>
      <c r="J497" s="19">
        <f>MAX(0,ROUNDDOWN(F497-E497-H497,-3))</f>
        <v/>
      </c>
      <c r="K497" s="19">
        <f>MAX(0,ROUNDDOWN(G497-E497-H497-I497,-3))</f>
        <v/>
      </c>
      <c r="L497" s="19">
        <f>MAX(0,ROUNDDOWN(G497-E497-H497,-3))</f>
        <v/>
      </c>
      <c r="M497" s="19">
        <f>IF(J497&lt;=0,0,ROUNDDOWN((J497*LOOKUP(J497,{0,1950001,3300001,6950001,9000001,18000001,40000001},{0.05,0.1,0.2,0.23,0.33,0.4,0.45})-LOOKUP(J497,{0,1950001,3300001,6950001,9000001,18000001,40000001},{0,97500,427500,636000,1536000,2796000,4796000}))*1.021,-2))</f>
        <v/>
      </c>
      <c r="N497" s="19">
        <f>IF(K497&lt;=0,0,ROUNDDOWN((K497*LOOKUP(K497,{0,1950001,3300001,6950001,9000001,18000001,40000001},{0.05,0.1,0.2,0.23,0.33,0.4,0.45})-LOOKUP(K497,{0,1950001,3300001,6950001,9000001,18000001,40000001},{0,97500,427500,636000,1536000,2796000,4796000}))*1.021,-2))</f>
        <v/>
      </c>
      <c r="O497" s="19">
        <f>IF(L497&lt;=0,0,ROUNDDOWN((L497*LOOKUP(L497,{0,1950001,3300001,6950001,9000001,18000001,40000001},{0.05,0.1,0.2,0.23,0.33,0.4,0.45})-LOOKUP(L497,{0,1950001,3300001,6950001,9000001,18000001,40000001},{0,97500,427500,636000,1536000,2796000,4796000}))*1.021,-2))</f>
        <v/>
      </c>
      <c r="P497" s="19">
        <f>MAX(0,ROUNDDOWN(G497-E497-430000,-3))</f>
        <v/>
      </c>
      <c r="Q497" s="19">
        <f>MAX(0,ROUNDDOWN(G497-E497-430000-I497,-3))</f>
        <v/>
      </c>
      <c r="R497" s="19">
        <f>MAX(0,ROUNDDOWN(F497-E497-430000,-3))</f>
        <v/>
      </c>
      <c r="S497" s="19">
        <f>IF(G497&lt;=450000,0,MAX(0,ROUNDDOWN(P497*0.06-MIN(50000,P497)*0.03,-2))+MAX(0,ROUNDDOWN(P497*0.04-MIN(50000,P497)*0.02,-2)))</f>
        <v/>
      </c>
      <c r="T497" s="19">
        <f>IF(G497&lt;=450000,0,MAX(0,ROUNDDOWN(Q497*0.06-MIN(50000,Q497)*0.03,-2))+MAX(0,ROUNDDOWN(Q497*0.04-MIN(50000,Q497)*0.02,-2)))</f>
        <v/>
      </c>
      <c r="U497" s="19">
        <f>IF(F497&lt;=450000,0,MAX(0,ROUNDDOWN(R497*0.06-MIN(50000,R497)*0.03,-2))+MAX(0,ROUNDDOWN(R497*0.04-MIN(50000,R497)*0.02,-2)))</f>
        <v/>
      </c>
      <c r="V497" s="19">
        <f>S497-U497</f>
        <v/>
      </c>
      <c r="W497" s="19">
        <f>O497-M497</f>
        <v/>
      </c>
      <c r="X497" s="19">
        <f>N497+T497-M497-S497</f>
        <v/>
      </c>
      <c r="Y497" s="19">
        <f>T497-S497</f>
        <v/>
      </c>
    </row>
    <row r="498">
      <c r="A498" t="inlineStr">
        <is>
          <t>年収刻み 19万</t>
        </is>
      </c>
      <c r="B498" s="19">
        <f>'4_年収10万円刻み'!$A$64</f>
        <v/>
      </c>
      <c r="C498" s="19" t="n">
        <v>190000</v>
      </c>
      <c r="D498" s="19" t="n">
        <v>0</v>
      </c>
      <c r="E498" s="19">
        <f>ROUND(MIN(B498/12,650000)*12*0.0915+MIN(B498/12,1390000)*12*(0.0504+0)+B498*0.005,0)</f>
        <v/>
      </c>
      <c r="F498" s="19">
        <f>IF(B498&lt;741000,0,IF(B498&lt;2191000,B498-740000,IF(B498&lt;2193000,1451000,IF(B498&lt;2196000,1453000,IF(B498&lt;2200000,1456000,IF(B498&lt;3600000,ROUND(ROUNDDOWN(B498/4,-3)*2.8,0)-80000,IF(B498&lt;6600000,ROUND(ROUNDDOWN(B498/4,-3)*3.2,0)-440000,IF(B498&lt;8500000,ROUNDDOWN(B498*0.9,0)-1100000,B498-1950000))))))))</f>
        <v/>
      </c>
      <c r="G498" s="19">
        <f>F498+C498</f>
        <v/>
      </c>
      <c r="H498" s="19">
        <f>IF(G498&gt;23500000,NA(),IF(G498&lt;=4890000,1040000,IF(G498&lt;=6550000,670000,620000)))</f>
        <v/>
      </c>
      <c r="I498" s="19">
        <f>IF(D498&lt;=0,0,MAX(0,MIN(2000000,D498-MIN(100000,ROUNDDOWN(G498*0.05,0)))))</f>
        <v/>
      </c>
      <c r="J498" s="19">
        <f>MAX(0,ROUNDDOWN(F498-E498-H498,-3))</f>
        <v/>
      </c>
      <c r="K498" s="19">
        <f>MAX(0,ROUNDDOWN(G498-E498-H498-I498,-3))</f>
        <v/>
      </c>
      <c r="L498" s="19">
        <f>MAX(0,ROUNDDOWN(G498-E498-H498,-3))</f>
        <v/>
      </c>
      <c r="M498" s="19">
        <f>IF(J498&lt;=0,0,ROUNDDOWN((J498*LOOKUP(J498,{0,1950001,3300001,6950001,9000001,18000001,40000001},{0.05,0.1,0.2,0.23,0.33,0.4,0.45})-LOOKUP(J498,{0,1950001,3300001,6950001,9000001,18000001,40000001},{0,97500,427500,636000,1536000,2796000,4796000}))*1.021,-2))</f>
        <v/>
      </c>
      <c r="N498" s="19">
        <f>IF(K498&lt;=0,0,ROUNDDOWN((K498*LOOKUP(K498,{0,1950001,3300001,6950001,9000001,18000001,40000001},{0.05,0.1,0.2,0.23,0.33,0.4,0.45})-LOOKUP(K498,{0,1950001,3300001,6950001,9000001,18000001,40000001},{0,97500,427500,636000,1536000,2796000,4796000}))*1.021,-2))</f>
        <v/>
      </c>
      <c r="O498" s="19">
        <f>IF(L498&lt;=0,0,ROUNDDOWN((L498*LOOKUP(L498,{0,1950001,3300001,6950001,9000001,18000001,40000001},{0.05,0.1,0.2,0.23,0.33,0.4,0.45})-LOOKUP(L498,{0,1950001,3300001,6950001,9000001,18000001,40000001},{0,97500,427500,636000,1536000,2796000,4796000}))*1.021,-2))</f>
        <v/>
      </c>
      <c r="P498" s="19">
        <f>MAX(0,ROUNDDOWN(G498-E498-430000,-3))</f>
        <v/>
      </c>
      <c r="Q498" s="19">
        <f>MAX(0,ROUNDDOWN(G498-E498-430000-I498,-3))</f>
        <v/>
      </c>
      <c r="R498" s="19">
        <f>MAX(0,ROUNDDOWN(F498-E498-430000,-3))</f>
        <v/>
      </c>
      <c r="S498" s="19">
        <f>IF(G498&lt;=450000,0,MAX(0,ROUNDDOWN(P498*0.06-MIN(50000,P498)*0.03,-2))+MAX(0,ROUNDDOWN(P498*0.04-MIN(50000,P498)*0.02,-2)))</f>
        <v/>
      </c>
      <c r="T498" s="19">
        <f>IF(G498&lt;=450000,0,MAX(0,ROUNDDOWN(Q498*0.06-MIN(50000,Q498)*0.03,-2))+MAX(0,ROUNDDOWN(Q498*0.04-MIN(50000,Q498)*0.02,-2)))</f>
        <v/>
      </c>
      <c r="U498" s="19">
        <f>IF(F498&lt;=450000,0,MAX(0,ROUNDDOWN(R498*0.06-MIN(50000,R498)*0.03,-2))+MAX(0,ROUNDDOWN(R498*0.04-MIN(50000,R498)*0.02,-2)))</f>
        <v/>
      </c>
      <c r="V498" s="19">
        <f>S498-U498</f>
        <v/>
      </c>
      <c r="W498" s="19">
        <f>O498-M498</f>
        <v/>
      </c>
      <c r="X498" s="19">
        <f>N498+T498-M498-S498</f>
        <v/>
      </c>
      <c r="Y498" s="19">
        <f>T498-S498</f>
        <v/>
      </c>
    </row>
    <row r="499">
      <c r="A499" t="inlineStr">
        <is>
          <t>年収刻み 20万1円</t>
        </is>
      </c>
      <c r="B499" s="19">
        <f>'4_年収10万円刻み'!$A$64</f>
        <v/>
      </c>
      <c r="C499" s="19" t="n">
        <v>200001</v>
      </c>
      <c r="D499" s="19" t="n">
        <v>0</v>
      </c>
      <c r="E499" s="19">
        <f>ROUND(MIN(B499/12,650000)*12*0.0915+MIN(B499/12,1390000)*12*(0.0504+0)+B499*0.005,0)</f>
        <v/>
      </c>
      <c r="F499" s="19">
        <f>IF(B499&lt;741000,0,IF(B499&lt;2191000,B499-740000,IF(B499&lt;2193000,1451000,IF(B499&lt;2196000,1453000,IF(B499&lt;2200000,1456000,IF(B499&lt;3600000,ROUND(ROUNDDOWN(B499/4,-3)*2.8,0)-80000,IF(B499&lt;6600000,ROUND(ROUNDDOWN(B499/4,-3)*3.2,0)-440000,IF(B499&lt;8500000,ROUNDDOWN(B499*0.9,0)-1100000,B499-1950000))))))))</f>
        <v/>
      </c>
      <c r="G499" s="19">
        <f>F499+C499</f>
        <v/>
      </c>
      <c r="H499" s="19">
        <f>IF(G499&gt;23500000,NA(),IF(G499&lt;=4890000,1040000,IF(G499&lt;=6550000,670000,620000)))</f>
        <v/>
      </c>
      <c r="I499" s="19">
        <f>IF(D499&lt;=0,0,MAX(0,MIN(2000000,D499-MIN(100000,ROUNDDOWN(G499*0.05,0)))))</f>
        <v/>
      </c>
      <c r="J499" s="19">
        <f>MAX(0,ROUNDDOWN(F499-E499-H499,-3))</f>
        <v/>
      </c>
      <c r="K499" s="19">
        <f>MAX(0,ROUNDDOWN(G499-E499-H499-I499,-3))</f>
        <v/>
      </c>
      <c r="L499" s="19">
        <f>MAX(0,ROUNDDOWN(G499-E499-H499,-3))</f>
        <v/>
      </c>
      <c r="M499" s="19">
        <f>IF(J499&lt;=0,0,ROUNDDOWN((J499*LOOKUP(J499,{0,1950001,3300001,6950001,9000001,18000001,40000001},{0.05,0.1,0.2,0.23,0.33,0.4,0.45})-LOOKUP(J499,{0,1950001,3300001,6950001,9000001,18000001,40000001},{0,97500,427500,636000,1536000,2796000,4796000}))*1.021,-2))</f>
        <v/>
      </c>
      <c r="N499" s="19">
        <f>IF(K499&lt;=0,0,ROUNDDOWN((K499*LOOKUP(K499,{0,1950001,3300001,6950001,9000001,18000001,40000001},{0.05,0.1,0.2,0.23,0.33,0.4,0.45})-LOOKUP(K499,{0,1950001,3300001,6950001,9000001,18000001,40000001},{0,97500,427500,636000,1536000,2796000,4796000}))*1.021,-2))</f>
        <v/>
      </c>
      <c r="O499" s="19">
        <f>IF(L499&lt;=0,0,ROUNDDOWN((L499*LOOKUP(L499,{0,1950001,3300001,6950001,9000001,18000001,40000001},{0.05,0.1,0.2,0.23,0.33,0.4,0.45})-LOOKUP(L499,{0,1950001,3300001,6950001,9000001,18000001,40000001},{0,97500,427500,636000,1536000,2796000,4796000}))*1.021,-2))</f>
        <v/>
      </c>
      <c r="P499" s="19">
        <f>MAX(0,ROUNDDOWN(G499-E499-430000,-3))</f>
        <v/>
      </c>
      <c r="Q499" s="19">
        <f>MAX(0,ROUNDDOWN(G499-E499-430000-I499,-3))</f>
        <v/>
      </c>
      <c r="R499" s="19">
        <f>MAX(0,ROUNDDOWN(F499-E499-430000,-3))</f>
        <v/>
      </c>
      <c r="S499" s="19">
        <f>IF(G499&lt;=450000,0,MAX(0,ROUNDDOWN(P499*0.06-MIN(50000,P499)*0.03,-2))+MAX(0,ROUNDDOWN(P499*0.04-MIN(50000,P499)*0.02,-2)))</f>
        <v/>
      </c>
      <c r="T499" s="19">
        <f>IF(G499&lt;=450000,0,MAX(0,ROUNDDOWN(Q499*0.06-MIN(50000,Q499)*0.03,-2))+MAX(0,ROUNDDOWN(Q499*0.04-MIN(50000,Q499)*0.02,-2)))</f>
        <v/>
      </c>
      <c r="U499" s="19">
        <f>IF(F499&lt;=450000,0,MAX(0,ROUNDDOWN(R499*0.06-MIN(50000,R499)*0.03,-2))+MAX(0,ROUNDDOWN(R499*0.04-MIN(50000,R499)*0.02,-2)))</f>
        <v/>
      </c>
      <c r="V499" s="19">
        <f>S499-U499</f>
        <v/>
      </c>
      <c r="W499" s="19">
        <f>O499-M499</f>
        <v/>
      </c>
      <c r="X499" s="19">
        <f>N499+T499-M499-S499</f>
        <v/>
      </c>
      <c r="Y499" s="19">
        <f>T499-S499</f>
        <v/>
      </c>
    </row>
    <row r="500">
      <c r="A500" t="inlineStr">
        <is>
          <t>年収刻み 19万</t>
        </is>
      </c>
      <c r="B500" s="19">
        <f>'4_年収10万円刻み'!$A$65</f>
        <v/>
      </c>
      <c r="C500" s="19" t="n">
        <v>190000</v>
      </c>
      <c r="D500" s="19" t="n">
        <v>0</v>
      </c>
      <c r="E500" s="19">
        <f>ROUND(MIN(B500/12,650000)*12*0.0915+MIN(B500/12,1390000)*12*(0.0504+0)+B500*0.005,0)</f>
        <v/>
      </c>
      <c r="F500" s="19">
        <f>IF(B500&lt;741000,0,IF(B500&lt;2191000,B500-740000,IF(B500&lt;2193000,1451000,IF(B500&lt;2196000,1453000,IF(B500&lt;2200000,1456000,IF(B500&lt;3600000,ROUND(ROUNDDOWN(B500/4,-3)*2.8,0)-80000,IF(B500&lt;6600000,ROUND(ROUNDDOWN(B500/4,-3)*3.2,0)-440000,IF(B500&lt;8500000,ROUNDDOWN(B500*0.9,0)-1100000,B500-1950000))))))))</f>
        <v/>
      </c>
      <c r="G500" s="19">
        <f>F500+C500</f>
        <v/>
      </c>
      <c r="H500" s="19">
        <f>IF(G500&gt;23500000,NA(),IF(G500&lt;=4890000,1040000,IF(G500&lt;=6550000,670000,620000)))</f>
        <v/>
      </c>
      <c r="I500" s="19">
        <f>IF(D500&lt;=0,0,MAX(0,MIN(2000000,D500-MIN(100000,ROUNDDOWN(G500*0.05,0)))))</f>
        <v/>
      </c>
      <c r="J500" s="19">
        <f>MAX(0,ROUNDDOWN(F500-E500-H500,-3))</f>
        <v/>
      </c>
      <c r="K500" s="19">
        <f>MAX(0,ROUNDDOWN(G500-E500-H500-I500,-3))</f>
        <v/>
      </c>
      <c r="L500" s="19">
        <f>MAX(0,ROUNDDOWN(G500-E500-H500,-3))</f>
        <v/>
      </c>
      <c r="M500" s="19">
        <f>IF(J500&lt;=0,0,ROUNDDOWN((J500*LOOKUP(J500,{0,1950001,3300001,6950001,9000001,18000001,40000001},{0.05,0.1,0.2,0.23,0.33,0.4,0.45})-LOOKUP(J500,{0,1950001,3300001,6950001,9000001,18000001,40000001},{0,97500,427500,636000,1536000,2796000,4796000}))*1.021,-2))</f>
        <v/>
      </c>
      <c r="N500" s="19">
        <f>IF(K500&lt;=0,0,ROUNDDOWN((K500*LOOKUP(K500,{0,1950001,3300001,6950001,9000001,18000001,40000001},{0.05,0.1,0.2,0.23,0.33,0.4,0.45})-LOOKUP(K500,{0,1950001,3300001,6950001,9000001,18000001,40000001},{0,97500,427500,636000,1536000,2796000,4796000}))*1.021,-2))</f>
        <v/>
      </c>
      <c r="O500" s="19">
        <f>IF(L500&lt;=0,0,ROUNDDOWN((L500*LOOKUP(L500,{0,1950001,3300001,6950001,9000001,18000001,40000001},{0.05,0.1,0.2,0.23,0.33,0.4,0.45})-LOOKUP(L500,{0,1950001,3300001,6950001,9000001,18000001,40000001},{0,97500,427500,636000,1536000,2796000,4796000}))*1.021,-2))</f>
        <v/>
      </c>
      <c r="P500" s="19">
        <f>MAX(0,ROUNDDOWN(G500-E500-430000,-3))</f>
        <v/>
      </c>
      <c r="Q500" s="19">
        <f>MAX(0,ROUNDDOWN(G500-E500-430000-I500,-3))</f>
        <v/>
      </c>
      <c r="R500" s="19">
        <f>MAX(0,ROUNDDOWN(F500-E500-430000,-3))</f>
        <v/>
      </c>
      <c r="S500" s="19">
        <f>IF(G500&lt;=450000,0,MAX(0,ROUNDDOWN(P500*0.06-MIN(50000,P500)*0.03,-2))+MAX(0,ROUNDDOWN(P500*0.04-MIN(50000,P500)*0.02,-2)))</f>
        <v/>
      </c>
      <c r="T500" s="19">
        <f>IF(G500&lt;=450000,0,MAX(0,ROUNDDOWN(Q500*0.06-MIN(50000,Q500)*0.03,-2))+MAX(0,ROUNDDOWN(Q500*0.04-MIN(50000,Q500)*0.02,-2)))</f>
        <v/>
      </c>
      <c r="U500" s="19">
        <f>IF(F500&lt;=450000,0,MAX(0,ROUNDDOWN(R500*0.06-MIN(50000,R500)*0.03,-2))+MAX(0,ROUNDDOWN(R500*0.04-MIN(50000,R500)*0.02,-2)))</f>
        <v/>
      </c>
      <c r="V500" s="19">
        <f>S500-U500</f>
        <v/>
      </c>
      <c r="W500" s="19">
        <f>O500-M500</f>
        <v/>
      </c>
      <c r="X500" s="19">
        <f>N500+T500-M500-S500</f>
        <v/>
      </c>
      <c r="Y500" s="19">
        <f>T500-S500</f>
        <v/>
      </c>
    </row>
    <row r="501">
      <c r="A501" t="inlineStr">
        <is>
          <t>年収刻み 20万1円</t>
        </is>
      </c>
      <c r="B501" s="19">
        <f>'4_年収10万円刻み'!$A$65</f>
        <v/>
      </c>
      <c r="C501" s="19" t="n">
        <v>200001</v>
      </c>
      <c r="D501" s="19" t="n">
        <v>0</v>
      </c>
      <c r="E501" s="19">
        <f>ROUND(MIN(B501/12,650000)*12*0.0915+MIN(B501/12,1390000)*12*(0.0504+0)+B501*0.005,0)</f>
        <v/>
      </c>
      <c r="F501" s="19">
        <f>IF(B501&lt;741000,0,IF(B501&lt;2191000,B501-740000,IF(B501&lt;2193000,1451000,IF(B501&lt;2196000,1453000,IF(B501&lt;2200000,1456000,IF(B501&lt;3600000,ROUND(ROUNDDOWN(B501/4,-3)*2.8,0)-80000,IF(B501&lt;6600000,ROUND(ROUNDDOWN(B501/4,-3)*3.2,0)-440000,IF(B501&lt;8500000,ROUNDDOWN(B501*0.9,0)-1100000,B501-1950000))))))))</f>
        <v/>
      </c>
      <c r="G501" s="19">
        <f>F501+C501</f>
        <v/>
      </c>
      <c r="H501" s="19">
        <f>IF(G501&gt;23500000,NA(),IF(G501&lt;=4890000,1040000,IF(G501&lt;=6550000,670000,620000)))</f>
        <v/>
      </c>
      <c r="I501" s="19">
        <f>IF(D501&lt;=0,0,MAX(0,MIN(2000000,D501-MIN(100000,ROUNDDOWN(G501*0.05,0)))))</f>
        <v/>
      </c>
      <c r="J501" s="19">
        <f>MAX(0,ROUNDDOWN(F501-E501-H501,-3))</f>
        <v/>
      </c>
      <c r="K501" s="19">
        <f>MAX(0,ROUNDDOWN(G501-E501-H501-I501,-3))</f>
        <v/>
      </c>
      <c r="L501" s="19">
        <f>MAX(0,ROUNDDOWN(G501-E501-H501,-3))</f>
        <v/>
      </c>
      <c r="M501" s="19">
        <f>IF(J501&lt;=0,0,ROUNDDOWN((J501*LOOKUP(J501,{0,1950001,3300001,6950001,9000001,18000001,40000001},{0.05,0.1,0.2,0.23,0.33,0.4,0.45})-LOOKUP(J501,{0,1950001,3300001,6950001,9000001,18000001,40000001},{0,97500,427500,636000,1536000,2796000,4796000}))*1.021,-2))</f>
        <v/>
      </c>
      <c r="N501" s="19">
        <f>IF(K501&lt;=0,0,ROUNDDOWN((K501*LOOKUP(K501,{0,1950001,3300001,6950001,9000001,18000001,40000001},{0.05,0.1,0.2,0.23,0.33,0.4,0.45})-LOOKUP(K501,{0,1950001,3300001,6950001,9000001,18000001,40000001},{0,97500,427500,636000,1536000,2796000,4796000}))*1.021,-2))</f>
        <v/>
      </c>
      <c r="O501" s="19">
        <f>IF(L501&lt;=0,0,ROUNDDOWN((L501*LOOKUP(L501,{0,1950001,3300001,6950001,9000001,18000001,40000001},{0.05,0.1,0.2,0.23,0.33,0.4,0.45})-LOOKUP(L501,{0,1950001,3300001,6950001,9000001,18000001,40000001},{0,97500,427500,636000,1536000,2796000,4796000}))*1.021,-2))</f>
        <v/>
      </c>
      <c r="P501" s="19">
        <f>MAX(0,ROUNDDOWN(G501-E501-430000,-3))</f>
        <v/>
      </c>
      <c r="Q501" s="19">
        <f>MAX(0,ROUNDDOWN(G501-E501-430000-I501,-3))</f>
        <v/>
      </c>
      <c r="R501" s="19">
        <f>MAX(0,ROUNDDOWN(F501-E501-430000,-3))</f>
        <v/>
      </c>
      <c r="S501" s="19">
        <f>IF(G501&lt;=450000,0,MAX(0,ROUNDDOWN(P501*0.06-MIN(50000,P501)*0.03,-2))+MAX(0,ROUNDDOWN(P501*0.04-MIN(50000,P501)*0.02,-2)))</f>
        <v/>
      </c>
      <c r="T501" s="19">
        <f>IF(G501&lt;=450000,0,MAX(0,ROUNDDOWN(Q501*0.06-MIN(50000,Q501)*0.03,-2))+MAX(0,ROUNDDOWN(Q501*0.04-MIN(50000,Q501)*0.02,-2)))</f>
        <v/>
      </c>
      <c r="U501" s="19">
        <f>IF(F501&lt;=450000,0,MAX(0,ROUNDDOWN(R501*0.06-MIN(50000,R501)*0.03,-2))+MAX(0,ROUNDDOWN(R501*0.04-MIN(50000,R501)*0.02,-2)))</f>
        <v/>
      </c>
      <c r="V501" s="19">
        <f>S501-U501</f>
        <v/>
      </c>
      <c r="W501" s="19">
        <f>O501-M501</f>
        <v/>
      </c>
      <c r="X501" s="19">
        <f>N501+T501-M501-S501</f>
        <v/>
      </c>
      <c r="Y501" s="19">
        <f>T501-S501</f>
        <v/>
      </c>
    </row>
    <row r="502">
      <c r="A502" t="inlineStr">
        <is>
          <t>年収刻み 19万</t>
        </is>
      </c>
      <c r="B502" s="19">
        <f>'4_年収10万円刻み'!$A$66</f>
        <v/>
      </c>
      <c r="C502" s="19" t="n">
        <v>190000</v>
      </c>
      <c r="D502" s="19" t="n">
        <v>0</v>
      </c>
      <c r="E502" s="19">
        <f>ROUND(MIN(B502/12,650000)*12*0.0915+MIN(B502/12,1390000)*12*(0.0504+0)+B502*0.005,0)</f>
        <v/>
      </c>
      <c r="F502" s="19">
        <f>IF(B502&lt;741000,0,IF(B502&lt;2191000,B502-740000,IF(B502&lt;2193000,1451000,IF(B502&lt;2196000,1453000,IF(B502&lt;2200000,1456000,IF(B502&lt;3600000,ROUND(ROUNDDOWN(B502/4,-3)*2.8,0)-80000,IF(B502&lt;6600000,ROUND(ROUNDDOWN(B502/4,-3)*3.2,0)-440000,IF(B502&lt;8500000,ROUNDDOWN(B502*0.9,0)-1100000,B502-1950000))))))))</f>
        <v/>
      </c>
      <c r="G502" s="19">
        <f>F502+C502</f>
        <v/>
      </c>
      <c r="H502" s="19">
        <f>IF(G502&gt;23500000,NA(),IF(G502&lt;=4890000,1040000,IF(G502&lt;=6550000,670000,620000)))</f>
        <v/>
      </c>
      <c r="I502" s="19">
        <f>IF(D502&lt;=0,0,MAX(0,MIN(2000000,D502-MIN(100000,ROUNDDOWN(G502*0.05,0)))))</f>
        <v/>
      </c>
      <c r="J502" s="19">
        <f>MAX(0,ROUNDDOWN(F502-E502-H502,-3))</f>
        <v/>
      </c>
      <c r="K502" s="19">
        <f>MAX(0,ROUNDDOWN(G502-E502-H502-I502,-3))</f>
        <v/>
      </c>
      <c r="L502" s="19">
        <f>MAX(0,ROUNDDOWN(G502-E502-H502,-3))</f>
        <v/>
      </c>
      <c r="M502" s="19">
        <f>IF(J502&lt;=0,0,ROUNDDOWN((J502*LOOKUP(J502,{0,1950001,3300001,6950001,9000001,18000001,40000001},{0.05,0.1,0.2,0.23,0.33,0.4,0.45})-LOOKUP(J502,{0,1950001,3300001,6950001,9000001,18000001,40000001},{0,97500,427500,636000,1536000,2796000,4796000}))*1.021,-2))</f>
        <v/>
      </c>
      <c r="N502" s="19">
        <f>IF(K502&lt;=0,0,ROUNDDOWN((K502*LOOKUP(K502,{0,1950001,3300001,6950001,9000001,18000001,40000001},{0.05,0.1,0.2,0.23,0.33,0.4,0.45})-LOOKUP(K502,{0,1950001,3300001,6950001,9000001,18000001,40000001},{0,97500,427500,636000,1536000,2796000,4796000}))*1.021,-2))</f>
        <v/>
      </c>
      <c r="O502" s="19">
        <f>IF(L502&lt;=0,0,ROUNDDOWN((L502*LOOKUP(L502,{0,1950001,3300001,6950001,9000001,18000001,40000001},{0.05,0.1,0.2,0.23,0.33,0.4,0.45})-LOOKUP(L502,{0,1950001,3300001,6950001,9000001,18000001,40000001},{0,97500,427500,636000,1536000,2796000,4796000}))*1.021,-2))</f>
        <v/>
      </c>
      <c r="P502" s="19">
        <f>MAX(0,ROUNDDOWN(G502-E502-430000,-3))</f>
        <v/>
      </c>
      <c r="Q502" s="19">
        <f>MAX(0,ROUNDDOWN(G502-E502-430000-I502,-3))</f>
        <v/>
      </c>
      <c r="R502" s="19">
        <f>MAX(0,ROUNDDOWN(F502-E502-430000,-3))</f>
        <v/>
      </c>
      <c r="S502" s="19">
        <f>IF(G502&lt;=450000,0,MAX(0,ROUNDDOWN(P502*0.06-MIN(50000,P502)*0.03,-2))+MAX(0,ROUNDDOWN(P502*0.04-MIN(50000,P502)*0.02,-2)))</f>
        <v/>
      </c>
      <c r="T502" s="19">
        <f>IF(G502&lt;=450000,0,MAX(0,ROUNDDOWN(Q502*0.06-MIN(50000,Q502)*0.03,-2))+MAX(0,ROUNDDOWN(Q502*0.04-MIN(50000,Q502)*0.02,-2)))</f>
        <v/>
      </c>
      <c r="U502" s="19">
        <f>IF(F502&lt;=450000,0,MAX(0,ROUNDDOWN(R502*0.06-MIN(50000,R502)*0.03,-2))+MAX(0,ROUNDDOWN(R502*0.04-MIN(50000,R502)*0.02,-2)))</f>
        <v/>
      </c>
      <c r="V502" s="19">
        <f>S502-U502</f>
        <v/>
      </c>
      <c r="W502" s="19">
        <f>O502-M502</f>
        <v/>
      </c>
      <c r="X502" s="19">
        <f>N502+T502-M502-S502</f>
        <v/>
      </c>
      <c r="Y502" s="19">
        <f>T502-S502</f>
        <v/>
      </c>
    </row>
    <row r="503">
      <c r="A503" t="inlineStr">
        <is>
          <t>年収刻み 20万1円</t>
        </is>
      </c>
      <c r="B503" s="19">
        <f>'4_年収10万円刻み'!$A$66</f>
        <v/>
      </c>
      <c r="C503" s="19" t="n">
        <v>200001</v>
      </c>
      <c r="D503" s="19" t="n">
        <v>0</v>
      </c>
      <c r="E503" s="19">
        <f>ROUND(MIN(B503/12,650000)*12*0.0915+MIN(B503/12,1390000)*12*(0.0504+0)+B503*0.005,0)</f>
        <v/>
      </c>
      <c r="F503" s="19">
        <f>IF(B503&lt;741000,0,IF(B503&lt;2191000,B503-740000,IF(B503&lt;2193000,1451000,IF(B503&lt;2196000,1453000,IF(B503&lt;2200000,1456000,IF(B503&lt;3600000,ROUND(ROUNDDOWN(B503/4,-3)*2.8,0)-80000,IF(B503&lt;6600000,ROUND(ROUNDDOWN(B503/4,-3)*3.2,0)-440000,IF(B503&lt;8500000,ROUNDDOWN(B503*0.9,0)-1100000,B503-1950000))))))))</f>
        <v/>
      </c>
      <c r="G503" s="19">
        <f>F503+C503</f>
        <v/>
      </c>
      <c r="H503" s="19">
        <f>IF(G503&gt;23500000,NA(),IF(G503&lt;=4890000,1040000,IF(G503&lt;=6550000,670000,620000)))</f>
        <v/>
      </c>
      <c r="I503" s="19">
        <f>IF(D503&lt;=0,0,MAX(0,MIN(2000000,D503-MIN(100000,ROUNDDOWN(G503*0.05,0)))))</f>
        <v/>
      </c>
      <c r="J503" s="19">
        <f>MAX(0,ROUNDDOWN(F503-E503-H503,-3))</f>
        <v/>
      </c>
      <c r="K503" s="19">
        <f>MAX(0,ROUNDDOWN(G503-E503-H503-I503,-3))</f>
        <v/>
      </c>
      <c r="L503" s="19">
        <f>MAX(0,ROUNDDOWN(G503-E503-H503,-3))</f>
        <v/>
      </c>
      <c r="M503" s="19">
        <f>IF(J503&lt;=0,0,ROUNDDOWN((J503*LOOKUP(J503,{0,1950001,3300001,6950001,9000001,18000001,40000001},{0.05,0.1,0.2,0.23,0.33,0.4,0.45})-LOOKUP(J503,{0,1950001,3300001,6950001,9000001,18000001,40000001},{0,97500,427500,636000,1536000,2796000,4796000}))*1.021,-2))</f>
        <v/>
      </c>
      <c r="N503" s="19">
        <f>IF(K503&lt;=0,0,ROUNDDOWN((K503*LOOKUP(K503,{0,1950001,3300001,6950001,9000001,18000001,40000001},{0.05,0.1,0.2,0.23,0.33,0.4,0.45})-LOOKUP(K503,{0,1950001,3300001,6950001,9000001,18000001,40000001},{0,97500,427500,636000,1536000,2796000,4796000}))*1.021,-2))</f>
        <v/>
      </c>
      <c r="O503" s="19">
        <f>IF(L503&lt;=0,0,ROUNDDOWN((L503*LOOKUP(L503,{0,1950001,3300001,6950001,9000001,18000001,40000001},{0.05,0.1,0.2,0.23,0.33,0.4,0.45})-LOOKUP(L503,{0,1950001,3300001,6950001,9000001,18000001,40000001},{0,97500,427500,636000,1536000,2796000,4796000}))*1.021,-2))</f>
        <v/>
      </c>
      <c r="P503" s="19">
        <f>MAX(0,ROUNDDOWN(G503-E503-430000,-3))</f>
        <v/>
      </c>
      <c r="Q503" s="19">
        <f>MAX(0,ROUNDDOWN(G503-E503-430000-I503,-3))</f>
        <v/>
      </c>
      <c r="R503" s="19">
        <f>MAX(0,ROUNDDOWN(F503-E503-430000,-3))</f>
        <v/>
      </c>
      <c r="S503" s="19">
        <f>IF(G503&lt;=450000,0,MAX(0,ROUNDDOWN(P503*0.06-MIN(50000,P503)*0.03,-2))+MAX(0,ROUNDDOWN(P503*0.04-MIN(50000,P503)*0.02,-2)))</f>
        <v/>
      </c>
      <c r="T503" s="19">
        <f>IF(G503&lt;=450000,0,MAX(0,ROUNDDOWN(Q503*0.06-MIN(50000,Q503)*0.03,-2))+MAX(0,ROUNDDOWN(Q503*0.04-MIN(50000,Q503)*0.02,-2)))</f>
        <v/>
      </c>
      <c r="U503" s="19">
        <f>IF(F503&lt;=450000,0,MAX(0,ROUNDDOWN(R503*0.06-MIN(50000,R503)*0.03,-2))+MAX(0,ROUNDDOWN(R503*0.04-MIN(50000,R503)*0.02,-2)))</f>
        <v/>
      </c>
      <c r="V503" s="19">
        <f>S503-U503</f>
        <v/>
      </c>
      <c r="W503" s="19">
        <f>O503-M503</f>
        <v/>
      </c>
      <c r="X503" s="19">
        <f>N503+T503-M503-S503</f>
        <v/>
      </c>
      <c r="Y503" s="19">
        <f>T503-S503</f>
        <v/>
      </c>
    </row>
    <row r="504">
      <c r="A504" t="inlineStr">
        <is>
          <t>年収刻み 19万</t>
        </is>
      </c>
      <c r="B504" s="19">
        <f>'4_年収10万円刻み'!$A$67</f>
        <v/>
      </c>
      <c r="C504" s="19" t="n">
        <v>190000</v>
      </c>
      <c r="D504" s="19" t="n">
        <v>0</v>
      </c>
      <c r="E504" s="19">
        <f>ROUND(MIN(B504/12,650000)*12*0.0915+MIN(B504/12,1390000)*12*(0.0504+0)+B504*0.005,0)</f>
        <v/>
      </c>
      <c r="F504" s="19">
        <f>IF(B504&lt;741000,0,IF(B504&lt;2191000,B504-740000,IF(B504&lt;2193000,1451000,IF(B504&lt;2196000,1453000,IF(B504&lt;2200000,1456000,IF(B504&lt;3600000,ROUND(ROUNDDOWN(B504/4,-3)*2.8,0)-80000,IF(B504&lt;6600000,ROUND(ROUNDDOWN(B504/4,-3)*3.2,0)-440000,IF(B504&lt;8500000,ROUNDDOWN(B504*0.9,0)-1100000,B504-1950000))))))))</f>
        <v/>
      </c>
      <c r="G504" s="19">
        <f>F504+C504</f>
        <v/>
      </c>
      <c r="H504" s="19">
        <f>IF(G504&gt;23500000,NA(),IF(G504&lt;=4890000,1040000,IF(G504&lt;=6550000,670000,620000)))</f>
        <v/>
      </c>
      <c r="I504" s="19">
        <f>IF(D504&lt;=0,0,MAX(0,MIN(2000000,D504-MIN(100000,ROUNDDOWN(G504*0.05,0)))))</f>
        <v/>
      </c>
      <c r="J504" s="19">
        <f>MAX(0,ROUNDDOWN(F504-E504-H504,-3))</f>
        <v/>
      </c>
      <c r="K504" s="19">
        <f>MAX(0,ROUNDDOWN(G504-E504-H504-I504,-3))</f>
        <v/>
      </c>
      <c r="L504" s="19">
        <f>MAX(0,ROUNDDOWN(G504-E504-H504,-3))</f>
        <v/>
      </c>
      <c r="M504" s="19">
        <f>IF(J504&lt;=0,0,ROUNDDOWN((J504*LOOKUP(J504,{0,1950001,3300001,6950001,9000001,18000001,40000001},{0.05,0.1,0.2,0.23,0.33,0.4,0.45})-LOOKUP(J504,{0,1950001,3300001,6950001,9000001,18000001,40000001},{0,97500,427500,636000,1536000,2796000,4796000}))*1.021,-2))</f>
        <v/>
      </c>
      <c r="N504" s="19">
        <f>IF(K504&lt;=0,0,ROUNDDOWN((K504*LOOKUP(K504,{0,1950001,3300001,6950001,9000001,18000001,40000001},{0.05,0.1,0.2,0.23,0.33,0.4,0.45})-LOOKUP(K504,{0,1950001,3300001,6950001,9000001,18000001,40000001},{0,97500,427500,636000,1536000,2796000,4796000}))*1.021,-2))</f>
        <v/>
      </c>
      <c r="O504" s="19">
        <f>IF(L504&lt;=0,0,ROUNDDOWN((L504*LOOKUP(L504,{0,1950001,3300001,6950001,9000001,18000001,40000001},{0.05,0.1,0.2,0.23,0.33,0.4,0.45})-LOOKUP(L504,{0,1950001,3300001,6950001,9000001,18000001,40000001},{0,97500,427500,636000,1536000,2796000,4796000}))*1.021,-2))</f>
        <v/>
      </c>
      <c r="P504" s="19">
        <f>MAX(0,ROUNDDOWN(G504-E504-430000,-3))</f>
        <v/>
      </c>
      <c r="Q504" s="19">
        <f>MAX(0,ROUNDDOWN(G504-E504-430000-I504,-3))</f>
        <v/>
      </c>
      <c r="R504" s="19">
        <f>MAX(0,ROUNDDOWN(F504-E504-430000,-3))</f>
        <v/>
      </c>
      <c r="S504" s="19">
        <f>IF(G504&lt;=450000,0,MAX(0,ROUNDDOWN(P504*0.06-MIN(50000,P504)*0.03,-2))+MAX(0,ROUNDDOWN(P504*0.04-MIN(50000,P504)*0.02,-2)))</f>
        <v/>
      </c>
      <c r="T504" s="19">
        <f>IF(G504&lt;=450000,0,MAX(0,ROUNDDOWN(Q504*0.06-MIN(50000,Q504)*0.03,-2))+MAX(0,ROUNDDOWN(Q504*0.04-MIN(50000,Q504)*0.02,-2)))</f>
        <v/>
      </c>
      <c r="U504" s="19">
        <f>IF(F504&lt;=450000,0,MAX(0,ROUNDDOWN(R504*0.06-MIN(50000,R504)*0.03,-2))+MAX(0,ROUNDDOWN(R504*0.04-MIN(50000,R504)*0.02,-2)))</f>
        <v/>
      </c>
      <c r="V504" s="19">
        <f>S504-U504</f>
        <v/>
      </c>
      <c r="W504" s="19">
        <f>O504-M504</f>
        <v/>
      </c>
      <c r="X504" s="19">
        <f>N504+T504-M504-S504</f>
        <v/>
      </c>
      <c r="Y504" s="19">
        <f>T504-S504</f>
        <v/>
      </c>
    </row>
    <row r="505">
      <c r="A505" t="inlineStr">
        <is>
          <t>年収刻み 20万1円</t>
        </is>
      </c>
      <c r="B505" s="19">
        <f>'4_年収10万円刻み'!$A$67</f>
        <v/>
      </c>
      <c r="C505" s="19" t="n">
        <v>200001</v>
      </c>
      <c r="D505" s="19" t="n">
        <v>0</v>
      </c>
      <c r="E505" s="19">
        <f>ROUND(MIN(B505/12,650000)*12*0.0915+MIN(B505/12,1390000)*12*(0.0504+0)+B505*0.005,0)</f>
        <v/>
      </c>
      <c r="F505" s="19">
        <f>IF(B505&lt;741000,0,IF(B505&lt;2191000,B505-740000,IF(B505&lt;2193000,1451000,IF(B505&lt;2196000,1453000,IF(B505&lt;2200000,1456000,IF(B505&lt;3600000,ROUND(ROUNDDOWN(B505/4,-3)*2.8,0)-80000,IF(B505&lt;6600000,ROUND(ROUNDDOWN(B505/4,-3)*3.2,0)-440000,IF(B505&lt;8500000,ROUNDDOWN(B505*0.9,0)-1100000,B505-1950000))))))))</f>
        <v/>
      </c>
      <c r="G505" s="19">
        <f>F505+C505</f>
        <v/>
      </c>
      <c r="H505" s="19">
        <f>IF(G505&gt;23500000,NA(),IF(G505&lt;=4890000,1040000,IF(G505&lt;=6550000,670000,620000)))</f>
        <v/>
      </c>
      <c r="I505" s="19">
        <f>IF(D505&lt;=0,0,MAX(0,MIN(2000000,D505-MIN(100000,ROUNDDOWN(G505*0.05,0)))))</f>
        <v/>
      </c>
      <c r="J505" s="19">
        <f>MAX(0,ROUNDDOWN(F505-E505-H505,-3))</f>
        <v/>
      </c>
      <c r="K505" s="19">
        <f>MAX(0,ROUNDDOWN(G505-E505-H505-I505,-3))</f>
        <v/>
      </c>
      <c r="L505" s="19">
        <f>MAX(0,ROUNDDOWN(G505-E505-H505,-3))</f>
        <v/>
      </c>
      <c r="M505" s="19">
        <f>IF(J505&lt;=0,0,ROUNDDOWN((J505*LOOKUP(J505,{0,1950001,3300001,6950001,9000001,18000001,40000001},{0.05,0.1,0.2,0.23,0.33,0.4,0.45})-LOOKUP(J505,{0,1950001,3300001,6950001,9000001,18000001,40000001},{0,97500,427500,636000,1536000,2796000,4796000}))*1.021,-2))</f>
        <v/>
      </c>
      <c r="N505" s="19">
        <f>IF(K505&lt;=0,0,ROUNDDOWN((K505*LOOKUP(K505,{0,1950001,3300001,6950001,9000001,18000001,40000001},{0.05,0.1,0.2,0.23,0.33,0.4,0.45})-LOOKUP(K505,{0,1950001,3300001,6950001,9000001,18000001,40000001},{0,97500,427500,636000,1536000,2796000,4796000}))*1.021,-2))</f>
        <v/>
      </c>
      <c r="O505" s="19">
        <f>IF(L505&lt;=0,0,ROUNDDOWN((L505*LOOKUP(L505,{0,1950001,3300001,6950001,9000001,18000001,40000001},{0.05,0.1,0.2,0.23,0.33,0.4,0.45})-LOOKUP(L505,{0,1950001,3300001,6950001,9000001,18000001,40000001},{0,97500,427500,636000,1536000,2796000,4796000}))*1.021,-2))</f>
        <v/>
      </c>
      <c r="P505" s="19">
        <f>MAX(0,ROUNDDOWN(G505-E505-430000,-3))</f>
        <v/>
      </c>
      <c r="Q505" s="19">
        <f>MAX(0,ROUNDDOWN(G505-E505-430000-I505,-3))</f>
        <v/>
      </c>
      <c r="R505" s="19">
        <f>MAX(0,ROUNDDOWN(F505-E505-430000,-3))</f>
        <v/>
      </c>
      <c r="S505" s="19">
        <f>IF(G505&lt;=450000,0,MAX(0,ROUNDDOWN(P505*0.06-MIN(50000,P505)*0.03,-2))+MAX(0,ROUNDDOWN(P505*0.04-MIN(50000,P505)*0.02,-2)))</f>
        <v/>
      </c>
      <c r="T505" s="19">
        <f>IF(G505&lt;=450000,0,MAX(0,ROUNDDOWN(Q505*0.06-MIN(50000,Q505)*0.03,-2))+MAX(0,ROUNDDOWN(Q505*0.04-MIN(50000,Q505)*0.02,-2)))</f>
        <v/>
      </c>
      <c r="U505" s="19">
        <f>IF(F505&lt;=450000,0,MAX(0,ROUNDDOWN(R505*0.06-MIN(50000,R505)*0.03,-2))+MAX(0,ROUNDDOWN(R505*0.04-MIN(50000,R505)*0.02,-2)))</f>
        <v/>
      </c>
      <c r="V505" s="19">
        <f>S505-U505</f>
        <v/>
      </c>
      <c r="W505" s="19">
        <f>O505-M505</f>
        <v/>
      </c>
      <c r="X505" s="19">
        <f>N505+T505-M505-S505</f>
        <v/>
      </c>
      <c r="Y505" s="19">
        <f>T505-S505</f>
        <v/>
      </c>
    </row>
    <row r="506">
      <c r="A506" t="inlineStr">
        <is>
          <t>年収刻み 19万</t>
        </is>
      </c>
      <c r="B506" s="19">
        <f>'4_年収10万円刻み'!$A$68</f>
        <v/>
      </c>
      <c r="C506" s="19" t="n">
        <v>190000</v>
      </c>
      <c r="D506" s="19" t="n">
        <v>0</v>
      </c>
      <c r="E506" s="19">
        <f>ROUND(MIN(B506/12,650000)*12*0.0915+MIN(B506/12,1390000)*12*(0.0504+0)+B506*0.005,0)</f>
        <v/>
      </c>
      <c r="F506" s="19">
        <f>IF(B506&lt;741000,0,IF(B506&lt;2191000,B506-740000,IF(B506&lt;2193000,1451000,IF(B506&lt;2196000,1453000,IF(B506&lt;2200000,1456000,IF(B506&lt;3600000,ROUND(ROUNDDOWN(B506/4,-3)*2.8,0)-80000,IF(B506&lt;6600000,ROUND(ROUNDDOWN(B506/4,-3)*3.2,0)-440000,IF(B506&lt;8500000,ROUNDDOWN(B506*0.9,0)-1100000,B506-1950000))))))))</f>
        <v/>
      </c>
      <c r="G506" s="19">
        <f>F506+C506</f>
        <v/>
      </c>
      <c r="H506" s="19">
        <f>IF(G506&gt;23500000,NA(),IF(G506&lt;=4890000,1040000,IF(G506&lt;=6550000,670000,620000)))</f>
        <v/>
      </c>
      <c r="I506" s="19">
        <f>IF(D506&lt;=0,0,MAX(0,MIN(2000000,D506-MIN(100000,ROUNDDOWN(G506*0.05,0)))))</f>
        <v/>
      </c>
      <c r="J506" s="19">
        <f>MAX(0,ROUNDDOWN(F506-E506-H506,-3))</f>
        <v/>
      </c>
      <c r="K506" s="19">
        <f>MAX(0,ROUNDDOWN(G506-E506-H506-I506,-3))</f>
        <v/>
      </c>
      <c r="L506" s="19">
        <f>MAX(0,ROUNDDOWN(G506-E506-H506,-3))</f>
        <v/>
      </c>
      <c r="M506" s="19">
        <f>IF(J506&lt;=0,0,ROUNDDOWN((J506*LOOKUP(J506,{0,1950001,3300001,6950001,9000001,18000001,40000001},{0.05,0.1,0.2,0.23,0.33,0.4,0.45})-LOOKUP(J506,{0,1950001,3300001,6950001,9000001,18000001,40000001},{0,97500,427500,636000,1536000,2796000,4796000}))*1.021,-2))</f>
        <v/>
      </c>
      <c r="N506" s="19">
        <f>IF(K506&lt;=0,0,ROUNDDOWN((K506*LOOKUP(K506,{0,1950001,3300001,6950001,9000001,18000001,40000001},{0.05,0.1,0.2,0.23,0.33,0.4,0.45})-LOOKUP(K506,{0,1950001,3300001,6950001,9000001,18000001,40000001},{0,97500,427500,636000,1536000,2796000,4796000}))*1.021,-2))</f>
        <v/>
      </c>
      <c r="O506" s="19">
        <f>IF(L506&lt;=0,0,ROUNDDOWN((L506*LOOKUP(L506,{0,1950001,3300001,6950001,9000001,18000001,40000001},{0.05,0.1,0.2,0.23,0.33,0.4,0.45})-LOOKUP(L506,{0,1950001,3300001,6950001,9000001,18000001,40000001},{0,97500,427500,636000,1536000,2796000,4796000}))*1.021,-2))</f>
        <v/>
      </c>
      <c r="P506" s="19">
        <f>MAX(0,ROUNDDOWN(G506-E506-430000,-3))</f>
        <v/>
      </c>
      <c r="Q506" s="19">
        <f>MAX(0,ROUNDDOWN(G506-E506-430000-I506,-3))</f>
        <v/>
      </c>
      <c r="R506" s="19">
        <f>MAX(0,ROUNDDOWN(F506-E506-430000,-3))</f>
        <v/>
      </c>
      <c r="S506" s="19">
        <f>IF(G506&lt;=450000,0,MAX(0,ROUNDDOWN(P506*0.06-MIN(50000,P506)*0.03,-2))+MAX(0,ROUNDDOWN(P506*0.04-MIN(50000,P506)*0.02,-2)))</f>
        <v/>
      </c>
      <c r="T506" s="19">
        <f>IF(G506&lt;=450000,0,MAX(0,ROUNDDOWN(Q506*0.06-MIN(50000,Q506)*0.03,-2))+MAX(0,ROUNDDOWN(Q506*0.04-MIN(50000,Q506)*0.02,-2)))</f>
        <v/>
      </c>
      <c r="U506" s="19">
        <f>IF(F506&lt;=450000,0,MAX(0,ROUNDDOWN(R506*0.06-MIN(50000,R506)*0.03,-2))+MAX(0,ROUNDDOWN(R506*0.04-MIN(50000,R506)*0.02,-2)))</f>
        <v/>
      </c>
      <c r="V506" s="19">
        <f>S506-U506</f>
        <v/>
      </c>
      <c r="W506" s="19">
        <f>O506-M506</f>
        <v/>
      </c>
      <c r="X506" s="19">
        <f>N506+T506-M506-S506</f>
        <v/>
      </c>
      <c r="Y506" s="19">
        <f>T506-S506</f>
        <v/>
      </c>
    </row>
    <row r="507">
      <c r="A507" t="inlineStr">
        <is>
          <t>年収刻み 20万1円</t>
        </is>
      </c>
      <c r="B507" s="19">
        <f>'4_年収10万円刻み'!$A$68</f>
        <v/>
      </c>
      <c r="C507" s="19" t="n">
        <v>200001</v>
      </c>
      <c r="D507" s="19" t="n">
        <v>0</v>
      </c>
      <c r="E507" s="19">
        <f>ROUND(MIN(B507/12,650000)*12*0.0915+MIN(B507/12,1390000)*12*(0.0504+0)+B507*0.005,0)</f>
        <v/>
      </c>
      <c r="F507" s="19">
        <f>IF(B507&lt;741000,0,IF(B507&lt;2191000,B507-740000,IF(B507&lt;2193000,1451000,IF(B507&lt;2196000,1453000,IF(B507&lt;2200000,1456000,IF(B507&lt;3600000,ROUND(ROUNDDOWN(B507/4,-3)*2.8,0)-80000,IF(B507&lt;6600000,ROUND(ROUNDDOWN(B507/4,-3)*3.2,0)-440000,IF(B507&lt;8500000,ROUNDDOWN(B507*0.9,0)-1100000,B507-1950000))))))))</f>
        <v/>
      </c>
      <c r="G507" s="19">
        <f>F507+C507</f>
        <v/>
      </c>
      <c r="H507" s="19">
        <f>IF(G507&gt;23500000,NA(),IF(G507&lt;=4890000,1040000,IF(G507&lt;=6550000,670000,620000)))</f>
        <v/>
      </c>
      <c r="I507" s="19">
        <f>IF(D507&lt;=0,0,MAX(0,MIN(2000000,D507-MIN(100000,ROUNDDOWN(G507*0.05,0)))))</f>
        <v/>
      </c>
      <c r="J507" s="19">
        <f>MAX(0,ROUNDDOWN(F507-E507-H507,-3))</f>
        <v/>
      </c>
      <c r="K507" s="19">
        <f>MAX(0,ROUNDDOWN(G507-E507-H507-I507,-3))</f>
        <v/>
      </c>
      <c r="L507" s="19">
        <f>MAX(0,ROUNDDOWN(G507-E507-H507,-3))</f>
        <v/>
      </c>
      <c r="M507" s="19">
        <f>IF(J507&lt;=0,0,ROUNDDOWN((J507*LOOKUP(J507,{0,1950001,3300001,6950001,9000001,18000001,40000001},{0.05,0.1,0.2,0.23,0.33,0.4,0.45})-LOOKUP(J507,{0,1950001,3300001,6950001,9000001,18000001,40000001},{0,97500,427500,636000,1536000,2796000,4796000}))*1.021,-2))</f>
        <v/>
      </c>
      <c r="N507" s="19">
        <f>IF(K507&lt;=0,0,ROUNDDOWN((K507*LOOKUP(K507,{0,1950001,3300001,6950001,9000001,18000001,40000001},{0.05,0.1,0.2,0.23,0.33,0.4,0.45})-LOOKUP(K507,{0,1950001,3300001,6950001,9000001,18000001,40000001},{0,97500,427500,636000,1536000,2796000,4796000}))*1.021,-2))</f>
        <v/>
      </c>
      <c r="O507" s="19">
        <f>IF(L507&lt;=0,0,ROUNDDOWN((L507*LOOKUP(L507,{0,1950001,3300001,6950001,9000001,18000001,40000001},{0.05,0.1,0.2,0.23,0.33,0.4,0.45})-LOOKUP(L507,{0,1950001,3300001,6950001,9000001,18000001,40000001},{0,97500,427500,636000,1536000,2796000,4796000}))*1.021,-2))</f>
        <v/>
      </c>
      <c r="P507" s="19">
        <f>MAX(0,ROUNDDOWN(G507-E507-430000,-3))</f>
        <v/>
      </c>
      <c r="Q507" s="19">
        <f>MAX(0,ROUNDDOWN(G507-E507-430000-I507,-3))</f>
        <v/>
      </c>
      <c r="R507" s="19">
        <f>MAX(0,ROUNDDOWN(F507-E507-430000,-3))</f>
        <v/>
      </c>
      <c r="S507" s="19">
        <f>IF(G507&lt;=450000,0,MAX(0,ROUNDDOWN(P507*0.06-MIN(50000,P507)*0.03,-2))+MAX(0,ROUNDDOWN(P507*0.04-MIN(50000,P507)*0.02,-2)))</f>
        <v/>
      </c>
      <c r="T507" s="19">
        <f>IF(G507&lt;=450000,0,MAX(0,ROUNDDOWN(Q507*0.06-MIN(50000,Q507)*0.03,-2))+MAX(0,ROUNDDOWN(Q507*0.04-MIN(50000,Q507)*0.02,-2)))</f>
        <v/>
      </c>
      <c r="U507" s="19">
        <f>IF(F507&lt;=450000,0,MAX(0,ROUNDDOWN(R507*0.06-MIN(50000,R507)*0.03,-2))+MAX(0,ROUNDDOWN(R507*0.04-MIN(50000,R507)*0.02,-2)))</f>
        <v/>
      </c>
      <c r="V507" s="19">
        <f>S507-U507</f>
        <v/>
      </c>
      <c r="W507" s="19">
        <f>O507-M507</f>
        <v/>
      </c>
      <c r="X507" s="19">
        <f>N507+T507-M507-S507</f>
        <v/>
      </c>
      <c r="Y507" s="19">
        <f>T507-S507</f>
        <v/>
      </c>
    </row>
    <row r="508">
      <c r="A508" t="inlineStr">
        <is>
          <t>年収刻み 19万</t>
        </is>
      </c>
      <c r="B508" s="19">
        <f>'4_年収10万円刻み'!$A$69</f>
        <v/>
      </c>
      <c r="C508" s="19" t="n">
        <v>190000</v>
      </c>
      <c r="D508" s="19" t="n">
        <v>0</v>
      </c>
      <c r="E508" s="19">
        <f>ROUND(MIN(B508/12,650000)*12*0.0915+MIN(B508/12,1390000)*12*(0.0504+0)+B508*0.005,0)</f>
        <v/>
      </c>
      <c r="F508" s="19">
        <f>IF(B508&lt;741000,0,IF(B508&lt;2191000,B508-740000,IF(B508&lt;2193000,1451000,IF(B508&lt;2196000,1453000,IF(B508&lt;2200000,1456000,IF(B508&lt;3600000,ROUND(ROUNDDOWN(B508/4,-3)*2.8,0)-80000,IF(B508&lt;6600000,ROUND(ROUNDDOWN(B508/4,-3)*3.2,0)-440000,IF(B508&lt;8500000,ROUNDDOWN(B508*0.9,0)-1100000,B508-1950000))))))))</f>
        <v/>
      </c>
      <c r="G508" s="19">
        <f>F508+C508</f>
        <v/>
      </c>
      <c r="H508" s="19">
        <f>IF(G508&gt;23500000,NA(),IF(G508&lt;=4890000,1040000,IF(G508&lt;=6550000,670000,620000)))</f>
        <v/>
      </c>
      <c r="I508" s="19">
        <f>IF(D508&lt;=0,0,MAX(0,MIN(2000000,D508-MIN(100000,ROUNDDOWN(G508*0.05,0)))))</f>
        <v/>
      </c>
      <c r="J508" s="19">
        <f>MAX(0,ROUNDDOWN(F508-E508-H508,-3))</f>
        <v/>
      </c>
      <c r="K508" s="19">
        <f>MAX(0,ROUNDDOWN(G508-E508-H508-I508,-3))</f>
        <v/>
      </c>
      <c r="L508" s="19">
        <f>MAX(0,ROUNDDOWN(G508-E508-H508,-3))</f>
        <v/>
      </c>
      <c r="M508" s="19">
        <f>IF(J508&lt;=0,0,ROUNDDOWN((J508*LOOKUP(J508,{0,1950001,3300001,6950001,9000001,18000001,40000001},{0.05,0.1,0.2,0.23,0.33,0.4,0.45})-LOOKUP(J508,{0,1950001,3300001,6950001,9000001,18000001,40000001},{0,97500,427500,636000,1536000,2796000,4796000}))*1.021,-2))</f>
        <v/>
      </c>
      <c r="N508" s="19">
        <f>IF(K508&lt;=0,0,ROUNDDOWN((K508*LOOKUP(K508,{0,1950001,3300001,6950001,9000001,18000001,40000001},{0.05,0.1,0.2,0.23,0.33,0.4,0.45})-LOOKUP(K508,{0,1950001,3300001,6950001,9000001,18000001,40000001},{0,97500,427500,636000,1536000,2796000,4796000}))*1.021,-2))</f>
        <v/>
      </c>
      <c r="O508" s="19">
        <f>IF(L508&lt;=0,0,ROUNDDOWN((L508*LOOKUP(L508,{0,1950001,3300001,6950001,9000001,18000001,40000001},{0.05,0.1,0.2,0.23,0.33,0.4,0.45})-LOOKUP(L508,{0,1950001,3300001,6950001,9000001,18000001,40000001},{0,97500,427500,636000,1536000,2796000,4796000}))*1.021,-2))</f>
        <v/>
      </c>
      <c r="P508" s="19">
        <f>MAX(0,ROUNDDOWN(G508-E508-430000,-3))</f>
        <v/>
      </c>
      <c r="Q508" s="19">
        <f>MAX(0,ROUNDDOWN(G508-E508-430000-I508,-3))</f>
        <v/>
      </c>
      <c r="R508" s="19">
        <f>MAX(0,ROUNDDOWN(F508-E508-430000,-3))</f>
        <v/>
      </c>
      <c r="S508" s="19">
        <f>IF(G508&lt;=450000,0,MAX(0,ROUNDDOWN(P508*0.06-MIN(50000,P508)*0.03,-2))+MAX(0,ROUNDDOWN(P508*0.04-MIN(50000,P508)*0.02,-2)))</f>
        <v/>
      </c>
      <c r="T508" s="19">
        <f>IF(G508&lt;=450000,0,MAX(0,ROUNDDOWN(Q508*0.06-MIN(50000,Q508)*0.03,-2))+MAX(0,ROUNDDOWN(Q508*0.04-MIN(50000,Q508)*0.02,-2)))</f>
        <v/>
      </c>
      <c r="U508" s="19">
        <f>IF(F508&lt;=450000,0,MAX(0,ROUNDDOWN(R508*0.06-MIN(50000,R508)*0.03,-2))+MAX(0,ROUNDDOWN(R508*0.04-MIN(50000,R508)*0.02,-2)))</f>
        <v/>
      </c>
      <c r="V508" s="19">
        <f>S508-U508</f>
        <v/>
      </c>
      <c r="W508" s="19">
        <f>O508-M508</f>
        <v/>
      </c>
      <c r="X508" s="19">
        <f>N508+T508-M508-S508</f>
        <v/>
      </c>
      <c r="Y508" s="19">
        <f>T508-S508</f>
        <v/>
      </c>
    </row>
    <row r="509">
      <c r="A509" t="inlineStr">
        <is>
          <t>年収刻み 20万1円</t>
        </is>
      </c>
      <c r="B509" s="19">
        <f>'4_年収10万円刻み'!$A$69</f>
        <v/>
      </c>
      <c r="C509" s="19" t="n">
        <v>200001</v>
      </c>
      <c r="D509" s="19" t="n">
        <v>0</v>
      </c>
      <c r="E509" s="19">
        <f>ROUND(MIN(B509/12,650000)*12*0.0915+MIN(B509/12,1390000)*12*(0.0504+0)+B509*0.005,0)</f>
        <v/>
      </c>
      <c r="F509" s="19">
        <f>IF(B509&lt;741000,0,IF(B509&lt;2191000,B509-740000,IF(B509&lt;2193000,1451000,IF(B509&lt;2196000,1453000,IF(B509&lt;2200000,1456000,IF(B509&lt;3600000,ROUND(ROUNDDOWN(B509/4,-3)*2.8,0)-80000,IF(B509&lt;6600000,ROUND(ROUNDDOWN(B509/4,-3)*3.2,0)-440000,IF(B509&lt;8500000,ROUNDDOWN(B509*0.9,0)-1100000,B509-1950000))))))))</f>
        <v/>
      </c>
      <c r="G509" s="19">
        <f>F509+C509</f>
        <v/>
      </c>
      <c r="H509" s="19">
        <f>IF(G509&gt;23500000,NA(),IF(G509&lt;=4890000,1040000,IF(G509&lt;=6550000,670000,620000)))</f>
        <v/>
      </c>
      <c r="I509" s="19">
        <f>IF(D509&lt;=0,0,MAX(0,MIN(2000000,D509-MIN(100000,ROUNDDOWN(G509*0.05,0)))))</f>
        <v/>
      </c>
      <c r="J509" s="19">
        <f>MAX(0,ROUNDDOWN(F509-E509-H509,-3))</f>
        <v/>
      </c>
      <c r="K509" s="19">
        <f>MAX(0,ROUNDDOWN(G509-E509-H509-I509,-3))</f>
        <v/>
      </c>
      <c r="L509" s="19">
        <f>MAX(0,ROUNDDOWN(G509-E509-H509,-3))</f>
        <v/>
      </c>
      <c r="M509" s="19">
        <f>IF(J509&lt;=0,0,ROUNDDOWN((J509*LOOKUP(J509,{0,1950001,3300001,6950001,9000001,18000001,40000001},{0.05,0.1,0.2,0.23,0.33,0.4,0.45})-LOOKUP(J509,{0,1950001,3300001,6950001,9000001,18000001,40000001},{0,97500,427500,636000,1536000,2796000,4796000}))*1.021,-2))</f>
        <v/>
      </c>
      <c r="N509" s="19">
        <f>IF(K509&lt;=0,0,ROUNDDOWN((K509*LOOKUP(K509,{0,1950001,3300001,6950001,9000001,18000001,40000001},{0.05,0.1,0.2,0.23,0.33,0.4,0.45})-LOOKUP(K509,{0,1950001,3300001,6950001,9000001,18000001,40000001},{0,97500,427500,636000,1536000,2796000,4796000}))*1.021,-2))</f>
        <v/>
      </c>
      <c r="O509" s="19">
        <f>IF(L509&lt;=0,0,ROUNDDOWN((L509*LOOKUP(L509,{0,1950001,3300001,6950001,9000001,18000001,40000001},{0.05,0.1,0.2,0.23,0.33,0.4,0.45})-LOOKUP(L509,{0,1950001,3300001,6950001,9000001,18000001,40000001},{0,97500,427500,636000,1536000,2796000,4796000}))*1.021,-2))</f>
        <v/>
      </c>
      <c r="P509" s="19">
        <f>MAX(0,ROUNDDOWN(G509-E509-430000,-3))</f>
        <v/>
      </c>
      <c r="Q509" s="19">
        <f>MAX(0,ROUNDDOWN(G509-E509-430000-I509,-3))</f>
        <v/>
      </c>
      <c r="R509" s="19">
        <f>MAX(0,ROUNDDOWN(F509-E509-430000,-3))</f>
        <v/>
      </c>
      <c r="S509" s="19">
        <f>IF(G509&lt;=450000,0,MAX(0,ROUNDDOWN(P509*0.06-MIN(50000,P509)*0.03,-2))+MAX(0,ROUNDDOWN(P509*0.04-MIN(50000,P509)*0.02,-2)))</f>
        <v/>
      </c>
      <c r="T509" s="19">
        <f>IF(G509&lt;=450000,0,MAX(0,ROUNDDOWN(Q509*0.06-MIN(50000,Q509)*0.03,-2))+MAX(0,ROUNDDOWN(Q509*0.04-MIN(50000,Q509)*0.02,-2)))</f>
        <v/>
      </c>
      <c r="U509" s="19">
        <f>IF(F509&lt;=450000,0,MAX(0,ROUNDDOWN(R509*0.06-MIN(50000,R509)*0.03,-2))+MAX(0,ROUNDDOWN(R509*0.04-MIN(50000,R509)*0.02,-2)))</f>
        <v/>
      </c>
      <c r="V509" s="19">
        <f>S509-U509</f>
        <v/>
      </c>
      <c r="W509" s="19">
        <f>O509-M509</f>
        <v/>
      </c>
      <c r="X509" s="19">
        <f>N509+T509-M509-S509</f>
        <v/>
      </c>
      <c r="Y509" s="19">
        <f>T509-S509</f>
        <v/>
      </c>
    </row>
    <row r="510">
      <c r="A510" t="inlineStr">
        <is>
          <t>年収刻み 19万</t>
        </is>
      </c>
      <c r="B510" s="19">
        <f>'4_年収10万円刻み'!$A$70</f>
        <v/>
      </c>
      <c r="C510" s="19" t="n">
        <v>190000</v>
      </c>
      <c r="D510" s="19" t="n">
        <v>0</v>
      </c>
      <c r="E510" s="19">
        <f>ROUND(MIN(B510/12,650000)*12*0.0915+MIN(B510/12,1390000)*12*(0.0504+0)+B510*0.005,0)</f>
        <v/>
      </c>
      <c r="F510" s="19">
        <f>IF(B510&lt;741000,0,IF(B510&lt;2191000,B510-740000,IF(B510&lt;2193000,1451000,IF(B510&lt;2196000,1453000,IF(B510&lt;2200000,1456000,IF(B510&lt;3600000,ROUND(ROUNDDOWN(B510/4,-3)*2.8,0)-80000,IF(B510&lt;6600000,ROUND(ROUNDDOWN(B510/4,-3)*3.2,0)-440000,IF(B510&lt;8500000,ROUNDDOWN(B510*0.9,0)-1100000,B510-1950000))))))))</f>
        <v/>
      </c>
      <c r="G510" s="19">
        <f>F510+C510</f>
        <v/>
      </c>
      <c r="H510" s="19">
        <f>IF(G510&gt;23500000,NA(),IF(G510&lt;=4890000,1040000,IF(G510&lt;=6550000,670000,620000)))</f>
        <v/>
      </c>
      <c r="I510" s="19">
        <f>IF(D510&lt;=0,0,MAX(0,MIN(2000000,D510-MIN(100000,ROUNDDOWN(G510*0.05,0)))))</f>
        <v/>
      </c>
      <c r="J510" s="19">
        <f>MAX(0,ROUNDDOWN(F510-E510-H510,-3))</f>
        <v/>
      </c>
      <c r="K510" s="19">
        <f>MAX(0,ROUNDDOWN(G510-E510-H510-I510,-3))</f>
        <v/>
      </c>
      <c r="L510" s="19">
        <f>MAX(0,ROUNDDOWN(G510-E510-H510,-3))</f>
        <v/>
      </c>
      <c r="M510" s="19">
        <f>IF(J510&lt;=0,0,ROUNDDOWN((J510*LOOKUP(J510,{0,1950001,3300001,6950001,9000001,18000001,40000001},{0.05,0.1,0.2,0.23,0.33,0.4,0.45})-LOOKUP(J510,{0,1950001,3300001,6950001,9000001,18000001,40000001},{0,97500,427500,636000,1536000,2796000,4796000}))*1.021,-2))</f>
        <v/>
      </c>
      <c r="N510" s="19">
        <f>IF(K510&lt;=0,0,ROUNDDOWN((K510*LOOKUP(K510,{0,1950001,3300001,6950001,9000001,18000001,40000001},{0.05,0.1,0.2,0.23,0.33,0.4,0.45})-LOOKUP(K510,{0,1950001,3300001,6950001,9000001,18000001,40000001},{0,97500,427500,636000,1536000,2796000,4796000}))*1.021,-2))</f>
        <v/>
      </c>
      <c r="O510" s="19">
        <f>IF(L510&lt;=0,0,ROUNDDOWN((L510*LOOKUP(L510,{0,1950001,3300001,6950001,9000001,18000001,40000001},{0.05,0.1,0.2,0.23,0.33,0.4,0.45})-LOOKUP(L510,{0,1950001,3300001,6950001,9000001,18000001,40000001},{0,97500,427500,636000,1536000,2796000,4796000}))*1.021,-2))</f>
        <v/>
      </c>
      <c r="P510" s="19">
        <f>MAX(0,ROUNDDOWN(G510-E510-430000,-3))</f>
        <v/>
      </c>
      <c r="Q510" s="19">
        <f>MAX(0,ROUNDDOWN(G510-E510-430000-I510,-3))</f>
        <v/>
      </c>
      <c r="R510" s="19">
        <f>MAX(0,ROUNDDOWN(F510-E510-430000,-3))</f>
        <v/>
      </c>
      <c r="S510" s="19">
        <f>IF(G510&lt;=450000,0,MAX(0,ROUNDDOWN(P510*0.06-MIN(50000,P510)*0.03,-2))+MAX(0,ROUNDDOWN(P510*0.04-MIN(50000,P510)*0.02,-2)))</f>
        <v/>
      </c>
      <c r="T510" s="19">
        <f>IF(G510&lt;=450000,0,MAX(0,ROUNDDOWN(Q510*0.06-MIN(50000,Q510)*0.03,-2))+MAX(0,ROUNDDOWN(Q510*0.04-MIN(50000,Q510)*0.02,-2)))</f>
        <v/>
      </c>
      <c r="U510" s="19">
        <f>IF(F510&lt;=450000,0,MAX(0,ROUNDDOWN(R510*0.06-MIN(50000,R510)*0.03,-2))+MAX(0,ROUNDDOWN(R510*0.04-MIN(50000,R510)*0.02,-2)))</f>
        <v/>
      </c>
      <c r="V510" s="19">
        <f>S510-U510</f>
        <v/>
      </c>
      <c r="W510" s="19">
        <f>O510-M510</f>
        <v/>
      </c>
      <c r="X510" s="19">
        <f>N510+T510-M510-S510</f>
        <v/>
      </c>
      <c r="Y510" s="19">
        <f>T510-S510</f>
        <v/>
      </c>
    </row>
    <row r="511">
      <c r="A511" t="inlineStr">
        <is>
          <t>年収刻み 20万1円</t>
        </is>
      </c>
      <c r="B511" s="19">
        <f>'4_年収10万円刻み'!$A$70</f>
        <v/>
      </c>
      <c r="C511" s="19" t="n">
        <v>200001</v>
      </c>
      <c r="D511" s="19" t="n">
        <v>0</v>
      </c>
      <c r="E511" s="19">
        <f>ROUND(MIN(B511/12,650000)*12*0.0915+MIN(B511/12,1390000)*12*(0.0504+0)+B511*0.005,0)</f>
        <v/>
      </c>
      <c r="F511" s="19">
        <f>IF(B511&lt;741000,0,IF(B511&lt;2191000,B511-740000,IF(B511&lt;2193000,1451000,IF(B511&lt;2196000,1453000,IF(B511&lt;2200000,1456000,IF(B511&lt;3600000,ROUND(ROUNDDOWN(B511/4,-3)*2.8,0)-80000,IF(B511&lt;6600000,ROUND(ROUNDDOWN(B511/4,-3)*3.2,0)-440000,IF(B511&lt;8500000,ROUNDDOWN(B511*0.9,0)-1100000,B511-1950000))))))))</f>
        <v/>
      </c>
      <c r="G511" s="19">
        <f>F511+C511</f>
        <v/>
      </c>
      <c r="H511" s="19">
        <f>IF(G511&gt;23500000,NA(),IF(G511&lt;=4890000,1040000,IF(G511&lt;=6550000,670000,620000)))</f>
        <v/>
      </c>
      <c r="I511" s="19">
        <f>IF(D511&lt;=0,0,MAX(0,MIN(2000000,D511-MIN(100000,ROUNDDOWN(G511*0.05,0)))))</f>
        <v/>
      </c>
      <c r="J511" s="19">
        <f>MAX(0,ROUNDDOWN(F511-E511-H511,-3))</f>
        <v/>
      </c>
      <c r="K511" s="19">
        <f>MAX(0,ROUNDDOWN(G511-E511-H511-I511,-3))</f>
        <v/>
      </c>
      <c r="L511" s="19">
        <f>MAX(0,ROUNDDOWN(G511-E511-H511,-3))</f>
        <v/>
      </c>
      <c r="M511" s="19">
        <f>IF(J511&lt;=0,0,ROUNDDOWN((J511*LOOKUP(J511,{0,1950001,3300001,6950001,9000001,18000001,40000001},{0.05,0.1,0.2,0.23,0.33,0.4,0.45})-LOOKUP(J511,{0,1950001,3300001,6950001,9000001,18000001,40000001},{0,97500,427500,636000,1536000,2796000,4796000}))*1.021,-2))</f>
        <v/>
      </c>
      <c r="N511" s="19">
        <f>IF(K511&lt;=0,0,ROUNDDOWN((K511*LOOKUP(K511,{0,1950001,3300001,6950001,9000001,18000001,40000001},{0.05,0.1,0.2,0.23,0.33,0.4,0.45})-LOOKUP(K511,{0,1950001,3300001,6950001,9000001,18000001,40000001},{0,97500,427500,636000,1536000,2796000,4796000}))*1.021,-2))</f>
        <v/>
      </c>
      <c r="O511" s="19">
        <f>IF(L511&lt;=0,0,ROUNDDOWN((L511*LOOKUP(L511,{0,1950001,3300001,6950001,9000001,18000001,40000001},{0.05,0.1,0.2,0.23,0.33,0.4,0.45})-LOOKUP(L511,{0,1950001,3300001,6950001,9000001,18000001,40000001},{0,97500,427500,636000,1536000,2796000,4796000}))*1.021,-2))</f>
        <v/>
      </c>
      <c r="P511" s="19">
        <f>MAX(0,ROUNDDOWN(G511-E511-430000,-3))</f>
        <v/>
      </c>
      <c r="Q511" s="19">
        <f>MAX(0,ROUNDDOWN(G511-E511-430000-I511,-3))</f>
        <v/>
      </c>
      <c r="R511" s="19">
        <f>MAX(0,ROUNDDOWN(F511-E511-430000,-3))</f>
        <v/>
      </c>
      <c r="S511" s="19">
        <f>IF(G511&lt;=450000,0,MAX(0,ROUNDDOWN(P511*0.06-MIN(50000,P511)*0.03,-2))+MAX(0,ROUNDDOWN(P511*0.04-MIN(50000,P511)*0.02,-2)))</f>
        <v/>
      </c>
      <c r="T511" s="19">
        <f>IF(G511&lt;=450000,0,MAX(0,ROUNDDOWN(Q511*0.06-MIN(50000,Q511)*0.03,-2))+MAX(0,ROUNDDOWN(Q511*0.04-MIN(50000,Q511)*0.02,-2)))</f>
        <v/>
      </c>
      <c r="U511" s="19">
        <f>IF(F511&lt;=450000,0,MAX(0,ROUNDDOWN(R511*0.06-MIN(50000,R511)*0.03,-2))+MAX(0,ROUNDDOWN(R511*0.04-MIN(50000,R511)*0.02,-2)))</f>
        <v/>
      </c>
      <c r="V511" s="19">
        <f>S511-U511</f>
        <v/>
      </c>
      <c r="W511" s="19">
        <f>O511-M511</f>
        <v/>
      </c>
      <c r="X511" s="19">
        <f>N511+T511-M511-S511</f>
        <v/>
      </c>
      <c r="Y511" s="19">
        <f>T511-S511</f>
        <v/>
      </c>
    </row>
    <row r="512">
      <c r="A512" t="inlineStr">
        <is>
          <t>年収刻み 19万</t>
        </is>
      </c>
      <c r="B512" s="19">
        <f>'4_年収10万円刻み'!$A$71</f>
        <v/>
      </c>
      <c r="C512" s="19" t="n">
        <v>190000</v>
      </c>
      <c r="D512" s="19" t="n">
        <v>0</v>
      </c>
      <c r="E512" s="19">
        <f>ROUND(MIN(B512/12,650000)*12*0.0915+MIN(B512/12,1390000)*12*(0.0504+0)+B512*0.005,0)</f>
        <v/>
      </c>
      <c r="F512" s="19">
        <f>IF(B512&lt;741000,0,IF(B512&lt;2191000,B512-740000,IF(B512&lt;2193000,1451000,IF(B512&lt;2196000,1453000,IF(B512&lt;2200000,1456000,IF(B512&lt;3600000,ROUND(ROUNDDOWN(B512/4,-3)*2.8,0)-80000,IF(B512&lt;6600000,ROUND(ROUNDDOWN(B512/4,-3)*3.2,0)-440000,IF(B512&lt;8500000,ROUNDDOWN(B512*0.9,0)-1100000,B512-1950000))))))))</f>
        <v/>
      </c>
      <c r="G512" s="19">
        <f>F512+C512</f>
        <v/>
      </c>
      <c r="H512" s="19">
        <f>IF(G512&gt;23500000,NA(),IF(G512&lt;=4890000,1040000,IF(G512&lt;=6550000,670000,620000)))</f>
        <v/>
      </c>
      <c r="I512" s="19">
        <f>IF(D512&lt;=0,0,MAX(0,MIN(2000000,D512-MIN(100000,ROUNDDOWN(G512*0.05,0)))))</f>
        <v/>
      </c>
      <c r="J512" s="19">
        <f>MAX(0,ROUNDDOWN(F512-E512-H512,-3))</f>
        <v/>
      </c>
      <c r="K512" s="19">
        <f>MAX(0,ROUNDDOWN(G512-E512-H512-I512,-3))</f>
        <v/>
      </c>
      <c r="L512" s="19">
        <f>MAX(0,ROUNDDOWN(G512-E512-H512,-3))</f>
        <v/>
      </c>
      <c r="M512" s="19">
        <f>IF(J512&lt;=0,0,ROUNDDOWN((J512*LOOKUP(J512,{0,1950001,3300001,6950001,9000001,18000001,40000001},{0.05,0.1,0.2,0.23,0.33,0.4,0.45})-LOOKUP(J512,{0,1950001,3300001,6950001,9000001,18000001,40000001},{0,97500,427500,636000,1536000,2796000,4796000}))*1.021,-2))</f>
        <v/>
      </c>
      <c r="N512" s="19">
        <f>IF(K512&lt;=0,0,ROUNDDOWN((K512*LOOKUP(K512,{0,1950001,3300001,6950001,9000001,18000001,40000001},{0.05,0.1,0.2,0.23,0.33,0.4,0.45})-LOOKUP(K512,{0,1950001,3300001,6950001,9000001,18000001,40000001},{0,97500,427500,636000,1536000,2796000,4796000}))*1.021,-2))</f>
        <v/>
      </c>
      <c r="O512" s="19">
        <f>IF(L512&lt;=0,0,ROUNDDOWN((L512*LOOKUP(L512,{0,1950001,3300001,6950001,9000001,18000001,40000001},{0.05,0.1,0.2,0.23,0.33,0.4,0.45})-LOOKUP(L512,{0,1950001,3300001,6950001,9000001,18000001,40000001},{0,97500,427500,636000,1536000,2796000,4796000}))*1.021,-2))</f>
        <v/>
      </c>
      <c r="P512" s="19">
        <f>MAX(0,ROUNDDOWN(G512-E512-430000,-3))</f>
        <v/>
      </c>
      <c r="Q512" s="19">
        <f>MAX(0,ROUNDDOWN(G512-E512-430000-I512,-3))</f>
        <v/>
      </c>
      <c r="R512" s="19">
        <f>MAX(0,ROUNDDOWN(F512-E512-430000,-3))</f>
        <v/>
      </c>
      <c r="S512" s="19">
        <f>IF(G512&lt;=450000,0,MAX(0,ROUNDDOWN(P512*0.06-MIN(50000,P512)*0.03,-2))+MAX(0,ROUNDDOWN(P512*0.04-MIN(50000,P512)*0.02,-2)))</f>
        <v/>
      </c>
      <c r="T512" s="19">
        <f>IF(G512&lt;=450000,0,MAX(0,ROUNDDOWN(Q512*0.06-MIN(50000,Q512)*0.03,-2))+MAX(0,ROUNDDOWN(Q512*0.04-MIN(50000,Q512)*0.02,-2)))</f>
        <v/>
      </c>
      <c r="U512" s="19">
        <f>IF(F512&lt;=450000,0,MAX(0,ROUNDDOWN(R512*0.06-MIN(50000,R512)*0.03,-2))+MAX(0,ROUNDDOWN(R512*0.04-MIN(50000,R512)*0.02,-2)))</f>
        <v/>
      </c>
      <c r="V512" s="19">
        <f>S512-U512</f>
        <v/>
      </c>
      <c r="W512" s="19">
        <f>O512-M512</f>
        <v/>
      </c>
      <c r="X512" s="19">
        <f>N512+T512-M512-S512</f>
        <v/>
      </c>
      <c r="Y512" s="19">
        <f>T512-S512</f>
        <v/>
      </c>
    </row>
    <row r="513">
      <c r="A513" t="inlineStr">
        <is>
          <t>年収刻み 20万1円</t>
        </is>
      </c>
      <c r="B513" s="19">
        <f>'4_年収10万円刻み'!$A$71</f>
        <v/>
      </c>
      <c r="C513" s="19" t="n">
        <v>200001</v>
      </c>
      <c r="D513" s="19" t="n">
        <v>0</v>
      </c>
      <c r="E513" s="19">
        <f>ROUND(MIN(B513/12,650000)*12*0.0915+MIN(B513/12,1390000)*12*(0.0504+0)+B513*0.005,0)</f>
        <v/>
      </c>
      <c r="F513" s="19">
        <f>IF(B513&lt;741000,0,IF(B513&lt;2191000,B513-740000,IF(B513&lt;2193000,1451000,IF(B513&lt;2196000,1453000,IF(B513&lt;2200000,1456000,IF(B513&lt;3600000,ROUND(ROUNDDOWN(B513/4,-3)*2.8,0)-80000,IF(B513&lt;6600000,ROUND(ROUNDDOWN(B513/4,-3)*3.2,0)-440000,IF(B513&lt;8500000,ROUNDDOWN(B513*0.9,0)-1100000,B513-1950000))))))))</f>
        <v/>
      </c>
      <c r="G513" s="19">
        <f>F513+C513</f>
        <v/>
      </c>
      <c r="H513" s="19">
        <f>IF(G513&gt;23500000,NA(),IF(G513&lt;=4890000,1040000,IF(G513&lt;=6550000,670000,620000)))</f>
        <v/>
      </c>
      <c r="I513" s="19">
        <f>IF(D513&lt;=0,0,MAX(0,MIN(2000000,D513-MIN(100000,ROUNDDOWN(G513*0.05,0)))))</f>
        <v/>
      </c>
      <c r="J513" s="19">
        <f>MAX(0,ROUNDDOWN(F513-E513-H513,-3))</f>
        <v/>
      </c>
      <c r="K513" s="19">
        <f>MAX(0,ROUNDDOWN(G513-E513-H513-I513,-3))</f>
        <v/>
      </c>
      <c r="L513" s="19">
        <f>MAX(0,ROUNDDOWN(G513-E513-H513,-3))</f>
        <v/>
      </c>
      <c r="M513" s="19">
        <f>IF(J513&lt;=0,0,ROUNDDOWN((J513*LOOKUP(J513,{0,1950001,3300001,6950001,9000001,18000001,40000001},{0.05,0.1,0.2,0.23,0.33,0.4,0.45})-LOOKUP(J513,{0,1950001,3300001,6950001,9000001,18000001,40000001},{0,97500,427500,636000,1536000,2796000,4796000}))*1.021,-2))</f>
        <v/>
      </c>
      <c r="N513" s="19">
        <f>IF(K513&lt;=0,0,ROUNDDOWN((K513*LOOKUP(K513,{0,1950001,3300001,6950001,9000001,18000001,40000001},{0.05,0.1,0.2,0.23,0.33,0.4,0.45})-LOOKUP(K513,{0,1950001,3300001,6950001,9000001,18000001,40000001},{0,97500,427500,636000,1536000,2796000,4796000}))*1.021,-2))</f>
        <v/>
      </c>
      <c r="O513" s="19">
        <f>IF(L513&lt;=0,0,ROUNDDOWN((L513*LOOKUP(L513,{0,1950001,3300001,6950001,9000001,18000001,40000001},{0.05,0.1,0.2,0.23,0.33,0.4,0.45})-LOOKUP(L513,{0,1950001,3300001,6950001,9000001,18000001,40000001},{0,97500,427500,636000,1536000,2796000,4796000}))*1.021,-2))</f>
        <v/>
      </c>
      <c r="P513" s="19">
        <f>MAX(0,ROUNDDOWN(G513-E513-430000,-3))</f>
        <v/>
      </c>
      <c r="Q513" s="19">
        <f>MAX(0,ROUNDDOWN(G513-E513-430000-I513,-3))</f>
        <v/>
      </c>
      <c r="R513" s="19">
        <f>MAX(0,ROUNDDOWN(F513-E513-430000,-3))</f>
        <v/>
      </c>
      <c r="S513" s="19">
        <f>IF(G513&lt;=450000,0,MAX(0,ROUNDDOWN(P513*0.06-MIN(50000,P513)*0.03,-2))+MAX(0,ROUNDDOWN(P513*0.04-MIN(50000,P513)*0.02,-2)))</f>
        <v/>
      </c>
      <c r="T513" s="19">
        <f>IF(G513&lt;=450000,0,MAX(0,ROUNDDOWN(Q513*0.06-MIN(50000,Q513)*0.03,-2))+MAX(0,ROUNDDOWN(Q513*0.04-MIN(50000,Q513)*0.02,-2)))</f>
        <v/>
      </c>
      <c r="U513" s="19">
        <f>IF(F513&lt;=450000,0,MAX(0,ROUNDDOWN(R513*0.06-MIN(50000,R513)*0.03,-2))+MAX(0,ROUNDDOWN(R513*0.04-MIN(50000,R513)*0.02,-2)))</f>
        <v/>
      </c>
      <c r="V513" s="19">
        <f>S513-U513</f>
        <v/>
      </c>
      <c r="W513" s="19">
        <f>O513-M513</f>
        <v/>
      </c>
      <c r="X513" s="19">
        <f>N513+T513-M513-S513</f>
        <v/>
      </c>
      <c r="Y513" s="19">
        <f>T513-S513</f>
        <v/>
      </c>
    </row>
    <row r="514">
      <c r="A514" t="inlineStr">
        <is>
          <t>年収刻み 19万</t>
        </is>
      </c>
      <c r="B514" s="19">
        <f>'4_年収10万円刻み'!$A$72</f>
        <v/>
      </c>
      <c r="C514" s="19" t="n">
        <v>190000</v>
      </c>
      <c r="D514" s="19" t="n">
        <v>0</v>
      </c>
      <c r="E514" s="19">
        <f>ROUND(MIN(B514/12,650000)*12*0.0915+MIN(B514/12,1390000)*12*(0.0504+0)+B514*0.005,0)</f>
        <v/>
      </c>
      <c r="F514" s="19">
        <f>IF(B514&lt;741000,0,IF(B514&lt;2191000,B514-740000,IF(B514&lt;2193000,1451000,IF(B514&lt;2196000,1453000,IF(B514&lt;2200000,1456000,IF(B514&lt;3600000,ROUND(ROUNDDOWN(B514/4,-3)*2.8,0)-80000,IF(B514&lt;6600000,ROUND(ROUNDDOWN(B514/4,-3)*3.2,0)-440000,IF(B514&lt;8500000,ROUNDDOWN(B514*0.9,0)-1100000,B514-1950000))))))))</f>
        <v/>
      </c>
      <c r="G514" s="19">
        <f>F514+C514</f>
        <v/>
      </c>
      <c r="H514" s="19">
        <f>IF(G514&gt;23500000,NA(),IF(G514&lt;=4890000,1040000,IF(G514&lt;=6550000,670000,620000)))</f>
        <v/>
      </c>
      <c r="I514" s="19">
        <f>IF(D514&lt;=0,0,MAX(0,MIN(2000000,D514-MIN(100000,ROUNDDOWN(G514*0.05,0)))))</f>
        <v/>
      </c>
      <c r="J514" s="19">
        <f>MAX(0,ROUNDDOWN(F514-E514-H514,-3))</f>
        <v/>
      </c>
      <c r="K514" s="19">
        <f>MAX(0,ROUNDDOWN(G514-E514-H514-I514,-3))</f>
        <v/>
      </c>
      <c r="L514" s="19">
        <f>MAX(0,ROUNDDOWN(G514-E514-H514,-3))</f>
        <v/>
      </c>
      <c r="M514" s="19">
        <f>IF(J514&lt;=0,0,ROUNDDOWN((J514*LOOKUP(J514,{0,1950001,3300001,6950001,9000001,18000001,40000001},{0.05,0.1,0.2,0.23,0.33,0.4,0.45})-LOOKUP(J514,{0,1950001,3300001,6950001,9000001,18000001,40000001},{0,97500,427500,636000,1536000,2796000,4796000}))*1.021,-2))</f>
        <v/>
      </c>
      <c r="N514" s="19">
        <f>IF(K514&lt;=0,0,ROUNDDOWN((K514*LOOKUP(K514,{0,1950001,3300001,6950001,9000001,18000001,40000001},{0.05,0.1,0.2,0.23,0.33,0.4,0.45})-LOOKUP(K514,{0,1950001,3300001,6950001,9000001,18000001,40000001},{0,97500,427500,636000,1536000,2796000,4796000}))*1.021,-2))</f>
        <v/>
      </c>
      <c r="O514" s="19">
        <f>IF(L514&lt;=0,0,ROUNDDOWN((L514*LOOKUP(L514,{0,1950001,3300001,6950001,9000001,18000001,40000001},{0.05,0.1,0.2,0.23,0.33,0.4,0.45})-LOOKUP(L514,{0,1950001,3300001,6950001,9000001,18000001,40000001},{0,97500,427500,636000,1536000,2796000,4796000}))*1.021,-2))</f>
        <v/>
      </c>
      <c r="P514" s="19">
        <f>MAX(0,ROUNDDOWN(G514-E514-430000,-3))</f>
        <v/>
      </c>
      <c r="Q514" s="19">
        <f>MAX(0,ROUNDDOWN(G514-E514-430000-I514,-3))</f>
        <v/>
      </c>
      <c r="R514" s="19">
        <f>MAX(0,ROUNDDOWN(F514-E514-430000,-3))</f>
        <v/>
      </c>
      <c r="S514" s="19">
        <f>IF(G514&lt;=450000,0,MAX(0,ROUNDDOWN(P514*0.06-MIN(50000,P514)*0.03,-2))+MAX(0,ROUNDDOWN(P514*0.04-MIN(50000,P514)*0.02,-2)))</f>
        <v/>
      </c>
      <c r="T514" s="19">
        <f>IF(G514&lt;=450000,0,MAX(0,ROUNDDOWN(Q514*0.06-MIN(50000,Q514)*0.03,-2))+MAX(0,ROUNDDOWN(Q514*0.04-MIN(50000,Q514)*0.02,-2)))</f>
        <v/>
      </c>
      <c r="U514" s="19">
        <f>IF(F514&lt;=450000,0,MAX(0,ROUNDDOWN(R514*0.06-MIN(50000,R514)*0.03,-2))+MAX(0,ROUNDDOWN(R514*0.04-MIN(50000,R514)*0.02,-2)))</f>
        <v/>
      </c>
      <c r="V514" s="19">
        <f>S514-U514</f>
        <v/>
      </c>
      <c r="W514" s="19">
        <f>O514-M514</f>
        <v/>
      </c>
      <c r="X514" s="19">
        <f>N514+T514-M514-S514</f>
        <v/>
      </c>
      <c r="Y514" s="19">
        <f>T514-S514</f>
        <v/>
      </c>
    </row>
    <row r="515">
      <c r="A515" t="inlineStr">
        <is>
          <t>年収刻み 20万1円</t>
        </is>
      </c>
      <c r="B515" s="19">
        <f>'4_年収10万円刻み'!$A$72</f>
        <v/>
      </c>
      <c r="C515" s="19" t="n">
        <v>200001</v>
      </c>
      <c r="D515" s="19" t="n">
        <v>0</v>
      </c>
      <c r="E515" s="19">
        <f>ROUND(MIN(B515/12,650000)*12*0.0915+MIN(B515/12,1390000)*12*(0.0504+0)+B515*0.005,0)</f>
        <v/>
      </c>
      <c r="F515" s="19">
        <f>IF(B515&lt;741000,0,IF(B515&lt;2191000,B515-740000,IF(B515&lt;2193000,1451000,IF(B515&lt;2196000,1453000,IF(B515&lt;2200000,1456000,IF(B515&lt;3600000,ROUND(ROUNDDOWN(B515/4,-3)*2.8,0)-80000,IF(B515&lt;6600000,ROUND(ROUNDDOWN(B515/4,-3)*3.2,0)-440000,IF(B515&lt;8500000,ROUNDDOWN(B515*0.9,0)-1100000,B515-1950000))))))))</f>
        <v/>
      </c>
      <c r="G515" s="19">
        <f>F515+C515</f>
        <v/>
      </c>
      <c r="H515" s="19">
        <f>IF(G515&gt;23500000,NA(),IF(G515&lt;=4890000,1040000,IF(G515&lt;=6550000,670000,620000)))</f>
        <v/>
      </c>
      <c r="I515" s="19">
        <f>IF(D515&lt;=0,0,MAX(0,MIN(2000000,D515-MIN(100000,ROUNDDOWN(G515*0.05,0)))))</f>
        <v/>
      </c>
      <c r="J515" s="19">
        <f>MAX(0,ROUNDDOWN(F515-E515-H515,-3))</f>
        <v/>
      </c>
      <c r="K515" s="19">
        <f>MAX(0,ROUNDDOWN(G515-E515-H515-I515,-3))</f>
        <v/>
      </c>
      <c r="L515" s="19">
        <f>MAX(0,ROUNDDOWN(G515-E515-H515,-3))</f>
        <v/>
      </c>
      <c r="M515" s="19">
        <f>IF(J515&lt;=0,0,ROUNDDOWN((J515*LOOKUP(J515,{0,1950001,3300001,6950001,9000001,18000001,40000001},{0.05,0.1,0.2,0.23,0.33,0.4,0.45})-LOOKUP(J515,{0,1950001,3300001,6950001,9000001,18000001,40000001},{0,97500,427500,636000,1536000,2796000,4796000}))*1.021,-2))</f>
        <v/>
      </c>
      <c r="N515" s="19">
        <f>IF(K515&lt;=0,0,ROUNDDOWN((K515*LOOKUP(K515,{0,1950001,3300001,6950001,9000001,18000001,40000001},{0.05,0.1,0.2,0.23,0.33,0.4,0.45})-LOOKUP(K515,{0,1950001,3300001,6950001,9000001,18000001,40000001},{0,97500,427500,636000,1536000,2796000,4796000}))*1.021,-2))</f>
        <v/>
      </c>
      <c r="O515" s="19">
        <f>IF(L515&lt;=0,0,ROUNDDOWN((L515*LOOKUP(L515,{0,1950001,3300001,6950001,9000001,18000001,40000001},{0.05,0.1,0.2,0.23,0.33,0.4,0.45})-LOOKUP(L515,{0,1950001,3300001,6950001,9000001,18000001,40000001},{0,97500,427500,636000,1536000,2796000,4796000}))*1.021,-2))</f>
        <v/>
      </c>
      <c r="P515" s="19">
        <f>MAX(0,ROUNDDOWN(G515-E515-430000,-3))</f>
        <v/>
      </c>
      <c r="Q515" s="19">
        <f>MAX(0,ROUNDDOWN(G515-E515-430000-I515,-3))</f>
        <v/>
      </c>
      <c r="R515" s="19">
        <f>MAX(0,ROUNDDOWN(F515-E515-430000,-3))</f>
        <v/>
      </c>
      <c r="S515" s="19">
        <f>IF(G515&lt;=450000,0,MAX(0,ROUNDDOWN(P515*0.06-MIN(50000,P515)*0.03,-2))+MAX(0,ROUNDDOWN(P515*0.04-MIN(50000,P515)*0.02,-2)))</f>
        <v/>
      </c>
      <c r="T515" s="19">
        <f>IF(G515&lt;=450000,0,MAX(0,ROUNDDOWN(Q515*0.06-MIN(50000,Q515)*0.03,-2))+MAX(0,ROUNDDOWN(Q515*0.04-MIN(50000,Q515)*0.02,-2)))</f>
        <v/>
      </c>
      <c r="U515" s="19">
        <f>IF(F515&lt;=450000,0,MAX(0,ROUNDDOWN(R515*0.06-MIN(50000,R515)*0.03,-2))+MAX(0,ROUNDDOWN(R515*0.04-MIN(50000,R515)*0.02,-2)))</f>
        <v/>
      </c>
      <c r="V515" s="19">
        <f>S515-U515</f>
        <v/>
      </c>
      <c r="W515" s="19">
        <f>O515-M515</f>
        <v/>
      </c>
      <c r="X515" s="19">
        <f>N515+T515-M515-S515</f>
        <v/>
      </c>
      <c r="Y515" s="19">
        <f>T515-S515</f>
        <v/>
      </c>
    </row>
    <row r="516">
      <c r="A516" t="inlineStr">
        <is>
          <t>年収刻み 19万</t>
        </is>
      </c>
      <c r="B516" s="19">
        <f>'4_年収10万円刻み'!$A$73</f>
        <v/>
      </c>
      <c r="C516" s="19" t="n">
        <v>190000</v>
      </c>
      <c r="D516" s="19" t="n">
        <v>0</v>
      </c>
      <c r="E516" s="19">
        <f>ROUND(MIN(B516/12,650000)*12*0.0915+MIN(B516/12,1390000)*12*(0.0504+0)+B516*0.005,0)</f>
        <v/>
      </c>
      <c r="F516" s="19">
        <f>IF(B516&lt;741000,0,IF(B516&lt;2191000,B516-740000,IF(B516&lt;2193000,1451000,IF(B516&lt;2196000,1453000,IF(B516&lt;2200000,1456000,IF(B516&lt;3600000,ROUND(ROUNDDOWN(B516/4,-3)*2.8,0)-80000,IF(B516&lt;6600000,ROUND(ROUNDDOWN(B516/4,-3)*3.2,0)-440000,IF(B516&lt;8500000,ROUNDDOWN(B516*0.9,0)-1100000,B516-1950000))))))))</f>
        <v/>
      </c>
      <c r="G516" s="19">
        <f>F516+C516</f>
        <v/>
      </c>
      <c r="H516" s="19">
        <f>IF(G516&gt;23500000,NA(),IF(G516&lt;=4890000,1040000,IF(G516&lt;=6550000,670000,620000)))</f>
        <v/>
      </c>
      <c r="I516" s="19">
        <f>IF(D516&lt;=0,0,MAX(0,MIN(2000000,D516-MIN(100000,ROUNDDOWN(G516*0.05,0)))))</f>
        <v/>
      </c>
      <c r="J516" s="19">
        <f>MAX(0,ROUNDDOWN(F516-E516-H516,-3))</f>
        <v/>
      </c>
      <c r="K516" s="19">
        <f>MAX(0,ROUNDDOWN(G516-E516-H516-I516,-3))</f>
        <v/>
      </c>
      <c r="L516" s="19">
        <f>MAX(0,ROUNDDOWN(G516-E516-H516,-3))</f>
        <v/>
      </c>
      <c r="M516" s="19">
        <f>IF(J516&lt;=0,0,ROUNDDOWN((J516*LOOKUP(J516,{0,1950001,3300001,6950001,9000001,18000001,40000001},{0.05,0.1,0.2,0.23,0.33,0.4,0.45})-LOOKUP(J516,{0,1950001,3300001,6950001,9000001,18000001,40000001},{0,97500,427500,636000,1536000,2796000,4796000}))*1.021,-2))</f>
        <v/>
      </c>
      <c r="N516" s="19">
        <f>IF(K516&lt;=0,0,ROUNDDOWN((K516*LOOKUP(K516,{0,1950001,3300001,6950001,9000001,18000001,40000001},{0.05,0.1,0.2,0.23,0.33,0.4,0.45})-LOOKUP(K516,{0,1950001,3300001,6950001,9000001,18000001,40000001},{0,97500,427500,636000,1536000,2796000,4796000}))*1.021,-2))</f>
        <v/>
      </c>
      <c r="O516" s="19">
        <f>IF(L516&lt;=0,0,ROUNDDOWN((L516*LOOKUP(L516,{0,1950001,3300001,6950001,9000001,18000001,40000001},{0.05,0.1,0.2,0.23,0.33,0.4,0.45})-LOOKUP(L516,{0,1950001,3300001,6950001,9000001,18000001,40000001},{0,97500,427500,636000,1536000,2796000,4796000}))*1.021,-2))</f>
        <v/>
      </c>
      <c r="P516" s="19">
        <f>MAX(0,ROUNDDOWN(G516-E516-430000,-3))</f>
        <v/>
      </c>
      <c r="Q516" s="19">
        <f>MAX(0,ROUNDDOWN(G516-E516-430000-I516,-3))</f>
        <v/>
      </c>
      <c r="R516" s="19">
        <f>MAX(0,ROUNDDOWN(F516-E516-430000,-3))</f>
        <v/>
      </c>
      <c r="S516" s="19">
        <f>IF(G516&lt;=450000,0,MAX(0,ROUNDDOWN(P516*0.06-MIN(50000,P516)*0.03,-2))+MAX(0,ROUNDDOWN(P516*0.04-MIN(50000,P516)*0.02,-2)))</f>
        <v/>
      </c>
      <c r="T516" s="19">
        <f>IF(G516&lt;=450000,0,MAX(0,ROUNDDOWN(Q516*0.06-MIN(50000,Q516)*0.03,-2))+MAX(0,ROUNDDOWN(Q516*0.04-MIN(50000,Q516)*0.02,-2)))</f>
        <v/>
      </c>
      <c r="U516" s="19">
        <f>IF(F516&lt;=450000,0,MAX(0,ROUNDDOWN(R516*0.06-MIN(50000,R516)*0.03,-2))+MAX(0,ROUNDDOWN(R516*0.04-MIN(50000,R516)*0.02,-2)))</f>
        <v/>
      </c>
      <c r="V516" s="19">
        <f>S516-U516</f>
        <v/>
      </c>
      <c r="W516" s="19">
        <f>O516-M516</f>
        <v/>
      </c>
      <c r="X516" s="19">
        <f>N516+T516-M516-S516</f>
        <v/>
      </c>
      <c r="Y516" s="19">
        <f>T516-S516</f>
        <v/>
      </c>
    </row>
    <row r="517">
      <c r="A517" t="inlineStr">
        <is>
          <t>年収刻み 20万1円</t>
        </is>
      </c>
      <c r="B517" s="19">
        <f>'4_年収10万円刻み'!$A$73</f>
        <v/>
      </c>
      <c r="C517" s="19" t="n">
        <v>200001</v>
      </c>
      <c r="D517" s="19" t="n">
        <v>0</v>
      </c>
      <c r="E517" s="19">
        <f>ROUND(MIN(B517/12,650000)*12*0.0915+MIN(B517/12,1390000)*12*(0.0504+0)+B517*0.005,0)</f>
        <v/>
      </c>
      <c r="F517" s="19">
        <f>IF(B517&lt;741000,0,IF(B517&lt;2191000,B517-740000,IF(B517&lt;2193000,1451000,IF(B517&lt;2196000,1453000,IF(B517&lt;2200000,1456000,IF(B517&lt;3600000,ROUND(ROUNDDOWN(B517/4,-3)*2.8,0)-80000,IF(B517&lt;6600000,ROUND(ROUNDDOWN(B517/4,-3)*3.2,0)-440000,IF(B517&lt;8500000,ROUNDDOWN(B517*0.9,0)-1100000,B517-1950000))))))))</f>
        <v/>
      </c>
      <c r="G517" s="19">
        <f>F517+C517</f>
        <v/>
      </c>
      <c r="H517" s="19">
        <f>IF(G517&gt;23500000,NA(),IF(G517&lt;=4890000,1040000,IF(G517&lt;=6550000,670000,620000)))</f>
        <v/>
      </c>
      <c r="I517" s="19">
        <f>IF(D517&lt;=0,0,MAX(0,MIN(2000000,D517-MIN(100000,ROUNDDOWN(G517*0.05,0)))))</f>
        <v/>
      </c>
      <c r="J517" s="19">
        <f>MAX(0,ROUNDDOWN(F517-E517-H517,-3))</f>
        <v/>
      </c>
      <c r="K517" s="19">
        <f>MAX(0,ROUNDDOWN(G517-E517-H517-I517,-3))</f>
        <v/>
      </c>
      <c r="L517" s="19">
        <f>MAX(0,ROUNDDOWN(G517-E517-H517,-3))</f>
        <v/>
      </c>
      <c r="M517" s="19">
        <f>IF(J517&lt;=0,0,ROUNDDOWN((J517*LOOKUP(J517,{0,1950001,3300001,6950001,9000001,18000001,40000001},{0.05,0.1,0.2,0.23,0.33,0.4,0.45})-LOOKUP(J517,{0,1950001,3300001,6950001,9000001,18000001,40000001},{0,97500,427500,636000,1536000,2796000,4796000}))*1.021,-2))</f>
        <v/>
      </c>
      <c r="N517" s="19">
        <f>IF(K517&lt;=0,0,ROUNDDOWN((K517*LOOKUP(K517,{0,1950001,3300001,6950001,9000001,18000001,40000001},{0.05,0.1,0.2,0.23,0.33,0.4,0.45})-LOOKUP(K517,{0,1950001,3300001,6950001,9000001,18000001,40000001},{0,97500,427500,636000,1536000,2796000,4796000}))*1.021,-2))</f>
        <v/>
      </c>
      <c r="O517" s="19">
        <f>IF(L517&lt;=0,0,ROUNDDOWN((L517*LOOKUP(L517,{0,1950001,3300001,6950001,9000001,18000001,40000001},{0.05,0.1,0.2,0.23,0.33,0.4,0.45})-LOOKUP(L517,{0,1950001,3300001,6950001,9000001,18000001,40000001},{0,97500,427500,636000,1536000,2796000,4796000}))*1.021,-2))</f>
        <v/>
      </c>
      <c r="P517" s="19">
        <f>MAX(0,ROUNDDOWN(G517-E517-430000,-3))</f>
        <v/>
      </c>
      <c r="Q517" s="19">
        <f>MAX(0,ROUNDDOWN(G517-E517-430000-I517,-3))</f>
        <v/>
      </c>
      <c r="R517" s="19">
        <f>MAX(0,ROUNDDOWN(F517-E517-430000,-3))</f>
        <v/>
      </c>
      <c r="S517" s="19">
        <f>IF(G517&lt;=450000,0,MAX(0,ROUNDDOWN(P517*0.06-MIN(50000,P517)*0.03,-2))+MAX(0,ROUNDDOWN(P517*0.04-MIN(50000,P517)*0.02,-2)))</f>
        <v/>
      </c>
      <c r="T517" s="19">
        <f>IF(G517&lt;=450000,0,MAX(0,ROUNDDOWN(Q517*0.06-MIN(50000,Q517)*0.03,-2))+MAX(0,ROUNDDOWN(Q517*0.04-MIN(50000,Q517)*0.02,-2)))</f>
        <v/>
      </c>
      <c r="U517" s="19">
        <f>IF(F517&lt;=450000,0,MAX(0,ROUNDDOWN(R517*0.06-MIN(50000,R517)*0.03,-2))+MAX(0,ROUNDDOWN(R517*0.04-MIN(50000,R517)*0.02,-2)))</f>
        <v/>
      </c>
      <c r="V517" s="19">
        <f>S517-U517</f>
        <v/>
      </c>
      <c r="W517" s="19">
        <f>O517-M517</f>
        <v/>
      </c>
      <c r="X517" s="19">
        <f>N517+T517-M517-S517</f>
        <v/>
      </c>
      <c r="Y517" s="19">
        <f>T517-S517</f>
        <v/>
      </c>
    </row>
    <row r="518">
      <c r="A518" t="inlineStr">
        <is>
          <t>年収刻み 19万</t>
        </is>
      </c>
      <c r="B518" s="19">
        <f>'4_年収10万円刻み'!$A$74</f>
        <v/>
      </c>
      <c r="C518" s="19" t="n">
        <v>190000</v>
      </c>
      <c r="D518" s="19" t="n">
        <v>0</v>
      </c>
      <c r="E518" s="19">
        <f>ROUND(MIN(B518/12,650000)*12*0.0915+MIN(B518/12,1390000)*12*(0.0504+0)+B518*0.005,0)</f>
        <v/>
      </c>
      <c r="F518" s="19">
        <f>IF(B518&lt;741000,0,IF(B518&lt;2191000,B518-740000,IF(B518&lt;2193000,1451000,IF(B518&lt;2196000,1453000,IF(B518&lt;2200000,1456000,IF(B518&lt;3600000,ROUND(ROUNDDOWN(B518/4,-3)*2.8,0)-80000,IF(B518&lt;6600000,ROUND(ROUNDDOWN(B518/4,-3)*3.2,0)-440000,IF(B518&lt;8500000,ROUNDDOWN(B518*0.9,0)-1100000,B518-1950000))))))))</f>
        <v/>
      </c>
      <c r="G518" s="19">
        <f>F518+C518</f>
        <v/>
      </c>
      <c r="H518" s="19">
        <f>IF(G518&gt;23500000,NA(),IF(G518&lt;=4890000,1040000,IF(G518&lt;=6550000,670000,620000)))</f>
        <v/>
      </c>
      <c r="I518" s="19">
        <f>IF(D518&lt;=0,0,MAX(0,MIN(2000000,D518-MIN(100000,ROUNDDOWN(G518*0.05,0)))))</f>
        <v/>
      </c>
      <c r="J518" s="19">
        <f>MAX(0,ROUNDDOWN(F518-E518-H518,-3))</f>
        <v/>
      </c>
      <c r="K518" s="19">
        <f>MAX(0,ROUNDDOWN(G518-E518-H518-I518,-3))</f>
        <v/>
      </c>
      <c r="L518" s="19">
        <f>MAX(0,ROUNDDOWN(G518-E518-H518,-3))</f>
        <v/>
      </c>
      <c r="M518" s="19">
        <f>IF(J518&lt;=0,0,ROUNDDOWN((J518*LOOKUP(J518,{0,1950001,3300001,6950001,9000001,18000001,40000001},{0.05,0.1,0.2,0.23,0.33,0.4,0.45})-LOOKUP(J518,{0,1950001,3300001,6950001,9000001,18000001,40000001},{0,97500,427500,636000,1536000,2796000,4796000}))*1.021,-2))</f>
        <v/>
      </c>
      <c r="N518" s="19">
        <f>IF(K518&lt;=0,0,ROUNDDOWN((K518*LOOKUP(K518,{0,1950001,3300001,6950001,9000001,18000001,40000001},{0.05,0.1,0.2,0.23,0.33,0.4,0.45})-LOOKUP(K518,{0,1950001,3300001,6950001,9000001,18000001,40000001},{0,97500,427500,636000,1536000,2796000,4796000}))*1.021,-2))</f>
        <v/>
      </c>
      <c r="O518" s="19">
        <f>IF(L518&lt;=0,0,ROUNDDOWN((L518*LOOKUP(L518,{0,1950001,3300001,6950001,9000001,18000001,40000001},{0.05,0.1,0.2,0.23,0.33,0.4,0.45})-LOOKUP(L518,{0,1950001,3300001,6950001,9000001,18000001,40000001},{0,97500,427500,636000,1536000,2796000,4796000}))*1.021,-2))</f>
        <v/>
      </c>
      <c r="P518" s="19">
        <f>MAX(0,ROUNDDOWN(G518-E518-430000,-3))</f>
        <v/>
      </c>
      <c r="Q518" s="19">
        <f>MAX(0,ROUNDDOWN(G518-E518-430000-I518,-3))</f>
        <v/>
      </c>
      <c r="R518" s="19">
        <f>MAX(0,ROUNDDOWN(F518-E518-430000,-3))</f>
        <v/>
      </c>
      <c r="S518" s="19">
        <f>IF(G518&lt;=450000,0,MAX(0,ROUNDDOWN(P518*0.06-MIN(50000,P518)*0.03,-2))+MAX(0,ROUNDDOWN(P518*0.04-MIN(50000,P518)*0.02,-2)))</f>
        <v/>
      </c>
      <c r="T518" s="19">
        <f>IF(G518&lt;=450000,0,MAX(0,ROUNDDOWN(Q518*0.06-MIN(50000,Q518)*0.03,-2))+MAX(0,ROUNDDOWN(Q518*0.04-MIN(50000,Q518)*0.02,-2)))</f>
        <v/>
      </c>
      <c r="U518" s="19">
        <f>IF(F518&lt;=450000,0,MAX(0,ROUNDDOWN(R518*0.06-MIN(50000,R518)*0.03,-2))+MAX(0,ROUNDDOWN(R518*0.04-MIN(50000,R518)*0.02,-2)))</f>
        <v/>
      </c>
      <c r="V518" s="19">
        <f>S518-U518</f>
        <v/>
      </c>
      <c r="W518" s="19">
        <f>O518-M518</f>
        <v/>
      </c>
      <c r="X518" s="19">
        <f>N518+T518-M518-S518</f>
        <v/>
      </c>
      <c r="Y518" s="19">
        <f>T518-S518</f>
        <v/>
      </c>
    </row>
    <row r="519">
      <c r="A519" t="inlineStr">
        <is>
          <t>年収刻み 20万1円</t>
        </is>
      </c>
      <c r="B519" s="19">
        <f>'4_年収10万円刻み'!$A$74</f>
        <v/>
      </c>
      <c r="C519" s="19" t="n">
        <v>200001</v>
      </c>
      <c r="D519" s="19" t="n">
        <v>0</v>
      </c>
      <c r="E519" s="19">
        <f>ROUND(MIN(B519/12,650000)*12*0.0915+MIN(B519/12,1390000)*12*(0.0504+0)+B519*0.005,0)</f>
        <v/>
      </c>
      <c r="F519" s="19">
        <f>IF(B519&lt;741000,0,IF(B519&lt;2191000,B519-740000,IF(B519&lt;2193000,1451000,IF(B519&lt;2196000,1453000,IF(B519&lt;2200000,1456000,IF(B519&lt;3600000,ROUND(ROUNDDOWN(B519/4,-3)*2.8,0)-80000,IF(B519&lt;6600000,ROUND(ROUNDDOWN(B519/4,-3)*3.2,0)-440000,IF(B519&lt;8500000,ROUNDDOWN(B519*0.9,0)-1100000,B519-1950000))))))))</f>
        <v/>
      </c>
      <c r="G519" s="19">
        <f>F519+C519</f>
        <v/>
      </c>
      <c r="H519" s="19">
        <f>IF(G519&gt;23500000,NA(),IF(G519&lt;=4890000,1040000,IF(G519&lt;=6550000,670000,620000)))</f>
        <v/>
      </c>
      <c r="I519" s="19">
        <f>IF(D519&lt;=0,0,MAX(0,MIN(2000000,D519-MIN(100000,ROUNDDOWN(G519*0.05,0)))))</f>
        <v/>
      </c>
      <c r="J519" s="19">
        <f>MAX(0,ROUNDDOWN(F519-E519-H519,-3))</f>
        <v/>
      </c>
      <c r="K519" s="19">
        <f>MAX(0,ROUNDDOWN(G519-E519-H519-I519,-3))</f>
        <v/>
      </c>
      <c r="L519" s="19">
        <f>MAX(0,ROUNDDOWN(G519-E519-H519,-3))</f>
        <v/>
      </c>
      <c r="M519" s="19">
        <f>IF(J519&lt;=0,0,ROUNDDOWN((J519*LOOKUP(J519,{0,1950001,3300001,6950001,9000001,18000001,40000001},{0.05,0.1,0.2,0.23,0.33,0.4,0.45})-LOOKUP(J519,{0,1950001,3300001,6950001,9000001,18000001,40000001},{0,97500,427500,636000,1536000,2796000,4796000}))*1.021,-2))</f>
        <v/>
      </c>
      <c r="N519" s="19">
        <f>IF(K519&lt;=0,0,ROUNDDOWN((K519*LOOKUP(K519,{0,1950001,3300001,6950001,9000001,18000001,40000001},{0.05,0.1,0.2,0.23,0.33,0.4,0.45})-LOOKUP(K519,{0,1950001,3300001,6950001,9000001,18000001,40000001},{0,97500,427500,636000,1536000,2796000,4796000}))*1.021,-2))</f>
        <v/>
      </c>
      <c r="O519" s="19">
        <f>IF(L519&lt;=0,0,ROUNDDOWN((L519*LOOKUP(L519,{0,1950001,3300001,6950001,9000001,18000001,40000001},{0.05,0.1,0.2,0.23,0.33,0.4,0.45})-LOOKUP(L519,{0,1950001,3300001,6950001,9000001,18000001,40000001},{0,97500,427500,636000,1536000,2796000,4796000}))*1.021,-2))</f>
        <v/>
      </c>
      <c r="P519" s="19">
        <f>MAX(0,ROUNDDOWN(G519-E519-430000,-3))</f>
        <v/>
      </c>
      <c r="Q519" s="19">
        <f>MAX(0,ROUNDDOWN(G519-E519-430000-I519,-3))</f>
        <v/>
      </c>
      <c r="R519" s="19">
        <f>MAX(0,ROUNDDOWN(F519-E519-430000,-3))</f>
        <v/>
      </c>
      <c r="S519" s="19">
        <f>IF(G519&lt;=450000,0,MAX(0,ROUNDDOWN(P519*0.06-MIN(50000,P519)*0.03,-2))+MAX(0,ROUNDDOWN(P519*0.04-MIN(50000,P519)*0.02,-2)))</f>
        <v/>
      </c>
      <c r="T519" s="19">
        <f>IF(G519&lt;=450000,0,MAX(0,ROUNDDOWN(Q519*0.06-MIN(50000,Q519)*0.03,-2))+MAX(0,ROUNDDOWN(Q519*0.04-MIN(50000,Q519)*0.02,-2)))</f>
        <v/>
      </c>
      <c r="U519" s="19">
        <f>IF(F519&lt;=450000,0,MAX(0,ROUNDDOWN(R519*0.06-MIN(50000,R519)*0.03,-2))+MAX(0,ROUNDDOWN(R519*0.04-MIN(50000,R519)*0.02,-2)))</f>
        <v/>
      </c>
      <c r="V519" s="19">
        <f>S519-U519</f>
        <v/>
      </c>
      <c r="W519" s="19">
        <f>O519-M519</f>
        <v/>
      </c>
      <c r="X519" s="19">
        <f>N519+T519-M519-S519</f>
        <v/>
      </c>
      <c r="Y519" s="19">
        <f>T519-S519</f>
        <v/>
      </c>
    </row>
    <row r="520">
      <c r="A520" t="inlineStr">
        <is>
          <t>年収刻み 19万</t>
        </is>
      </c>
      <c r="B520" s="19">
        <f>'4_年収10万円刻み'!$A$75</f>
        <v/>
      </c>
      <c r="C520" s="19" t="n">
        <v>190000</v>
      </c>
      <c r="D520" s="19" t="n">
        <v>0</v>
      </c>
      <c r="E520" s="19">
        <f>ROUND(MIN(B520/12,650000)*12*0.0915+MIN(B520/12,1390000)*12*(0.0504+0)+B520*0.005,0)</f>
        <v/>
      </c>
      <c r="F520" s="19">
        <f>IF(B520&lt;741000,0,IF(B520&lt;2191000,B520-740000,IF(B520&lt;2193000,1451000,IF(B520&lt;2196000,1453000,IF(B520&lt;2200000,1456000,IF(B520&lt;3600000,ROUND(ROUNDDOWN(B520/4,-3)*2.8,0)-80000,IF(B520&lt;6600000,ROUND(ROUNDDOWN(B520/4,-3)*3.2,0)-440000,IF(B520&lt;8500000,ROUNDDOWN(B520*0.9,0)-1100000,B520-1950000))))))))</f>
        <v/>
      </c>
      <c r="G520" s="19">
        <f>F520+C520</f>
        <v/>
      </c>
      <c r="H520" s="19">
        <f>IF(G520&gt;23500000,NA(),IF(G520&lt;=4890000,1040000,IF(G520&lt;=6550000,670000,620000)))</f>
        <v/>
      </c>
      <c r="I520" s="19">
        <f>IF(D520&lt;=0,0,MAX(0,MIN(2000000,D520-MIN(100000,ROUNDDOWN(G520*0.05,0)))))</f>
        <v/>
      </c>
      <c r="J520" s="19">
        <f>MAX(0,ROUNDDOWN(F520-E520-H520,-3))</f>
        <v/>
      </c>
      <c r="K520" s="19">
        <f>MAX(0,ROUNDDOWN(G520-E520-H520-I520,-3))</f>
        <v/>
      </c>
      <c r="L520" s="19">
        <f>MAX(0,ROUNDDOWN(G520-E520-H520,-3))</f>
        <v/>
      </c>
      <c r="M520" s="19">
        <f>IF(J520&lt;=0,0,ROUNDDOWN((J520*LOOKUP(J520,{0,1950001,3300001,6950001,9000001,18000001,40000001},{0.05,0.1,0.2,0.23,0.33,0.4,0.45})-LOOKUP(J520,{0,1950001,3300001,6950001,9000001,18000001,40000001},{0,97500,427500,636000,1536000,2796000,4796000}))*1.021,-2))</f>
        <v/>
      </c>
      <c r="N520" s="19">
        <f>IF(K520&lt;=0,0,ROUNDDOWN((K520*LOOKUP(K520,{0,1950001,3300001,6950001,9000001,18000001,40000001},{0.05,0.1,0.2,0.23,0.33,0.4,0.45})-LOOKUP(K520,{0,1950001,3300001,6950001,9000001,18000001,40000001},{0,97500,427500,636000,1536000,2796000,4796000}))*1.021,-2))</f>
        <v/>
      </c>
      <c r="O520" s="19">
        <f>IF(L520&lt;=0,0,ROUNDDOWN((L520*LOOKUP(L520,{0,1950001,3300001,6950001,9000001,18000001,40000001},{0.05,0.1,0.2,0.23,0.33,0.4,0.45})-LOOKUP(L520,{0,1950001,3300001,6950001,9000001,18000001,40000001},{0,97500,427500,636000,1536000,2796000,4796000}))*1.021,-2))</f>
        <v/>
      </c>
      <c r="P520" s="19">
        <f>MAX(0,ROUNDDOWN(G520-E520-430000,-3))</f>
        <v/>
      </c>
      <c r="Q520" s="19">
        <f>MAX(0,ROUNDDOWN(G520-E520-430000-I520,-3))</f>
        <v/>
      </c>
      <c r="R520" s="19">
        <f>MAX(0,ROUNDDOWN(F520-E520-430000,-3))</f>
        <v/>
      </c>
      <c r="S520" s="19">
        <f>IF(G520&lt;=450000,0,MAX(0,ROUNDDOWN(P520*0.06-MIN(50000,P520)*0.03,-2))+MAX(0,ROUNDDOWN(P520*0.04-MIN(50000,P520)*0.02,-2)))</f>
        <v/>
      </c>
      <c r="T520" s="19">
        <f>IF(G520&lt;=450000,0,MAX(0,ROUNDDOWN(Q520*0.06-MIN(50000,Q520)*0.03,-2))+MAX(0,ROUNDDOWN(Q520*0.04-MIN(50000,Q520)*0.02,-2)))</f>
        <v/>
      </c>
      <c r="U520" s="19">
        <f>IF(F520&lt;=450000,0,MAX(0,ROUNDDOWN(R520*0.06-MIN(50000,R520)*0.03,-2))+MAX(0,ROUNDDOWN(R520*0.04-MIN(50000,R520)*0.02,-2)))</f>
        <v/>
      </c>
      <c r="V520" s="19">
        <f>S520-U520</f>
        <v/>
      </c>
      <c r="W520" s="19">
        <f>O520-M520</f>
        <v/>
      </c>
      <c r="X520" s="19">
        <f>N520+T520-M520-S520</f>
        <v/>
      </c>
      <c r="Y520" s="19">
        <f>T520-S520</f>
        <v/>
      </c>
    </row>
    <row r="521">
      <c r="A521" t="inlineStr">
        <is>
          <t>年収刻み 20万1円</t>
        </is>
      </c>
      <c r="B521" s="19">
        <f>'4_年収10万円刻み'!$A$75</f>
        <v/>
      </c>
      <c r="C521" s="19" t="n">
        <v>200001</v>
      </c>
      <c r="D521" s="19" t="n">
        <v>0</v>
      </c>
      <c r="E521" s="19">
        <f>ROUND(MIN(B521/12,650000)*12*0.0915+MIN(B521/12,1390000)*12*(0.0504+0)+B521*0.005,0)</f>
        <v/>
      </c>
      <c r="F521" s="19">
        <f>IF(B521&lt;741000,0,IF(B521&lt;2191000,B521-740000,IF(B521&lt;2193000,1451000,IF(B521&lt;2196000,1453000,IF(B521&lt;2200000,1456000,IF(B521&lt;3600000,ROUND(ROUNDDOWN(B521/4,-3)*2.8,0)-80000,IF(B521&lt;6600000,ROUND(ROUNDDOWN(B521/4,-3)*3.2,0)-440000,IF(B521&lt;8500000,ROUNDDOWN(B521*0.9,0)-1100000,B521-1950000))))))))</f>
        <v/>
      </c>
      <c r="G521" s="19">
        <f>F521+C521</f>
        <v/>
      </c>
      <c r="H521" s="19">
        <f>IF(G521&gt;23500000,NA(),IF(G521&lt;=4890000,1040000,IF(G521&lt;=6550000,670000,620000)))</f>
        <v/>
      </c>
      <c r="I521" s="19">
        <f>IF(D521&lt;=0,0,MAX(0,MIN(2000000,D521-MIN(100000,ROUNDDOWN(G521*0.05,0)))))</f>
        <v/>
      </c>
      <c r="J521" s="19">
        <f>MAX(0,ROUNDDOWN(F521-E521-H521,-3))</f>
        <v/>
      </c>
      <c r="K521" s="19">
        <f>MAX(0,ROUNDDOWN(G521-E521-H521-I521,-3))</f>
        <v/>
      </c>
      <c r="L521" s="19">
        <f>MAX(0,ROUNDDOWN(G521-E521-H521,-3))</f>
        <v/>
      </c>
      <c r="M521" s="19">
        <f>IF(J521&lt;=0,0,ROUNDDOWN((J521*LOOKUP(J521,{0,1950001,3300001,6950001,9000001,18000001,40000001},{0.05,0.1,0.2,0.23,0.33,0.4,0.45})-LOOKUP(J521,{0,1950001,3300001,6950001,9000001,18000001,40000001},{0,97500,427500,636000,1536000,2796000,4796000}))*1.021,-2))</f>
        <v/>
      </c>
      <c r="N521" s="19">
        <f>IF(K521&lt;=0,0,ROUNDDOWN((K521*LOOKUP(K521,{0,1950001,3300001,6950001,9000001,18000001,40000001},{0.05,0.1,0.2,0.23,0.33,0.4,0.45})-LOOKUP(K521,{0,1950001,3300001,6950001,9000001,18000001,40000001},{0,97500,427500,636000,1536000,2796000,4796000}))*1.021,-2))</f>
        <v/>
      </c>
      <c r="O521" s="19">
        <f>IF(L521&lt;=0,0,ROUNDDOWN((L521*LOOKUP(L521,{0,1950001,3300001,6950001,9000001,18000001,40000001},{0.05,0.1,0.2,0.23,0.33,0.4,0.45})-LOOKUP(L521,{0,1950001,3300001,6950001,9000001,18000001,40000001},{0,97500,427500,636000,1536000,2796000,4796000}))*1.021,-2))</f>
        <v/>
      </c>
      <c r="P521" s="19">
        <f>MAX(0,ROUNDDOWN(G521-E521-430000,-3))</f>
        <v/>
      </c>
      <c r="Q521" s="19">
        <f>MAX(0,ROUNDDOWN(G521-E521-430000-I521,-3))</f>
        <v/>
      </c>
      <c r="R521" s="19">
        <f>MAX(0,ROUNDDOWN(F521-E521-430000,-3))</f>
        <v/>
      </c>
      <c r="S521" s="19">
        <f>IF(G521&lt;=450000,0,MAX(0,ROUNDDOWN(P521*0.06-MIN(50000,P521)*0.03,-2))+MAX(0,ROUNDDOWN(P521*0.04-MIN(50000,P521)*0.02,-2)))</f>
        <v/>
      </c>
      <c r="T521" s="19">
        <f>IF(G521&lt;=450000,0,MAX(0,ROUNDDOWN(Q521*0.06-MIN(50000,Q521)*0.03,-2))+MAX(0,ROUNDDOWN(Q521*0.04-MIN(50000,Q521)*0.02,-2)))</f>
        <v/>
      </c>
      <c r="U521" s="19">
        <f>IF(F521&lt;=450000,0,MAX(0,ROUNDDOWN(R521*0.06-MIN(50000,R521)*0.03,-2))+MAX(0,ROUNDDOWN(R521*0.04-MIN(50000,R521)*0.02,-2)))</f>
        <v/>
      </c>
      <c r="V521" s="19">
        <f>S521-U521</f>
        <v/>
      </c>
      <c r="W521" s="19">
        <f>O521-M521</f>
        <v/>
      </c>
      <c r="X521" s="19">
        <f>N521+T521-M521-S521</f>
        <v/>
      </c>
      <c r="Y521" s="19">
        <f>T521-S521</f>
        <v/>
      </c>
    </row>
    <row r="522">
      <c r="A522" t="inlineStr">
        <is>
          <t>年収刻み 19万</t>
        </is>
      </c>
      <c r="B522" s="19">
        <f>'4_年収10万円刻み'!$A$76</f>
        <v/>
      </c>
      <c r="C522" s="19" t="n">
        <v>190000</v>
      </c>
      <c r="D522" s="19" t="n">
        <v>0</v>
      </c>
      <c r="E522" s="19">
        <f>ROUND(MIN(B522/12,650000)*12*0.0915+MIN(B522/12,1390000)*12*(0.0504+0)+B522*0.005,0)</f>
        <v/>
      </c>
      <c r="F522" s="19">
        <f>IF(B522&lt;741000,0,IF(B522&lt;2191000,B522-740000,IF(B522&lt;2193000,1451000,IF(B522&lt;2196000,1453000,IF(B522&lt;2200000,1456000,IF(B522&lt;3600000,ROUND(ROUNDDOWN(B522/4,-3)*2.8,0)-80000,IF(B522&lt;6600000,ROUND(ROUNDDOWN(B522/4,-3)*3.2,0)-440000,IF(B522&lt;8500000,ROUNDDOWN(B522*0.9,0)-1100000,B522-1950000))))))))</f>
        <v/>
      </c>
      <c r="G522" s="19">
        <f>F522+C522</f>
        <v/>
      </c>
      <c r="H522" s="19">
        <f>IF(G522&gt;23500000,NA(),IF(G522&lt;=4890000,1040000,IF(G522&lt;=6550000,670000,620000)))</f>
        <v/>
      </c>
      <c r="I522" s="19">
        <f>IF(D522&lt;=0,0,MAX(0,MIN(2000000,D522-MIN(100000,ROUNDDOWN(G522*0.05,0)))))</f>
        <v/>
      </c>
      <c r="J522" s="19">
        <f>MAX(0,ROUNDDOWN(F522-E522-H522,-3))</f>
        <v/>
      </c>
      <c r="K522" s="19">
        <f>MAX(0,ROUNDDOWN(G522-E522-H522-I522,-3))</f>
        <v/>
      </c>
      <c r="L522" s="19">
        <f>MAX(0,ROUNDDOWN(G522-E522-H522,-3))</f>
        <v/>
      </c>
      <c r="M522" s="19">
        <f>IF(J522&lt;=0,0,ROUNDDOWN((J522*LOOKUP(J522,{0,1950001,3300001,6950001,9000001,18000001,40000001},{0.05,0.1,0.2,0.23,0.33,0.4,0.45})-LOOKUP(J522,{0,1950001,3300001,6950001,9000001,18000001,40000001},{0,97500,427500,636000,1536000,2796000,4796000}))*1.021,-2))</f>
        <v/>
      </c>
      <c r="N522" s="19">
        <f>IF(K522&lt;=0,0,ROUNDDOWN((K522*LOOKUP(K522,{0,1950001,3300001,6950001,9000001,18000001,40000001},{0.05,0.1,0.2,0.23,0.33,0.4,0.45})-LOOKUP(K522,{0,1950001,3300001,6950001,9000001,18000001,40000001},{0,97500,427500,636000,1536000,2796000,4796000}))*1.021,-2))</f>
        <v/>
      </c>
      <c r="O522" s="19">
        <f>IF(L522&lt;=0,0,ROUNDDOWN((L522*LOOKUP(L522,{0,1950001,3300001,6950001,9000001,18000001,40000001},{0.05,0.1,0.2,0.23,0.33,0.4,0.45})-LOOKUP(L522,{0,1950001,3300001,6950001,9000001,18000001,40000001},{0,97500,427500,636000,1536000,2796000,4796000}))*1.021,-2))</f>
        <v/>
      </c>
      <c r="P522" s="19">
        <f>MAX(0,ROUNDDOWN(G522-E522-430000,-3))</f>
        <v/>
      </c>
      <c r="Q522" s="19">
        <f>MAX(0,ROUNDDOWN(G522-E522-430000-I522,-3))</f>
        <v/>
      </c>
      <c r="R522" s="19">
        <f>MAX(0,ROUNDDOWN(F522-E522-430000,-3))</f>
        <v/>
      </c>
      <c r="S522" s="19">
        <f>IF(G522&lt;=450000,0,MAX(0,ROUNDDOWN(P522*0.06-MIN(50000,P522)*0.03,-2))+MAX(0,ROUNDDOWN(P522*0.04-MIN(50000,P522)*0.02,-2)))</f>
        <v/>
      </c>
      <c r="T522" s="19">
        <f>IF(G522&lt;=450000,0,MAX(0,ROUNDDOWN(Q522*0.06-MIN(50000,Q522)*0.03,-2))+MAX(0,ROUNDDOWN(Q522*0.04-MIN(50000,Q522)*0.02,-2)))</f>
        <v/>
      </c>
      <c r="U522" s="19">
        <f>IF(F522&lt;=450000,0,MAX(0,ROUNDDOWN(R522*0.06-MIN(50000,R522)*0.03,-2))+MAX(0,ROUNDDOWN(R522*0.04-MIN(50000,R522)*0.02,-2)))</f>
        <v/>
      </c>
      <c r="V522" s="19">
        <f>S522-U522</f>
        <v/>
      </c>
      <c r="W522" s="19">
        <f>O522-M522</f>
        <v/>
      </c>
      <c r="X522" s="19">
        <f>N522+T522-M522-S522</f>
        <v/>
      </c>
      <c r="Y522" s="19">
        <f>T522-S522</f>
        <v/>
      </c>
    </row>
    <row r="523">
      <c r="A523" t="inlineStr">
        <is>
          <t>年収刻み 20万1円</t>
        </is>
      </c>
      <c r="B523" s="19">
        <f>'4_年収10万円刻み'!$A$76</f>
        <v/>
      </c>
      <c r="C523" s="19" t="n">
        <v>200001</v>
      </c>
      <c r="D523" s="19" t="n">
        <v>0</v>
      </c>
      <c r="E523" s="19">
        <f>ROUND(MIN(B523/12,650000)*12*0.0915+MIN(B523/12,1390000)*12*(0.0504+0)+B523*0.005,0)</f>
        <v/>
      </c>
      <c r="F523" s="19">
        <f>IF(B523&lt;741000,0,IF(B523&lt;2191000,B523-740000,IF(B523&lt;2193000,1451000,IF(B523&lt;2196000,1453000,IF(B523&lt;2200000,1456000,IF(B523&lt;3600000,ROUND(ROUNDDOWN(B523/4,-3)*2.8,0)-80000,IF(B523&lt;6600000,ROUND(ROUNDDOWN(B523/4,-3)*3.2,0)-440000,IF(B523&lt;8500000,ROUNDDOWN(B523*0.9,0)-1100000,B523-1950000))))))))</f>
        <v/>
      </c>
      <c r="G523" s="19">
        <f>F523+C523</f>
        <v/>
      </c>
      <c r="H523" s="19">
        <f>IF(G523&gt;23500000,NA(),IF(G523&lt;=4890000,1040000,IF(G523&lt;=6550000,670000,620000)))</f>
        <v/>
      </c>
      <c r="I523" s="19">
        <f>IF(D523&lt;=0,0,MAX(0,MIN(2000000,D523-MIN(100000,ROUNDDOWN(G523*0.05,0)))))</f>
        <v/>
      </c>
      <c r="J523" s="19">
        <f>MAX(0,ROUNDDOWN(F523-E523-H523,-3))</f>
        <v/>
      </c>
      <c r="K523" s="19">
        <f>MAX(0,ROUNDDOWN(G523-E523-H523-I523,-3))</f>
        <v/>
      </c>
      <c r="L523" s="19">
        <f>MAX(0,ROUNDDOWN(G523-E523-H523,-3))</f>
        <v/>
      </c>
      <c r="M523" s="19">
        <f>IF(J523&lt;=0,0,ROUNDDOWN((J523*LOOKUP(J523,{0,1950001,3300001,6950001,9000001,18000001,40000001},{0.05,0.1,0.2,0.23,0.33,0.4,0.45})-LOOKUP(J523,{0,1950001,3300001,6950001,9000001,18000001,40000001},{0,97500,427500,636000,1536000,2796000,4796000}))*1.021,-2))</f>
        <v/>
      </c>
      <c r="N523" s="19">
        <f>IF(K523&lt;=0,0,ROUNDDOWN((K523*LOOKUP(K523,{0,1950001,3300001,6950001,9000001,18000001,40000001},{0.05,0.1,0.2,0.23,0.33,0.4,0.45})-LOOKUP(K523,{0,1950001,3300001,6950001,9000001,18000001,40000001},{0,97500,427500,636000,1536000,2796000,4796000}))*1.021,-2))</f>
        <v/>
      </c>
      <c r="O523" s="19">
        <f>IF(L523&lt;=0,0,ROUNDDOWN((L523*LOOKUP(L523,{0,1950001,3300001,6950001,9000001,18000001,40000001},{0.05,0.1,0.2,0.23,0.33,0.4,0.45})-LOOKUP(L523,{0,1950001,3300001,6950001,9000001,18000001,40000001},{0,97500,427500,636000,1536000,2796000,4796000}))*1.021,-2))</f>
        <v/>
      </c>
      <c r="P523" s="19">
        <f>MAX(0,ROUNDDOWN(G523-E523-430000,-3))</f>
        <v/>
      </c>
      <c r="Q523" s="19">
        <f>MAX(0,ROUNDDOWN(G523-E523-430000-I523,-3))</f>
        <v/>
      </c>
      <c r="R523" s="19">
        <f>MAX(0,ROUNDDOWN(F523-E523-430000,-3))</f>
        <v/>
      </c>
      <c r="S523" s="19">
        <f>IF(G523&lt;=450000,0,MAX(0,ROUNDDOWN(P523*0.06-MIN(50000,P523)*0.03,-2))+MAX(0,ROUNDDOWN(P523*0.04-MIN(50000,P523)*0.02,-2)))</f>
        <v/>
      </c>
      <c r="T523" s="19">
        <f>IF(G523&lt;=450000,0,MAX(0,ROUNDDOWN(Q523*0.06-MIN(50000,Q523)*0.03,-2))+MAX(0,ROUNDDOWN(Q523*0.04-MIN(50000,Q523)*0.02,-2)))</f>
        <v/>
      </c>
      <c r="U523" s="19">
        <f>IF(F523&lt;=450000,0,MAX(0,ROUNDDOWN(R523*0.06-MIN(50000,R523)*0.03,-2))+MAX(0,ROUNDDOWN(R523*0.04-MIN(50000,R523)*0.02,-2)))</f>
        <v/>
      </c>
      <c r="V523" s="19">
        <f>S523-U523</f>
        <v/>
      </c>
      <c r="W523" s="19">
        <f>O523-M523</f>
        <v/>
      </c>
      <c r="X523" s="19">
        <f>N523+T523-M523-S523</f>
        <v/>
      </c>
      <c r="Y523" s="19">
        <f>T523-S523</f>
        <v/>
      </c>
    </row>
    <row r="524">
      <c r="A524" t="inlineStr">
        <is>
          <t>年収刻み 19万</t>
        </is>
      </c>
      <c r="B524" s="19">
        <f>'4_年収10万円刻み'!$A$77</f>
        <v/>
      </c>
      <c r="C524" s="19" t="n">
        <v>190000</v>
      </c>
      <c r="D524" s="19" t="n">
        <v>0</v>
      </c>
      <c r="E524" s="19">
        <f>ROUND(MIN(B524/12,650000)*12*0.0915+MIN(B524/12,1390000)*12*(0.0504+0)+B524*0.005,0)</f>
        <v/>
      </c>
      <c r="F524" s="19">
        <f>IF(B524&lt;741000,0,IF(B524&lt;2191000,B524-740000,IF(B524&lt;2193000,1451000,IF(B524&lt;2196000,1453000,IF(B524&lt;2200000,1456000,IF(B524&lt;3600000,ROUND(ROUNDDOWN(B524/4,-3)*2.8,0)-80000,IF(B524&lt;6600000,ROUND(ROUNDDOWN(B524/4,-3)*3.2,0)-440000,IF(B524&lt;8500000,ROUNDDOWN(B524*0.9,0)-1100000,B524-1950000))))))))</f>
        <v/>
      </c>
      <c r="G524" s="19">
        <f>F524+C524</f>
        <v/>
      </c>
      <c r="H524" s="19">
        <f>IF(G524&gt;23500000,NA(),IF(G524&lt;=4890000,1040000,IF(G524&lt;=6550000,670000,620000)))</f>
        <v/>
      </c>
      <c r="I524" s="19">
        <f>IF(D524&lt;=0,0,MAX(0,MIN(2000000,D524-MIN(100000,ROUNDDOWN(G524*0.05,0)))))</f>
        <v/>
      </c>
      <c r="J524" s="19">
        <f>MAX(0,ROUNDDOWN(F524-E524-H524,-3))</f>
        <v/>
      </c>
      <c r="K524" s="19">
        <f>MAX(0,ROUNDDOWN(G524-E524-H524-I524,-3))</f>
        <v/>
      </c>
      <c r="L524" s="19">
        <f>MAX(0,ROUNDDOWN(G524-E524-H524,-3))</f>
        <v/>
      </c>
      <c r="M524" s="19">
        <f>IF(J524&lt;=0,0,ROUNDDOWN((J524*LOOKUP(J524,{0,1950001,3300001,6950001,9000001,18000001,40000001},{0.05,0.1,0.2,0.23,0.33,0.4,0.45})-LOOKUP(J524,{0,1950001,3300001,6950001,9000001,18000001,40000001},{0,97500,427500,636000,1536000,2796000,4796000}))*1.021,-2))</f>
        <v/>
      </c>
      <c r="N524" s="19">
        <f>IF(K524&lt;=0,0,ROUNDDOWN((K524*LOOKUP(K524,{0,1950001,3300001,6950001,9000001,18000001,40000001},{0.05,0.1,0.2,0.23,0.33,0.4,0.45})-LOOKUP(K524,{0,1950001,3300001,6950001,9000001,18000001,40000001},{0,97500,427500,636000,1536000,2796000,4796000}))*1.021,-2))</f>
        <v/>
      </c>
      <c r="O524" s="19">
        <f>IF(L524&lt;=0,0,ROUNDDOWN((L524*LOOKUP(L524,{0,1950001,3300001,6950001,9000001,18000001,40000001},{0.05,0.1,0.2,0.23,0.33,0.4,0.45})-LOOKUP(L524,{0,1950001,3300001,6950001,9000001,18000001,40000001},{0,97500,427500,636000,1536000,2796000,4796000}))*1.021,-2))</f>
        <v/>
      </c>
      <c r="P524" s="19">
        <f>MAX(0,ROUNDDOWN(G524-E524-430000,-3))</f>
        <v/>
      </c>
      <c r="Q524" s="19">
        <f>MAX(0,ROUNDDOWN(G524-E524-430000-I524,-3))</f>
        <v/>
      </c>
      <c r="R524" s="19">
        <f>MAX(0,ROUNDDOWN(F524-E524-430000,-3))</f>
        <v/>
      </c>
      <c r="S524" s="19">
        <f>IF(G524&lt;=450000,0,MAX(0,ROUNDDOWN(P524*0.06-MIN(50000,P524)*0.03,-2))+MAX(0,ROUNDDOWN(P524*0.04-MIN(50000,P524)*0.02,-2)))</f>
        <v/>
      </c>
      <c r="T524" s="19">
        <f>IF(G524&lt;=450000,0,MAX(0,ROUNDDOWN(Q524*0.06-MIN(50000,Q524)*0.03,-2))+MAX(0,ROUNDDOWN(Q524*0.04-MIN(50000,Q524)*0.02,-2)))</f>
        <v/>
      </c>
      <c r="U524" s="19">
        <f>IF(F524&lt;=450000,0,MAX(0,ROUNDDOWN(R524*0.06-MIN(50000,R524)*0.03,-2))+MAX(0,ROUNDDOWN(R524*0.04-MIN(50000,R524)*0.02,-2)))</f>
        <v/>
      </c>
      <c r="V524" s="19">
        <f>S524-U524</f>
        <v/>
      </c>
      <c r="W524" s="19">
        <f>O524-M524</f>
        <v/>
      </c>
      <c r="X524" s="19">
        <f>N524+T524-M524-S524</f>
        <v/>
      </c>
      <c r="Y524" s="19">
        <f>T524-S524</f>
        <v/>
      </c>
    </row>
    <row r="525">
      <c r="A525" t="inlineStr">
        <is>
          <t>年収刻み 20万1円</t>
        </is>
      </c>
      <c r="B525" s="19">
        <f>'4_年収10万円刻み'!$A$77</f>
        <v/>
      </c>
      <c r="C525" s="19" t="n">
        <v>200001</v>
      </c>
      <c r="D525" s="19" t="n">
        <v>0</v>
      </c>
      <c r="E525" s="19">
        <f>ROUND(MIN(B525/12,650000)*12*0.0915+MIN(B525/12,1390000)*12*(0.0504+0)+B525*0.005,0)</f>
        <v/>
      </c>
      <c r="F525" s="19">
        <f>IF(B525&lt;741000,0,IF(B525&lt;2191000,B525-740000,IF(B525&lt;2193000,1451000,IF(B525&lt;2196000,1453000,IF(B525&lt;2200000,1456000,IF(B525&lt;3600000,ROUND(ROUNDDOWN(B525/4,-3)*2.8,0)-80000,IF(B525&lt;6600000,ROUND(ROUNDDOWN(B525/4,-3)*3.2,0)-440000,IF(B525&lt;8500000,ROUNDDOWN(B525*0.9,0)-1100000,B525-1950000))))))))</f>
        <v/>
      </c>
      <c r="G525" s="19">
        <f>F525+C525</f>
        <v/>
      </c>
      <c r="H525" s="19">
        <f>IF(G525&gt;23500000,NA(),IF(G525&lt;=4890000,1040000,IF(G525&lt;=6550000,670000,620000)))</f>
        <v/>
      </c>
      <c r="I525" s="19">
        <f>IF(D525&lt;=0,0,MAX(0,MIN(2000000,D525-MIN(100000,ROUNDDOWN(G525*0.05,0)))))</f>
        <v/>
      </c>
      <c r="J525" s="19">
        <f>MAX(0,ROUNDDOWN(F525-E525-H525,-3))</f>
        <v/>
      </c>
      <c r="K525" s="19">
        <f>MAX(0,ROUNDDOWN(G525-E525-H525-I525,-3))</f>
        <v/>
      </c>
      <c r="L525" s="19">
        <f>MAX(0,ROUNDDOWN(G525-E525-H525,-3))</f>
        <v/>
      </c>
      <c r="M525" s="19">
        <f>IF(J525&lt;=0,0,ROUNDDOWN((J525*LOOKUP(J525,{0,1950001,3300001,6950001,9000001,18000001,40000001},{0.05,0.1,0.2,0.23,0.33,0.4,0.45})-LOOKUP(J525,{0,1950001,3300001,6950001,9000001,18000001,40000001},{0,97500,427500,636000,1536000,2796000,4796000}))*1.021,-2))</f>
        <v/>
      </c>
      <c r="N525" s="19">
        <f>IF(K525&lt;=0,0,ROUNDDOWN((K525*LOOKUP(K525,{0,1950001,3300001,6950001,9000001,18000001,40000001},{0.05,0.1,0.2,0.23,0.33,0.4,0.45})-LOOKUP(K525,{0,1950001,3300001,6950001,9000001,18000001,40000001},{0,97500,427500,636000,1536000,2796000,4796000}))*1.021,-2))</f>
        <v/>
      </c>
      <c r="O525" s="19">
        <f>IF(L525&lt;=0,0,ROUNDDOWN((L525*LOOKUP(L525,{0,1950001,3300001,6950001,9000001,18000001,40000001},{0.05,0.1,0.2,0.23,0.33,0.4,0.45})-LOOKUP(L525,{0,1950001,3300001,6950001,9000001,18000001,40000001},{0,97500,427500,636000,1536000,2796000,4796000}))*1.021,-2))</f>
        <v/>
      </c>
      <c r="P525" s="19">
        <f>MAX(0,ROUNDDOWN(G525-E525-430000,-3))</f>
        <v/>
      </c>
      <c r="Q525" s="19">
        <f>MAX(0,ROUNDDOWN(G525-E525-430000-I525,-3))</f>
        <v/>
      </c>
      <c r="R525" s="19">
        <f>MAX(0,ROUNDDOWN(F525-E525-430000,-3))</f>
        <v/>
      </c>
      <c r="S525" s="19">
        <f>IF(G525&lt;=450000,0,MAX(0,ROUNDDOWN(P525*0.06-MIN(50000,P525)*0.03,-2))+MAX(0,ROUNDDOWN(P525*0.04-MIN(50000,P525)*0.02,-2)))</f>
        <v/>
      </c>
      <c r="T525" s="19">
        <f>IF(G525&lt;=450000,0,MAX(0,ROUNDDOWN(Q525*0.06-MIN(50000,Q525)*0.03,-2))+MAX(0,ROUNDDOWN(Q525*0.04-MIN(50000,Q525)*0.02,-2)))</f>
        <v/>
      </c>
      <c r="U525" s="19">
        <f>IF(F525&lt;=450000,0,MAX(0,ROUNDDOWN(R525*0.06-MIN(50000,R525)*0.03,-2))+MAX(0,ROUNDDOWN(R525*0.04-MIN(50000,R525)*0.02,-2)))</f>
        <v/>
      </c>
      <c r="V525" s="19">
        <f>S525-U525</f>
        <v/>
      </c>
      <c r="W525" s="19">
        <f>O525-M525</f>
        <v/>
      </c>
      <c r="X525" s="19">
        <f>N525+T525-M525-S525</f>
        <v/>
      </c>
      <c r="Y525" s="19">
        <f>T525-S525</f>
        <v/>
      </c>
    </row>
    <row r="526">
      <c r="A526" t="inlineStr">
        <is>
          <t>年収刻み 19万</t>
        </is>
      </c>
      <c r="B526" s="19">
        <f>'4_年収10万円刻み'!$A$78</f>
        <v/>
      </c>
      <c r="C526" s="19" t="n">
        <v>190000</v>
      </c>
      <c r="D526" s="19" t="n">
        <v>0</v>
      </c>
      <c r="E526" s="19">
        <f>ROUND(MIN(B526/12,650000)*12*0.0915+MIN(B526/12,1390000)*12*(0.0504+0)+B526*0.005,0)</f>
        <v/>
      </c>
      <c r="F526" s="19">
        <f>IF(B526&lt;741000,0,IF(B526&lt;2191000,B526-740000,IF(B526&lt;2193000,1451000,IF(B526&lt;2196000,1453000,IF(B526&lt;2200000,1456000,IF(B526&lt;3600000,ROUND(ROUNDDOWN(B526/4,-3)*2.8,0)-80000,IF(B526&lt;6600000,ROUND(ROUNDDOWN(B526/4,-3)*3.2,0)-440000,IF(B526&lt;8500000,ROUNDDOWN(B526*0.9,0)-1100000,B526-1950000))))))))</f>
        <v/>
      </c>
      <c r="G526" s="19">
        <f>F526+C526</f>
        <v/>
      </c>
      <c r="H526" s="19">
        <f>IF(G526&gt;23500000,NA(),IF(G526&lt;=4890000,1040000,IF(G526&lt;=6550000,670000,620000)))</f>
        <v/>
      </c>
      <c r="I526" s="19">
        <f>IF(D526&lt;=0,0,MAX(0,MIN(2000000,D526-MIN(100000,ROUNDDOWN(G526*0.05,0)))))</f>
        <v/>
      </c>
      <c r="J526" s="19">
        <f>MAX(0,ROUNDDOWN(F526-E526-H526,-3))</f>
        <v/>
      </c>
      <c r="K526" s="19">
        <f>MAX(0,ROUNDDOWN(G526-E526-H526-I526,-3))</f>
        <v/>
      </c>
      <c r="L526" s="19">
        <f>MAX(0,ROUNDDOWN(G526-E526-H526,-3))</f>
        <v/>
      </c>
      <c r="M526" s="19">
        <f>IF(J526&lt;=0,0,ROUNDDOWN((J526*LOOKUP(J526,{0,1950001,3300001,6950001,9000001,18000001,40000001},{0.05,0.1,0.2,0.23,0.33,0.4,0.45})-LOOKUP(J526,{0,1950001,3300001,6950001,9000001,18000001,40000001},{0,97500,427500,636000,1536000,2796000,4796000}))*1.021,-2))</f>
        <v/>
      </c>
      <c r="N526" s="19">
        <f>IF(K526&lt;=0,0,ROUNDDOWN((K526*LOOKUP(K526,{0,1950001,3300001,6950001,9000001,18000001,40000001},{0.05,0.1,0.2,0.23,0.33,0.4,0.45})-LOOKUP(K526,{0,1950001,3300001,6950001,9000001,18000001,40000001},{0,97500,427500,636000,1536000,2796000,4796000}))*1.021,-2))</f>
        <v/>
      </c>
      <c r="O526" s="19">
        <f>IF(L526&lt;=0,0,ROUNDDOWN((L526*LOOKUP(L526,{0,1950001,3300001,6950001,9000001,18000001,40000001},{0.05,0.1,0.2,0.23,0.33,0.4,0.45})-LOOKUP(L526,{0,1950001,3300001,6950001,9000001,18000001,40000001},{0,97500,427500,636000,1536000,2796000,4796000}))*1.021,-2))</f>
        <v/>
      </c>
      <c r="P526" s="19">
        <f>MAX(0,ROUNDDOWN(G526-E526-430000,-3))</f>
        <v/>
      </c>
      <c r="Q526" s="19">
        <f>MAX(0,ROUNDDOWN(G526-E526-430000-I526,-3))</f>
        <v/>
      </c>
      <c r="R526" s="19">
        <f>MAX(0,ROUNDDOWN(F526-E526-430000,-3))</f>
        <v/>
      </c>
      <c r="S526" s="19">
        <f>IF(G526&lt;=450000,0,MAX(0,ROUNDDOWN(P526*0.06-MIN(50000,P526)*0.03,-2))+MAX(0,ROUNDDOWN(P526*0.04-MIN(50000,P526)*0.02,-2)))</f>
        <v/>
      </c>
      <c r="T526" s="19">
        <f>IF(G526&lt;=450000,0,MAX(0,ROUNDDOWN(Q526*0.06-MIN(50000,Q526)*0.03,-2))+MAX(0,ROUNDDOWN(Q526*0.04-MIN(50000,Q526)*0.02,-2)))</f>
        <v/>
      </c>
      <c r="U526" s="19">
        <f>IF(F526&lt;=450000,0,MAX(0,ROUNDDOWN(R526*0.06-MIN(50000,R526)*0.03,-2))+MAX(0,ROUNDDOWN(R526*0.04-MIN(50000,R526)*0.02,-2)))</f>
        <v/>
      </c>
      <c r="V526" s="19">
        <f>S526-U526</f>
        <v/>
      </c>
      <c r="W526" s="19">
        <f>O526-M526</f>
        <v/>
      </c>
      <c r="X526" s="19">
        <f>N526+T526-M526-S526</f>
        <v/>
      </c>
      <c r="Y526" s="19">
        <f>T526-S526</f>
        <v/>
      </c>
    </row>
    <row r="527">
      <c r="A527" t="inlineStr">
        <is>
          <t>年収刻み 20万1円</t>
        </is>
      </c>
      <c r="B527" s="19">
        <f>'4_年収10万円刻み'!$A$78</f>
        <v/>
      </c>
      <c r="C527" s="19" t="n">
        <v>200001</v>
      </c>
      <c r="D527" s="19" t="n">
        <v>0</v>
      </c>
      <c r="E527" s="19">
        <f>ROUND(MIN(B527/12,650000)*12*0.0915+MIN(B527/12,1390000)*12*(0.0504+0)+B527*0.005,0)</f>
        <v/>
      </c>
      <c r="F527" s="19">
        <f>IF(B527&lt;741000,0,IF(B527&lt;2191000,B527-740000,IF(B527&lt;2193000,1451000,IF(B527&lt;2196000,1453000,IF(B527&lt;2200000,1456000,IF(B527&lt;3600000,ROUND(ROUNDDOWN(B527/4,-3)*2.8,0)-80000,IF(B527&lt;6600000,ROUND(ROUNDDOWN(B527/4,-3)*3.2,0)-440000,IF(B527&lt;8500000,ROUNDDOWN(B527*0.9,0)-1100000,B527-1950000))))))))</f>
        <v/>
      </c>
      <c r="G527" s="19">
        <f>F527+C527</f>
        <v/>
      </c>
      <c r="H527" s="19">
        <f>IF(G527&gt;23500000,NA(),IF(G527&lt;=4890000,1040000,IF(G527&lt;=6550000,670000,620000)))</f>
        <v/>
      </c>
      <c r="I527" s="19">
        <f>IF(D527&lt;=0,0,MAX(0,MIN(2000000,D527-MIN(100000,ROUNDDOWN(G527*0.05,0)))))</f>
        <v/>
      </c>
      <c r="J527" s="19">
        <f>MAX(0,ROUNDDOWN(F527-E527-H527,-3))</f>
        <v/>
      </c>
      <c r="K527" s="19">
        <f>MAX(0,ROUNDDOWN(G527-E527-H527-I527,-3))</f>
        <v/>
      </c>
      <c r="L527" s="19">
        <f>MAX(0,ROUNDDOWN(G527-E527-H527,-3))</f>
        <v/>
      </c>
      <c r="M527" s="19">
        <f>IF(J527&lt;=0,0,ROUNDDOWN((J527*LOOKUP(J527,{0,1950001,3300001,6950001,9000001,18000001,40000001},{0.05,0.1,0.2,0.23,0.33,0.4,0.45})-LOOKUP(J527,{0,1950001,3300001,6950001,9000001,18000001,40000001},{0,97500,427500,636000,1536000,2796000,4796000}))*1.021,-2))</f>
        <v/>
      </c>
      <c r="N527" s="19">
        <f>IF(K527&lt;=0,0,ROUNDDOWN((K527*LOOKUP(K527,{0,1950001,3300001,6950001,9000001,18000001,40000001},{0.05,0.1,0.2,0.23,0.33,0.4,0.45})-LOOKUP(K527,{0,1950001,3300001,6950001,9000001,18000001,40000001},{0,97500,427500,636000,1536000,2796000,4796000}))*1.021,-2))</f>
        <v/>
      </c>
      <c r="O527" s="19">
        <f>IF(L527&lt;=0,0,ROUNDDOWN((L527*LOOKUP(L527,{0,1950001,3300001,6950001,9000001,18000001,40000001},{0.05,0.1,0.2,0.23,0.33,0.4,0.45})-LOOKUP(L527,{0,1950001,3300001,6950001,9000001,18000001,40000001},{0,97500,427500,636000,1536000,2796000,4796000}))*1.021,-2))</f>
        <v/>
      </c>
      <c r="P527" s="19">
        <f>MAX(0,ROUNDDOWN(G527-E527-430000,-3))</f>
        <v/>
      </c>
      <c r="Q527" s="19">
        <f>MAX(0,ROUNDDOWN(G527-E527-430000-I527,-3))</f>
        <v/>
      </c>
      <c r="R527" s="19">
        <f>MAX(0,ROUNDDOWN(F527-E527-430000,-3))</f>
        <v/>
      </c>
      <c r="S527" s="19">
        <f>IF(G527&lt;=450000,0,MAX(0,ROUNDDOWN(P527*0.06-MIN(50000,P527)*0.03,-2))+MAX(0,ROUNDDOWN(P527*0.04-MIN(50000,P527)*0.02,-2)))</f>
        <v/>
      </c>
      <c r="T527" s="19">
        <f>IF(G527&lt;=450000,0,MAX(0,ROUNDDOWN(Q527*0.06-MIN(50000,Q527)*0.03,-2))+MAX(0,ROUNDDOWN(Q527*0.04-MIN(50000,Q527)*0.02,-2)))</f>
        <v/>
      </c>
      <c r="U527" s="19">
        <f>IF(F527&lt;=450000,0,MAX(0,ROUNDDOWN(R527*0.06-MIN(50000,R527)*0.03,-2))+MAX(0,ROUNDDOWN(R527*0.04-MIN(50000,R527)*0.02,-2)))</f>
        <v/>
      </c>
      <c r="V527" s="19">
        <f>S527-U527</f>
        <v/>
      </c>
      <c r="W527" s="19">
        <f>O527-M527</f>
        <v/>
      </c>
      <c r="X527" s="19">
        <f>N527+T527-M527-S527</f>
        <v/>
      </c>
      <c r="Y527" s="19">
        <f>T527-S527</f>
        <v/>
      </c>
    </row>
    <row r="528">
      <c r="A528" t="inlineStr">
        <is>
          <t>年収刻み 19万</t>
        </is>
      </c>
      <c r="B528" s="19">
        <f>'4_年収10万円刻み'!$A$79</f>
        <v/>
      </c>
      <c r="C528" s="19" t="n">
        <v>190000</v>
      </c>
      <c r="D528" s="19" t="n">
        <v>0</v>
      </c>
      <c r="E528" s="19">
        <f>ROUND(MIN(B528/12,650000)*12*0.0915+MIN(B528/12,1390000)*12*(0.0504+0)+B528*0.005,0)</f>
        <v/>
      </c>
      <c r="F528" s="19">
        <f>IF(B528&lt;741000,0,IF(B528&lt;2191000,B528-740000,IF(B528&lt;2193000,1451000,IF(B528&lt;2196000,1453000,IF(B528&lt;2200000,1456000,IF(B528&lt;3600000,ROUND(ROUNDDOWN(B528/4,-3)*2.8,0)-80000,IF(B528&lt;6600000,ROUND(ROUNDDOWN(B528/4,-3)*3.2,0)-440000,IF(B528&lt;8500000,ROUNDDOWN(B528*0.9,0)-1100000,B528-1950000))))))))</f>
        <v/>
      </c>
      <c r="G528" s="19">
        <f>F528+C528</f>
        <v/>
      </c>
      <c r="H528" s="19">
        <f>IF(G528&gt;23500000,NA(),IF(G528&lt;=4890000,1040000,IF(G528&lt;=6550000,670000,620000)))</f>
        <v/>
      </c>
      <c r="I528" s="19">
        <f>IF(D528&lt;=0,0,MAX(0,MIN(2000000,D528-MIN(100000,ROUNDDOWN(G528*0.05,0)))))</f>
        <v/>
      </c>
      <c r="J528" s="19">
        <f>MAX(0,ROUNDDOWN(F528-E528-H528,-3))</f>
        <v/>
      </c>
      <c r="K528" s="19">
        <f>MAX(0,ROUNDDOWN(G528-E528-H528-I528,-3))</f>
        <v/>
      </c>
      <c r="L528" s="19">
        <f>MAX(0,ROUNDDOWN(G528-E528-H528,-3))</f>
        <v/>
      </c>
      <c r="M528" s="19">
        <f>IF(J528&lt;=0,0,ROUNDDOWN((J528*LOOKUP(J528,{0,1950001,3300001,6950001,9000001,18000001,40000001},{0.05,0.1,0.2,0.23,0.33,0.4,0.45})-LOOKUP(J528,{0,1950001,3300001,6950001,9000001,18000001,40000001},{0,97500,427500,636000,1536000,2796000,4796000}))*1.021,-2))</f>
        <v/>
      </c>
      <c r="N528" s="19">
        <f>IF(K528&lt;=0,0,ROUNDDOWN((K528*LOOKUP(K528,{0,1950001,3300001,6950001,9000001,18000001,40000001},{0.05,0.1,0.2,0.23,0.33,0.4,0.45})-LOOKUP(K528,{0,1950001,3300001,6950001,9000001,18000001,40000001},{0,97500,427500,636000,1536000,2796000,4796000}))*1.021,-2))</f>
        <v/>
      </c>
      <c r="O528" s="19">
        <f>IF(L528&lt;=0,0,ROUNDDOWN((L528*LOOKUP(L528,{0,1950001,3300001,6950001,9000001,18000001,40000001},{0.05,0.1,0.2,0.23,0.33,0.4,0.45})-LOOKUP(L528,{0,1950001,3300001,6950001,9000001,18000001,40000001},{0,97500,427500,636000,1536000,2796000,4796000}))*1.021,-2))</f>
        <v/>
      </c>
      <c r="P528" s="19">
        <f>MAX(0,ROUNDDOWN(G528-E528-430000,-3))</f>
        <v/>
      </c>
      <c r="Q528" s="19">
        <f>MAX(0,ROUNDDOWN(G528-E528-430000-I528,-3))</f>
        <v/>
      </c>
      <c r="R528" s="19">
        <f>MAX(0,ROUNDDOWN(F528-E528-430000,-3))</f>
        <v/>
      </c>
      <c r="S528" s="19">
        <f>IF(G528&lt;=450000,0,MAX(0,ROUNDDOWN(P528*0.06-MIN(50000,P528)*0.03,-2))+MAX(0,ROUNDDOWN(P528*0.04-MIN(50000,P528)*0.02,-2)))</f>
        <v/>
      </c>
      <c r="T528" s="19">
        <f>IF(G528&lt;=450000,0,MAX(0,ROUNDDOWN(Q528*0.06-MIN(50000,Q528)*0.03,-2))+MAX(0,ROUNDDOWN(Q528*0.04-MIN(50000,Q528)*0.02,-2)))</f>
        <v/>
      </c>
      <c r="U528" s="19">
        <f>IF(F528&lt;=450000,0,MAX(0,ROUNDDOWN(R528*0.06-MIN(50000,R528)*0.03,-2))+MAX(0,ROUNDDOWN(R528*0.04-MIN(50000,R528)*0.02,-2)))</f>
        <v/>
      </c>
      <c r="V528" s="19">
        <f>S528-U528</f>
        <v/>
      </c>
      <c r="W528" s="19">
        <f>O528-M528</f>
        <v/>
      </c>
      <c r="X528" s="19">
        <f>N528+T528-M528-S528</f>
        <v/>
      </c>
      <c r="Y528" s="19">
        <f>T528-S528</f>
        <v/>
      </c>
    </row>
    <row r="529">
      <c r="A529" t="inlineStr">
        <is>
          <t>年収刻み 20万1円</t>
        </is>
      </c>
      <c r="B529" s="19">
        <f>'4_年収10万円刻み'!$A$79</f>
        <v/>
      </c>
      <c r="C529" s="19" t="n">
        <v>200001</v>
      </c>
      <c r="D529" s="19" t="n">
        <v>0</v>
      </c>
      <c r="E529" s="19">
        <f>ROUND(MIN(B529/12,650000)*12*0.0915+MIN(B529/12,1390000)*12*(0.0504+0)+B529*0.005,0)</f>
        <v/>
      </c>
      <c r="F529" s="19">
        <f>IF(B529&lt;741000,0,IF(B529&lt;2191000,B529-740000,IF(B529&lt;2193000,1451000,IF(B529&lt;2196000,1453000,IF(B529&lt;2200000,1456000,IF(B529&lt;3600000,ROUND(ROUNDDOWN(B529/4,-3)*2.8,0)-80000,IF(B529&lt;6600000,ROUND(ROUNDDOWN(B529/4,-3)*3.2,0)-440000,IF(B529&lt;8500000,ROUNDDOWN(B529*0.9,0)-1100000,B529-1950000))))))))</f>
        <v/>
      </c>
      <c r="G529" s="19">
        <f>F529+C529</f>
        <v/>
      </c>
      <c r="H529" s="19">
        <f>IF(G529&gt;23500000,NA(),IF(G529&lt;=4890000,1040000,IF(G529&lt;=6550000,670000,620000)))</f>
        <v/>
      </c>
      <c r="I529" s="19">
        <f>IF(D529&lt;=0,0,MAX(0,MIN(2000000,D529-MIN(100000,ROUNDDOWN(G529*0.05,0)))))</f>
        <v/>
      </c>
      <c r="J529" s="19">
        <f>MAX(0,ROUNDDOWN(F529-E529-H529,-3))</f>
        <v/>
      </c>
      <c r="K529" s="19">
        <f>MAX(0,ROUNDDOWN(G529-E529-H529-I529,-3))</f>
        <v/>
      </c>
      <c r="L529" s="19">
        <f>MAX(0,ROUNDDOWN(G529-E529-H529,-3))</f>
        <v/>
      </c>
      <c r="M529" s="19">
        <f>IF(J529&lt;=0,0,ROUNDDOWN((J529*LOOKUP(J529,{0,1950001,3300001,6950001,9000001,18000001,40000001},{0.05,0.1,0.2,0.23,0.33,0.4,0.45})-LOOKUP(J529,{0,1950001,3300001,6950001,9000001,18000001,40000001},{0,97500,427500,636000,1536000,2796000,4796000}))*1.021,-2))</f>
        <v/>
      </c>
      <c r="N529" s="19">
        <f>IF(K529&lt;=0,0,ROUNDDOWN((K529*LOOKUP(K529,{0,1950001,3300001,6950001,9000001,18000001,40000001},{0.05,0.1,0.2,0.23,0.33,0.4,0.45})-LOOKUP(K529,{0,1950001,3300001,6950001,9000001,18000001,40000001},{0,97500,427500,636000,1536000,2796000,4796000}))*1.021,-2))</f>
        <v/>
      </c>
      <c r="O529" s="19">
        <f>IF(L529&lt;=0,0,ROUNDDOWN((L529*LOOKUP(L529,{0,1950001,3300001,6950001,9000001,18000001,40000001},{0.05,0.1,0.2,0.23,0.33,0.4,0.45})-LOOKUP(L529,{0,1950001,3300001,6950001,9000001,18000001,40000001},{0,97500,427500,636000,1536000,2796000,4796000}))*1.021,-2))</f>
        <v/>
      </c>
      <c r="P529" s="19">
        <f>MAX(0,ROUNDDOWN(G529-E529-430000,-3))</f>
        <v/>
      </c>
      <c r="Q529" s="19">
        <f>MAX(0,ROUNDDOWN(G529-E529-430000-I529,-3))</f>
        <v/>
      </c>
      <c r="R529" s="19">
        <f>MAX(0,ROUNDDOWN(F529-E529-430000,-3))</f>
        <v/>
      </c>
      <c r="S529" s="19">
        <f>IF(G529&lt;=450000,0,MAX(0,ROUNDDOWN(P529*0.06-MIN(50000,P529)*0.03,-2))+MAX(0,ROUNDDOWN(P529*0.04-MIN(50000,P529)*0.02,-2)))</f>
        <v/>
      </c>
      <c r="T529" s="19">
        <f>IF(G529&lt;=450000,0,MAX(0,ROUNDDOWN(Q529*0.06-MIN(50000,Q529)*0.03,-2))+MAX(0,ROUNDDOWN(Q529*0.04-MIN(50000,Q529)*0.02,-2)))</f>
        <v/>
      </c>
      <c r="U529" s="19">
        <f>IF(F529&lt;=450000,0,MAX(0,ROUNDDOWN(R529*0.06-MIN(50000,R529)*0.03,-2))+MAX(0,ROUNDDOWN(R529*0.04-MIN(50000,R529)*0.02,-2)))</f>
        <v/>
      </c>
      <c r="V529" s="19">
        <f>S529-U529</f>
        <v/>
      </c>
      <c r="W529" s="19">
        <f>O529-M529</f>
        <v/>
      </c>
      <c r="X529" s="19">
        <f>N529+T529-M529-S529</f>
        <v/>
      </c>
      <c r="Y529" s="19">
        <f>T529-S529</f>
        <v/>
      </c>
    </row>
    <row r="530">
      <c r="A530" t="inlineStr">
        <is>
          <t>年収刻み 19万</t>
        </is>
      </c>
      <c r="B530" s="19">
        <f>'4_年収10万円刻み'!$A$80</f>
        <v/>
      </c>
      <c r="C530" s="19" t="n">
        <v>190000</v>
      </c>
      <c r="D530" s="19" t="n">
        <v>0</v>
      </c>
      <c r="E530" s="19">
        <f>ROUND(MIN(B530/12,650000)*12*0.0915+MIN(B530/12,1390000)*12*(0.0504+0)+B530*0.005,0)</f>
        <v/>
      </c>
      <c r="F530" s="19">
        <f>IF(B530&lt;741000,0,IF(B530&lt;2191000,B530-740000,IF(B530&lt;2193000,1451000,IF(B530&lt;2196000,1453000,IF(B530&lt;2200000,1456000,IF(B530&lt;3600000,ROUND(ROUNDDOWN(B530/4,-3)*2.8,0)-80000,IF(B530&lt;6600000,ROUND(ROUNDDOWN(B530/4,-3)*3.2,0)-440000,IF(B530&lt;8500000,ROUNDDOWN(B530*0.9,0)-1100000,B530-1950000))))))))</f>
        <v/>
      </c>
      <c r="G530" s="19">
        <f>F530+C530</f>
        <v/>
      </c>
      <c r="H530" s="19">
        <f>IF(G530&gt;23500000,NA(),IF(G530&lt;=4890000,1040000,IF(G530&lt;=6550000,670000,620000)))</f>
        <v/>
      </c>
      <c r="I530" s="19">
        <f>IF(D530&lt;=0,0,MAX(0,MIN(2000000,D530-MIN(100000,ROUNDDOWN(G530*0.05,0)))))</f>
        <v/>
      </c>
      <c r="J530" s="19">
        <f>MAX(0,ROUNDDOWN(F530-E530-H530,-3))</f>
        <v/>
      </c>
      <c r="K530" s="19">
        <f>MAX(0,ROUNDDOWN(G530-E530-H530-I530,-3))</f>
        <v/>
      </c>
      <c r="L530" s="19">
        <f>MAX(0,ROUNDDOWN(G530-E530-H530,-3))</f>
        <v/>
      </c>
      <c r="M530" s="19">
        <f>IF(J530&lt;=0,0,ROUNDDOWN((J530*LOOKUP(J530,{0,1950001,3300001,6950001,9000001,18000001,40000001},{0.05,0.1,0.2,0.23,0.33,0.4,0.45})-LOOKUP(J530,{0,1950001,3300001,6950001,9000001,18000001,40000001},{0,97500,427500,636000,1536000,2796000,4796000}))*1.021,-2))</f>
        <v/>
      </c>
      <c r="N530" s="19">
        <f>IF(K530&lt;=0,0,ROUNDDOWN((K530*LOOKUP(K530,{0,1950001,3300001,6950001,9000001,18000001,40000001},{0.05,0.1,0.2,0.23,0.33,0.4,0.45})-LOOKUP(K530,{0,1950001,3300001,6950001,9000001,18000001,40000001},{0,97500,427500,636000,1536000,2796000,4796000}))*1.021,-2))</f>
        <v/>
      </c>
      <c r="O530" s="19">
        <f>IF(L530&lt;=0,0,ROUNDDOWN((L530*LOOKUP(L530,{0,1950001,3300001,6950001,9000001,18000001,40000001},{0.05,0.1,0.2,0.23,0.33,0.4,0.45})-LOOKUP(L530,{0,1950001,3300001,6950001,9000001,18000001,40000001},{0,97500,427500,636000,1536000,2796000,4796000}))*1.021,-2))</f>
        <v/>
      </c>
      <c r="P530" s="19">
        <f>MAX(0,ROUNDDOWN(G530-E530-430000,-3))</f>
        <v/>
      </c>
      <c r="Q530" s="19">
        <f>MAX(0,ROUNDDOWN(G530-E530-430000-I530,-3))</f>
        <v/>
      </c>
      <c r="R530" s="19">
        <f>MAX(0,ROUNDDOWN(F530-E530-430000,-3))</f>
        <v/>
      </c>
      <c r="S530" s="19">
        <f>IF(G530&lt;=450000,0,MAX(0,ROUNDDOWN(P530*0.06-MIN(50000,P530)*0.03,-2))+MAX(0,ROUNDDOWN(P530*0.04-MIN(50000,P530)*0.02,-2)))</f>
        <v/>
      </c>
      <c r="T530" s="19">
        <f>IF(G530&lt;=450000,0,MAX(0,ROUNDDOWN(Q530*0.06-MIN(50000,Q530)*0.03,-2))+MAX(0,ROUNDDOWN(Q530*0.04-MIN(50000,Q530)*0.02,-2)))</f>
        <v/>
      </c>
      <c r="U530" s="19">
        <f>IF(F530&lt;=450000,0,MAX(0,ROUNDDOWN(R530*0.06-MIN(50000,R530)*0.03,-2))+MAX(0,ROUNDDOWN(R530*0.04-MIN(50000,R530)*0.02,-2)))</f>
        <v/>
      </c>
      <c r="V530" s="19">
        <f>S530-U530</f>
        <v/>
      </c>
      <c r="W530" s="19">
        <f>O530-M530</f>
        <v/>
      </c>
      <c r="X530" s="19">
        <f>N530+T530-M530-S530</f>
        <v/>
      </c>
      <c r="Y530" s="19">
        <f>T530-S530</f>
        <v/>
      </c>
    </row>
    <row r="531">
      <c r="A531" t="inlineStr">
        <is>
          <t>年収刻み 20万1円</t>
        </is>
      </c>
      <c r="B531" s="19">
        <f>'4_年収10万円刻み'!$A$80</f>
        <v/>
      </c>
      <c r="C531" s="19" t="n">
        <v>200001</v>
      </c>
      <c r="D531" s="19" t="n">
        <v>0</v>
      </c>
      <c r="E531" s="19">
        <f>ROUND(MIN(B531/12,650000)*12*0.0915+MIN(B531/12,1390000)*12*(0.0504+0)+B531*0.005,0)</f>
        <v/>
      </c>
      <c r="F531" s="19">
        <f>IF(B531&lt;741000,0,IF(B531&lt;2191000,B531-740000,IF(B531&lt;2193000,1451000,IF(B531&lt;2196000,1453000,IF(B531&lt;2200000,1456000,IF(B531&lt;3600000,ROUND(ROUNDDOWN(B531/4,-3)*2.8,0)-80000,IF(B531&lt;6600000,ROUND(ROUNDDOWN(B531/4,-3)*3.2,0)-440000,IF(B531&lt;8500000,ROUNDDOWN(B531*0.9,0)-1100000,B531-1950000))))))))</f>
        <v/>
      </c>
      <c r="G531" s="19">
        <f>F531+C531</f>
        <v/>
      </c>
      <c r="H531" s="19">
        <f>IF(G531&gt;23500000,NA(),IF(G531&lt;=4890000,1040000,IF(G531&lt;=6550000,670000,620000)))</f>
        <v/>
      </c>
      <c r="I531" s="19">
        <f>IF(D531&lt;=0,0,MAX(0,MIN(2000000,D531-MIN(100000,ROUNDDOWN(G531*0.05,0)))))</f>
        <v/>
      </c>
      <c r="J531" s="19">
        <f>MAX(0,ROUNDDOWN(F531-E531-H531,-3))</f>
        <v/>
      </c>
      <c r="K531" s="19">
        <f>MAX(0,ROUNDDOWN(G531-E531-H531-I531,-3))</f>
        <v/>
      </c>
      <c r="L531" s="19">
        <f>MAX(0,ROUNDDOWN(G531-E531-H531,-3))</f>
        <v/>
      </c>
      <c r="M531" s="19">
        <f>IF(J531&lt;=0,0,ROUNDDOWN((J531*LOOKUP(J531,{0,1950001,3300001,6950001,9000001,18000001,40000001},{0.05,0.1,0.2,0.23,0.33,0.4,0.45})-LOOKUP(J531,{0,1950001,3300001,6950001,9000001,18000001,40000001},{0,97500,427500,636000,1536000,2796000,4796000}))*1.021,-2))</f>
        <v/>
      </c>
      <c r="N531" s="19">
        <f>IF(K531&lt;=0,0,ROUNDDOWN((K531*LOOKUP(K531,{0,1950001,3300001,6950001,9000001,18000001,40000001},{0.05,0.1,0.2,0.23,0.33,0.4,0.45})-LOOKUP(K531,{0,1950001,3300001,6950001,9000001,18000001,40000001},{0,97500,427500,636000,1536000,2796000,4796000}))*1.021,-2))</f>
        <v/>
      </c>
      <c r="O531" s="19">
        <f>IF(L531&lt;=0,0,ROUNDDOWN((L531*LOOKUP(L531,{0,1950001,3300001,6950001,9000001,18000001,40000001},{0.05,0.1,0.2,0.23,0.33,0.4,0.45})-LOOKUP(L531,{0,1950001,3300001,6950001,9000001,18000001,40000001},{0,97500,427500,636000,1536000,2796000,4796000}))*1.021,-2))</f>
        <v/>
      </c>
      <c r="P531" s="19">
        <f>MAX(0,ROUNDDOWN(G531-E531-430000,-3))</f>
        <v/>
      </c>
      <c r="Q531" s="19">
        <f>MAX(0,ROUNDDOWN(G531-E531-430000-I531,-3))</f>
        <v/>
      </c>
      <c r="R531" s="19">
        <f>MAX(0,ROUNDDOWN(F531-E531-430000,-3))</f>
        <v/>
      </c>
      <c r="S531" s="19">
        <f>IF(G531&lt;=450000,0,MAX(0,ROUNDDOWN(P531*0.06-MIN(50000,P531)*0.03,-2))+MAX(0,ROUNDDOWN(P531*0.04-MIN(50000,P531)*0.02,-2)))</f>
        <v/>
      </c>
      <c r="T531" s="19">
        <f>IF(G531&lt;=450000,0,MAX(0,ROUNDDOWN(Q531*0.06-MIN(50000,Q531)*0.03,-2))+MAX(0,ROUNDDOWN(Q531*0.04-MIN(50000,Q531)*0.02,-2)))</f>
        <v/>
      </c>
      <c r="U531" s="19">
        <f>IF(F531&lt;=450000,0,MAX(0,ROUNDDOWN(R531*0.06-MIN(50000,R531)*0.03,-2))+MAX(0,ROUNDDOWN(R531*0.04-MIN(50000,R531)*0.02,-2)))</f>
        <v/>
      </c>
      <c r="V531" s="19">
        <f>S531-U531</f>
        <v/>
      </c>
      <c r="W531" s="19">
        <f>O531-M531</f>
        <v/>
      </c>
      <c r="X531" s="19">
        <f>N531+T531-M531-S531</f>
        <v/>
      </c>
      <c r="Y531" s="19">
        <f>T531-S531</f>
        <v/>
      </c>
    </row>
    <row r="532">
      <c r="A532" t="inlineStr">
        <is>
          <t>年収刻み 19万</t>
        </is>
      </c>
      <c r="B532" s="19">
        <f>'4_年収10万円刻み'!$A$81</f>
        <v/>
      </c>
      <c r="C532" s="19" t="n">
        <v>190000</v>
      </c>
      <c r="D532" s="19" t="n">
        <v>0</v>
      </c>
      <c r="E532" s="19">
        <f>ROUND(MIN(B532/12,650000)*12*0.0915+MIN(B532/12,1390000)*12*(0.0504+0)+B532*0.005,0)</f>
        <v/>
      </c>
      <c r="F532" s="19">
        <f>IF(B532&lt;741000,0,IF(B532&lt;2191000,B532-740000,IF(B532&lt;2193000,1451000,IF(B532&lt;2196000,1453000,IF(B532&lt;2200000,1456000,IF(B532&lt;3600000,ROUND(ROUNDDOWN(B532/4,-3)*2.8,0)-80000,IF(B532&lt;6600000,ROUND(ROUNDDOWN(B532/4,-3)*3.2,0)-440000,IF(B532&lt;8500000,ROUNDDOWN(B532*0.9,0)-1100000,B532-1950000))))))))</f>
        <v/>
      </c>
      <c r="G532" s="19">
        <f>F532+C532</f>
        <v/>
      </c>
      <c r="H532" s="19">
        <f>IF(G532&gt;23500000,NA(),IF(G532&lt;=4890000,1040000,IF(G532&lt;=6550000,670000,620000)))</f>
        <v/>
      </c>
      <c r="I532" s="19">
        <f>IF(D532&lt;=0,0,MAX(0,MIN(2000000,D532-MIN(100000,ROUNDDOWN(G532*0.05,0)))))</f>
        <v/>
      </c>
      <c r="J532" s="19">
        <f>MAX(0,ROUNDDOWN(F532-E532-H532,-3))</f>
        <v/>
      </c>
      <c r="K532" s="19">
        <f>MAX(0,ROUNDDOWN(G532-E532-H532-I532,-3))</f>
        <v/>
      </c>
      <c r="L532" s="19">
        <f>MAX(0,ROUNDDOWN(G532-E532-H532,-3))</f>
        <v/>
      </c>
      <c r="M532" s="19">
        <f>IF(J532&lt;=0,0,ROUNDDOWN((J532*LOOKUP(J532,{0,1950001,3300001,6950001,9000001,18000001,40000001},{0.05,0.1,0.2,0.23,0.33,0.4,0.45})-LOOKUP(J532,{0,1950001,3300001,6950001,9000001,18000001,40000001},{0,97500,427500,636000,1536000,2796000,4796000}))*1.021,-2))</f>
        <v/>
      </c>
      <c r="N532" s="19">
        <f>IF(K532&lt;=0,0,ROUNDDOWN((K532*LOOKUP(K532,{0,1950001,3300001,6950001,9000001,18000001,40000001},{0.05,0.1,0.2,0.23,0.33,0.4,0.45})-LOOKUP(K532,{0,1950001,3300001,6950001,9000001,18000001,40000001},{0,97500,427500,636000,1536000,2796000,4796000}))*1.021,-2))</f>
        <v/>
      </c>
      <c r="O532" s="19">
        <f>IF(L532&lt;=0,0,ROUNDDOWN((L532*LOOKUP(L532,{0,1950001,3300001,6950001,9000001,18000001,40000001},{0.05,0.1,0.2,0.23,0.33,0.4,0.45})-LOOKUP(L532,{0,1950001,3300001,6950001,9000001,18000001,40000001},{0,97500,427500,636000,1536000,2796000,4796000}))*1.021,-2))</f>
        <v/>
      </c>
      <c r="P532" s="19">
        <f>MAX(0,ROUNDDOWN(G532-E532-430000,-3))</f>
        <v/>
      </c>
      <c r="Q532" s="19">
        <f>MAX(0,ROUNDDOWN(G532-E532-430000-I532,-3))</f>
        <v/>
      </c>
      <c r="R532" s="19">
        <f>MAX(0,ROUNDDOWN(F532-E532-430000,-3))</f>
        <v/>
      </c>
      <c r="S532" s="19">
        <f>IF(G532&lt;=450000,0,MAX(0,ROUNDDOWN(P532*0.06-MIN(50000,P532)*0.03,-2))+MAX(0,ROUNDDOWN(P532*0.04-MIN(50000,P532)*0.02,-2)))</f>
        <v/>
      </c>
      <c r="T532" s="19">
        <f>IF(G532&lt;=450000,0,MAX(0,ROUNDDOWN(Q532*0.06-MIN(50000,Q532)*0.03,-2))+MAX(0,ROUNDDOWN(Q532*0.04-MIN(50000,Q532)*0.02,-2)))</f>
        <v/>
      </c>
      <c r="U532" s="19">
        <f>IF(F532&lt;=450000,0,MAX(0,ROUNDDOWN(R532*0.06-MIN(50000,R532)*0.03,-2))+MAX(0,ROUNDDOWN(R532*0.04-MIN(50000,R532)*0.02,-2)))</f>
        <v/>
      </c>
      <c r="V532" s="19">
        <f>S532-U532</f>
        <v/>
      </c>
      <c r="W532" s="19">
        <f>O532-M532</f>
        <v/>
      </c>
      <c r="X532" s="19">
        <f>N532+T532-M532-S532</f>
        <v/>
      </c>
      <c r="Y532" s="19">
        <f>T532-S532</f>
        <v/>
      </c>
    </row>
    <row r="533">
      <c r="A533" t="inlineStr">
        <is>
          <t>年収刻み 20万1円</t>
        </is>
      </c>
      <c r="B533" s="19">
        <f>'4_年収10万円刻み'!$A$81</f>
        <v/>
      </c>
      <c r="C533" s="19" t="n">
        <v>200001</v>
      </c>
      <c r="D533" s="19" t="n">
        <v>0</v>
      </c>
      <c r="E533" s="19">
        <f>ROUND(MIN(B533/12,650000)*12*0.0915+MIN(B533/12,1390000)*12*(0.0504+0)+B533*0.005,0)</f>
        <v/>
      </c>
      <c r="F533" s="19">
        <f>IF(B533&lt;741000,0,IF(B533&lt;2191000,B533-740000,IF(B533&lt;2193000,1451000,IF(B533&lt;2196000,1453000,IF(B533&lt;2200000,1456000,IF(B533&lt;3600000,ROUND(ROUNDDOWN(B533/4,-3)*2.8,0)-80000,IF(B533&lt;6600000,ROUND(ROUNDDOWN(B533/4,-3)*3.2,0)-440000,IF(B533&lt;8500000,ROUNDDOWN(B533*0.9,0)-1100000,B533-1950000))))))))</f>
        <v/>
      </c>
      <c r="G533" s="19">
        <f>F533+C533</f>
        <v/>
      </c>
      <c r="H533" s="19">
        <f>IF(G533&gt;23500000,NA(),IF(G533&lt;=4890000,1040000,IF(G533&lt;=6550000,670000,620000)))</f>
        <v/>
      </c>
      <c r="I533" s="19">
        <f>IF(D533&lt;=0,0,MAX(0,MIN(2000000,D533-MIN(100000,ROUNDDOWN(G533*0.05,0)))))</f>
        <v/>
      </c>
      <c r="J533" s="19">
        <f>MAX(0,ROUNDDOWN(F533-E533-H533,-3))</f>
        <v/>
      </c>
      <c r="K533" s="19">
        <f>MAX(0,ROUNDDOWN(G533-E533-H533-I533,-3))</f>
        <v/>
      </c>
      <c r="L533" s="19">
        <f>MAX(0,ROUNDDOWN(G533-E533-H533,-3))</f>
        <v/>
      </c>
      <c r="M533" s="19">
        <f>IF(J533&lt;=0,0,ROUNDDOWN((J533*LOOKUP(J533,{0,1950001,3300001,6950001,9000001,18000001,40000001},{0.05,0.1,0.2,0.23,0.33,0.4,0.45})-LOOKUP(J533,{0,1950001,3300001,6950001,9000001,18000001,40000001},{0,97500,427500,636000,1536000,2796000,4796000}))*1.021,-2))</f>
        <v/>
      </c>
      <c r="N533" s="19">
        <f>IF(K533&lt;=0,0,ROUNDDOWN((K533*LOOKUP(K533,{0,1950001,3300001,6950001,9000001,18000001,40000001},{0.05,0.1,0.2,0.23,0.33,0.4,0.45})-LOOKUP(K533,{0,1950001,3300001,6950001,9000001,18000001,40000001},{0,97500,427500,636000,1536000,2796000,4796000}))*1.021,-2))</f>
        <v/>
      </c>
      <c r="O533" s="19">
        <f>IF(L533&lt;=0,0,ROUNDDOWN((L533*LOOKUP(L533,{0,1950001,3300001,6950001,9000001,18000001,40000001},{0.05,0.1,0.2,0.23,0.33,0.4,0.45})-LOOKUP(L533,{0,1950001,3300001,6950001,9000001,18000001,40000001},{0,97500,427500,636000,1536000,2796000,4796000}))*1.021,-2))</f>
        <v/>
      </c>
      <c r="P533" s="19">
        <f>MAX(0,ROUNDDOWN(G533-E533-430000,-3))</f>
        <v/>
      </c>
      <c r="Q533" s="19">
        <f>MAX(0,ROUNDDOWN(G533-E533-430000-I533,-3))</f>
        <v/>
      </c>
      <c r="R533" s="19">
        <f>MAX(0,ROUNDDOWN(F533-E533-430000,-3))</f>
        <v/>
      </c>
      <c r="S533" s="19">
        <f>IF(G533&lt;=450000,0,MAX(0,ROUNDDOWN(P533*0.06-MIN(50000,P533)*0.03,-2))+MAX(0,ROUNDDOWN(P533*0.04-MIN(50000,P533)*0.02,-2)))</f>
        <v/>
      </c>
      <c r="T533" s="19">
        <f>IF(G533&lt;=450000,0,MAX(0,ROUNDDOWN(Q533*0.06-MIN(50000,Q533)*0.03,-2))+MAX(0,ROUNDDOWN(Q533*0.04-MIN(50000,Q533)*0.02,-2)))</f>
        <v/>
      </c>
      <c r="U533" s="19">
        <f>IF(F533&lt;=450000,0,MAX(0,ROUNDDOWN(R533*0.06-MIN(50000,R533)*0.03,-2))+MAX(0,ROUNDDOWN(R533*0.04-MIN(50000,R533)*0.02,-2)))</f>
        <v/>
      </c>
      <c r="V533" s="19">
        <f>S533-U533</f>
        <v/>
      </c>
      <c r="W533" s="19">
        <f>O533-M533</f>
        <v/>
      </c>
      <c r="X533" s="19">
        <f>N533+T533-M533-S533</f>
        <v/>
      </c>
      <c r="Y533" s="19">
        <f>T533-S533</f>
        <v/>
      </c>
    </row>
    <row r="534">
      <c r="A534" t="inlineStr">
        <is>
          <t>年収刻み 19万</t>
        </is>
      </c>
      <c r="B534" s="19">
        <f>'4_年収10万円刻み'!$A$82</f>
        <v/>
      </c>
      <c r="C534" s="19" t="n">
        <v>190000</v>
      </c>
      <c r="D534" s="19" t="n">
        <v>0</v>
      </c>
      <c r="E534" s="19">
        <f>ROUND(MIN(B534/12,650000)*12*0.0915+MIN(B534/12,1390000)*12*(0.0504+0)+B534*0.005,0)</f>
        <v/>
      </c>
      <c r="F534" s="19">
        <f>IF(B534&lt;741000,0,IF(B534&lt;2191000,B534-740000,IF(B534&lt;2193000,1451000,IF(B534&lt;2196000,1453000,IF(B534&lt;2200000,1456000,IF(B534&lt;3600000,ROUND(ROUNDDOWN(B534/4,-3)*2.8,0)-80000,IF(B534&lt;6600000,ROUND(ROUNDDOWN(B534/4,-3)*3.2,0)-440000,IF(B534&lt;8500000,ROUNDDOWN(B534*0.9,0)-1100000,B534-1950000))))))))</f>
        <v/>
      </c>
      <c r="G534" s="19">
        <f>F534+C534</f>
        <v/>
      </c>
      <c r="H534" s="19">
        <f>IF(G534&gt;23500000,NA(),IF(G534&lt;=4890000,1040000,IF(G534&lt;=6550000,670000,620000)))</f>
        <v/>
      </c>
      <c r="I534" s="19">
        <f>IF(D534&lt;=0,0,MAX(0,MIN(2000000,D534-MIN(100000,ROUNDDOWN(G534*0.05,0)))))</f>
        <v/>
      </c>
      <c r="J534" s="19">
        <f>MAX(0,ROUNDDOWN(F534-E534-H534,-3))</f>
        <v/>
      </c>
      <c r="K534" s="19">
        <f>MAX(0,ROUNDDOWN(G534-E534-H534-I534,-3))</f>
        <v/>
      </c>
      <c r="L534" s="19">
        <f>MAX(0,ROUNDDOWN(G534-E534-H534,-3))</f>
        <v/>
      </c>
      <c r="M534" s="19">
        <f>IF(J534&lt;=0,0,ROUNDDOWN((J534*LOOKUP(J534,{0,1950001,3300001,6950001,9000001,18000001,40000001},{0.05,0.1,0.2,0.23,0.33,0.4,0.45})-LOOKUP(J534,{0,1950001,3300001,6950001,9000001,18000001,40000001},{0,97500,427500,636000,1536000,2796000,4796000}))*1.021,-2))</f>
        <v/>
      </c>
      <c r="N534" s="19">
        <f>IF(K534&lt;=0,0,ROUNDDOWN((K534*LOOKUP(K534,{0,1950001,3300001,6950001,9000001,18000001,40000001},{0.05,0.1,0.2,0.23,0.33,0.4,0.45})-LOOKUP(K534,{0,1950001,3300001,6950001,9000001,18000001,40000001},{0,97500,427500,636000,1536000,2796000,4796000}))*1.021,-2))</f>
        <v/>
      </c>
      <c r="O534" s="19">
        <f>IF(L534&lt;=0,0,ROUNDDOWN((L534*LOOKUP(L534,{0,1950001,3300001,6950001,9000001,18000001,40000001},{0.05,0.1,0.2,0.23,0.33,0.4,0.45})-LOOKUP(L534,{0,1950001,3300001,6950001,9000001,18000001,40000001},{0,97500,427500,636000,1536000,2796000,4796000}))*1.021,-2))</f>
        <v/>
      </c>
      <c r="P534" s="19">
        <f>MAX(0,ROUNDDOWN(G534-E534-430000,-3))</f>
        <v/>
      </c>
      <c r="Q534" s="19">
        <f>MAX(0,ROUNDDOWN(G534-E534-430000-I534,-3))</f>
        <v/>
      </c>
      <c r="R534" s="19">
        <f>MAX(0,ROUNDDOWN(F534-E534-430000,-3))</f>
        <v/>
      </c>
      <c r="S534" s="19">
        <f>IF(G534&lt;=450000,0,MAX(0,ROUNDDOWN(P534*0.06-MIN(50000,P534)*0.03,-2))+MAX(0,ROUNDDOWN(P534*0.04-MIN(50000,P534)*0.02,-2)))</f>
        <v/>
      </c>
      <c r="T534" s="19">
        <f>IF(G534&lt;=450000,0,MAX(0,ROUNDDOWN(Q534*0.06-MIN(50000,Q534)*0.03,-2))+MAX(0,ROUNDDOWN(Q534*0.04-MIN(50000,Q534)*0.02,-2)))</f>
        <v/>
      </c>
      <c r="U534" s="19">
        <f>IF(F534&lt;=450000,0,MAX(0,ROUNDDOWN(R534*0.06-MIN(50000,R534)*0.03,-2))+MAX(0,ROUNDDOWN(R534*0.04-MIN(50000,R534)*0.02,-2)))</f>
        <v/>
      </c>
      <c r="V534" s="19">
        <f>S534-U534</f>
        <v/>
      </c>
      <c r="W534" s="19">
        <f>O534-M534</f>
        <v/>
      </c>
      <c r="X534" s="19">
        <f>N534+T534-M534-S534</f>
        <v/>
      </c>
      <c r="Y534" s="19">
        <f>T534-S534</f>
        <v/>
      </c>
    </row>
    <row r="535">
      <c r="A535" t="inlineStr">
        <is>
          <t>年収刻み 20万1円</t>
        </is>
      </c>
      <c r="B535" s="19">
        <f>'4_年収10万円刻み'!$A$82</f>
        <v/>
      </c>
      <c r="C535" s="19" t="n">
        <v>200001</v>
      </c>
      <c r="D535" s="19" t="n">
        <v>0</v>
      </c>
      <c r="E535" s="19">
        <f>ROUND(MIN(B535/12,650000)*12*0.0915+MIN(B535/12,1390000)*12*(0.0504+0)+B535*0.005,0)</f>
        <v/>
      </c>
      <c r="F535" s="19">
        <f>IF(B535&lt;741000,0,IF(B535&lt;2191000,B535-740000,IF(B535&lt;2193000,1451000,IF(B535&lt;2196000,1453000,IF(B535&lt;2200000,1456000,IF(B535&lt;3600000,ROUND(ROUNDDOWN(B535/4,-3)*2.8,0)-80000,IF(B535&lt;6600000,ROUND(ROUNDDOWN(B535/4,-3)*3.2,0)-440000,IF(B535&lt;8500000,ROUNDDOWN(B535*0.9,0)-1100000,B535-1950000))))))))</f>
        <v/>
      </c>
      <c r="G535" s="19">
        <f>F535+C535</f>
        <v/>
      </c>
      <c r="H535" s="19">
        <f>IF(G535&gt;23500000,NA(),IF(G535&lt;=4890000,1040000,IF(G535&lt;=6550000,670000,620000)))</f>
        <v/>
      </c>
      <c r="I535" s="19">
        <f>IF(D535&lt;=0,0,MAX(0,MIN(2000000,D535-MIN(100000,ROUNDDOWN(G535*0.05,0)))))</f>
        <v/>
      </c>
      <c r="J535" s="19">
        <f>MAX(0,ROUNDDOWN(F535-E535-H535,-3))</f>
        <v/>
      </c>
      <c r="K535" s="19">
        <f>MAX(0,ROUNDDOWN(G535-E535-H535-I535,-3))</f>
        <v/>
      </c>
      <c r="L535" s="19">
        <f>MAX(0,ROUNDDOWN(G535-E535-H535,-3))</f>
        <v/>
      </c>
      <c r="M535" s="19">
        <f>IF(J535&lt;=0,0,ROUNDDOWN((J535*LOOKUP(J535,{0,1950001,3300001,6950001,9000001,18000001,40000001},{0.05,0.1,0.2,0.23,0.33,0.4,0.45})-LOOKUP(J535,{0,1950001,3300001,6950001,9000001,18000001,40000001},{0,97500,427500,636000,1536000,2796000,4796000}))*1.021,-2))</f>
        <v/>
      </c>
      <c r="N535" s="19">
        <f>IF(K535&lt;=0,0,ROUNDDOWN((K535*LOOKUP(K535,{0,1950001,3300001,6950001,9000001,18000001,40000001},{0.05,0.1,0.2,0.23,0.33,0.4,0.45})-LOOKUP(K535,{0,1950001,3300001,6950001,9000001,18000001,40000001},{0,97500,427500,636000,1536000,2796000,4796000}))*1.021,-2))</f>
        <v/>
      </c>
      <c r="O535" s="19">
        <f>IF(L535&lt;=0,0,ROUNDDOWN((L535*LOOKUP(L535,{0,1950001,3300001,6950001,9000001,18000001,40000001},{0.05,0.1,0.2,0.23,0.33,0.4,0.45})-LOOKUP(L535,{0,1950001,3300001,6950001,9000001,18000001,40000001},{0,97500,427500,636000,1536000,2796000,4796000}))*1.021,-2))</f>
        <v/>
      </c>
      <c r="P535" s="19">
        <f>MAX(0,ROUNDDOWN(G535-E535-430000,-3))</f>
        <v/>
      </c>
      <c r="Q535" s="19">
        <f>MAX(0,ROUNDDOWN(G535-E535-430000-I535,-3))</f>
        <v/>
      </c>
      <c r="R535" s="19">
        <f>MAX(0,ROUNDDOWN(F535-E535-430000,-3))</f>
        <v/>
      </c>
      <c r="S535" s="19">
        <f>IF(G535&lt;=450000,0,MAX(0,ROUNDDOWN(P535*0.06-MIN(50000,P535)*0.03,-2))+MAX(0,ROUNDDOWN(P535*0.04-MIN(50000,P535)*0.02,-2)))</f>
        <v/>
      </c>
      <c r="T535" s="19">
        <f>IF(G535&lt;=450000,0,MAX(0,ROUNDDOWN(Q535*0.06-MIN(50000,Q535)*0.03,-2))+MAX(0,ROUNDDOWN(Q535*0.04-MIN(50000,Q535)*0.02,-2)))</f>
        <v/>
      </c>
      <c r="U535" s="19">
        <f>IF(F535&lt;=450000,0,MAX(0,ROUNDDOWN(R535*0.06-MIN(50000,R535)*0.03,-2))+MAX(0,ROUNDDOWN(R535*0.04-MIN(50000,R535)*0.02,-2)))</f>
        <v/>
      </c>
      <c r="V535" s="19">
        <f>S535-U535</f>
        <v/>
      </c>
      <c r="W535" s="19">
        <f>O535-M535</f>
        <v/>
      </c>
      <c r="X535" s="19">
        <f>N535+T535-M535-S535</f>
        <v/>
      </c>
      <c r="Y535" s="19">
        <f>T535-S535</f>
        <v/>
      </c>
    </row>
    <row r="536">
      <c r="A536" t="inlineStr">
        <is>
          <t>年収刻み 19万</t>
        </is>
      </c>
      <c r="B536" s="19">
        <f>'4_年収10万円刻み'!$A$83</f>
        <v/>
      </c>
      <c r="C536" s="19" t="n">
        <v>190000</v>
      </c>
      <c r="D536" s="19" t="n">
        <v>0</v>
      </c>
      <c r="E536" s="19">
        <f>ROUND(MIN(B536/12,650000)*12*0.0915+MIN(B536/12,1390000)*12*(0.0504+0)+B536*0.005,0)</f>
        <v/>
      </c>
      <c r="F536" s="19">
        <f>IF(B536&lt;741000,0,IF(B536&lt;2191000,B536-740000,IF(B536&lt;2193000,1451000,IF(B536&lt;2196000,1453000,IF(B536&lt;2200000,1456000,IF(B536&lt;3600000,ROUND(ROUNDDOWN(B536/4,-3)*2.8,0)-80000,IF(B536&lt;6600000,ROUND(ROUNDDOWN(B536/4,-3)*3.2,0)-440000,IF(B536&lt;8500000,ROUNDDOWN(B536*0.9,0)-1100000,B536-1950000))))))))</f>
        <v/>
      </c>
      <c r="G536" s="19">
        <f>F536+C536</f>
        <v/>
      </c>
      <c r="H536" s="19">
        <f>IF(G536&gt;23500000,NA(),IF(G536&lt;=4890000,1040000,IF(G536&lt;=6550000,670000,620000)))</f>
        <v/>
      </c>
      <c r="I536" s="19">
        <f>IF(D536&lt;=0,0,MAX(0,MIN(2000000,D536-MIN(100000,ROUNDDOWN(G536*0.05,0)))))</f>
        <v/>
      </c>
      <c r="J536" s="19">
        <f>MAX(0,ROUNDDOWN(F536-E536-H536,-3))</f>
        <v/>
      </c>
      <c r="K536" s="19">
        <f>MAX(0,ROUNDDOWN(G536-E536-H536-I536,-3))</f>
        <v/>
      </c>
      <c r="L536" s="19">
        <f>MAX(0,ROUNDDOWN(G536-E536-H536,-3))</f>
        <v/>
      </c>
      <c r="M536" s="19">
        <f>IF(J536&lt;=0,0,ROUNDDOWN((J536*LOOKUP(J536,{0,1950001,3300001,6950001,9000001,18000001,40000001},{0.05,0.1,0.2,0.23,0.33,0.4,0.45})-LOOKUP(J536,{0,1950001,3300001,6950001,9000001,18000001,40000001},{0,97500,427500,636000,1536000,2796000,4796000}))*1.021,-2))</f>
        <v/>
      </c>
      <c r="N536" s="19">
        <f>IF(K536&lt;=0,0,ROUNDDOWN((K536*LOOKUP(K536,{0,1950001,3300001,6950001,9000001,18000001,40000001},{0.05,0.1,0.2,0.23,0.33,0.4,0.45})-LOOKUP(K536,{0,1950001,3300001,6950001,9000001,18000001,40000001},{0,97500,427500,636000,1536000,2796000,4796000}))*1.021,-2))</f>
        <v/>
      </c>
      <c r="O536" s="19">
        <f>IF(L536&lt;=0,0,ROUNDDOWN((L536*LOOKUP(L536,{0,1950001,3300001,6950001,9000001,18000001,40000001},{0.05,0.1,0.2,0.23,0.33,0.4,0.45})-LOOKUP(L536,{0,1950001,3300001,6950001,9000001,18000001,40000001},{0,97500,427500,636000,1536000,2796000,4796000}))*1.021,-2))</f>
        <v/>
      </c>
      <c r="P536" s="19">
        <f>MAX(0,ROUNDDOWN(G536-E536-430000,-3))</f>
        <v/>
      </c>
      <c r="Q536" s="19">
        <f>MAX(0,ROUNDDOWN(G536-E536-430000-I536,-3))</f>
        <v/>
      </c>
      <c r="R536" s="19">
        <f>MAX(0,ROUNDDOWN(F536-E536-430000,-3))</f>
        <v/>
      </c>
      <c r="S536" s="19">
        <f>IF(G536&lt;=450000,0,MAX(0,ROUNDDOWN(P536*0.06-MIN(50000,P536)*0.03,-2))+MAX(0,ROUNDDOWN(P536*0.04-MIN(50000,P536)*0.02,-2)))</f>
        <v/>
      </c>
      <c r="T536" s="19">
        <f>IF(G536&lt;=450000,0,MAX(0,ROUNDDOWN(Q536*0.06-MIN(50000,Q536)*0.03,-2))+MAX(0,ROUNDDOWN(Q536*0.04-MIN(50000,Q536)*0.02,-2)))</f>
        <v/>
      </c>
      <c r="U536" s="19">
        <f>IF(F536&lt;=450000,0,MAX(0,ROUNDDOWN(R536*0.06-MIN(50000,R536)*0.03,-2))+MAX(0,ROUNDDOWN(R536*0.04-MIN(50000,R536)*0.02,-2)))</f>
        <v/>
      </c>
      <c r="V536" s="19">
        <f>S536-U536</f>
        <v/>
      </c>
      <c r="W536" s="19">
        <f>O536-M536</f>
        <v/>
      </c>
      <c r="X536" s="19">
        <f>N536+T536-M536-S536</f>
        <v/>
      </c>
      <c r="Y536" s="19">
        <f>T536-S536</f>
        <v/>
      </c>
    </row>
    <row r="537">
      <c r="A537" t="inlineStr">
        <is>
          <t>年収刻み 20万1円</t>
        </is>
      </c>
      <c r="B537" s="19">
        <f>'4_年収10万円刻み'!$A$83</f>
        <v/>
      </c>
      <c r="C537" s="19" t="n">
        <v>200001</v>
      </c>
      <c r="D537" s="19" t="n">
        <v>0</v>
      </c>
      <c r="E537" s="19">
        <f>ROUND(MIN(B537/12,650000)*12*0.0915+MIN(B537/12,1390000)*12*(0.0504+0)+B537*0.005,0)</f>
        <v/>
      </c>
      <c r="F537" s="19">
        <f>IF(B537&lt;741000,0,IF(B537&lt;2191000,B537-740000,IF(B537&lt;2193000,1451000,IF(B537&lt;2196000,1453000,IF(B537&lt;2200000,1456000,IF(B537&lt;3600000,ROUND(ROUNDDOWN(B537/4,-3)*2.8,0)-80000,IF(B537&lt;6600000,ROUND(ROUNDDOWN(B537/4,-3)*3.2,0)-440000,IF(B537&lt;8500000,ROUNDDOWN(B537*0.9,0)-1100000,B537-1950000))))))))</f>
        <v/>
      </c>
      <c r="G537" s="19">
        <f>F537+C537</f>
        <v/>
      </c>
      <c r="H537" s="19">
        <f>IF(G537&gt;23500000,NA(),IF(G537&lt;=4890000,1040000,IF(G537&lt;=6550000,670000,620000)))</f>
        <v/>
      </c>
      <c r="I537" s="19">
        <f>IF(D537&lt;=0,0,MAX(0,MIN(2000000,D537-MIN(100000,ROUNDDOWN(G537*0.05,0)))))</f>
        <v/>
      </c>
      <c r="J537" s="19">
        <f>MAX(0,ROUNDDOWN(F537-E537-H537,-3))</f>
        <v/>
      </c>
      <c r="K537" s="19">
        <f>MAX(0,ROUNDDOWN(G537-E537-H537-I537,-3))</f>
        <v/>
      </c>
      <c r="L537" s="19">
        <f>MAX(0,ROUNDDOWN(G537-E537-H537,-3))</f>
        <v/>
      </c>
      <c r="M537" s="19">
        <f>IF(J537&lt;=0,0,ROUNDDOWN((J537*LOOKUP(J537,{0,1950001,3300001,6950001,9000001,18000001,40000001},{0.05,0.1,0.2,0.23,0.33,0.4,0.45})-LOOKUP(J537,{0,1950001,3300001,6950001,9000001,18000001,40000001},{0,97500,427500,636000,1536000,2796000,4796000}))*1.021,-2))</f>
        <v/>
      </c>
      <c r="N537" s="19">
        <f>IF(K537&lt;=0,0,ROUNDDOWN((K537*LOOKUP(K537,{0,1950001,3300001,6950001,9000001,18000001,40000001},{0.05,0.1,0.2,0.23,0.33,0.4,0.45})-LOOKUP(K537,{0,1950001,3300001,6950001,9000001,18000001,40000001},{0,97500,427500,636000,1536000,2796000,4796000}))*1.021,-2))</f>
        <v/>
      </c>
      <c r="O537" s="19">
        <f>IF(L537&lt;=0,0,ROUNDDOWN((L537*LOOKUP(L537,{0,1950001,3300001,6950001,9000001,18000001,40000001},{0.05,0.1,0.2,0.23,0.33,0.4,0.45})-LOOKUP(L537,{0,1950001,3300001,6950001,9000001,18000001,40000001},{0,97500,427500,636000,1536000,2796000,4796000}))*1.021,-2))</f>
        <v/>
      </c>
      <c r="P537" s="19">
        <f>MAX(0,ROUNDDOWN(G537-E537-430000,-3))</f>
        <v/>
      </c>
      <c r="Q537" s="19">
        <f>MAX(0,ROUNDDOWN(G537-E537-430000-I537,-3))</f>
        <v/>
      </c>
      <c r="R537" s="19">
        <f>MAX(0,ROUNDDOWN(F537-E537-430000,-3))</f>
        <v/>
      </c>
      <c r="S537" s="19">
        <f>IF(G537&lt;=450000,0,MAX(0,ROUNDDOWN(P537*0.06-MIN(50000,P537)*0.03,-2))+MAX(0,ROUNDDOWN(P537*0.04-MIN(50000,P537)*0.02,-2)))</f>
        <v/>
      </c>
      <c r="T537" s="19">
        <f>IF(G537&lt;=450000,0,MAX(0,ROUNDDOWN(Q537*0.06-MIN(50000,Q537)*0.03,-2))+MAX(0,ROUNDDOWN(Q537*0.04-MIN(50000,Q537)*0.02,-2)))</f>
        <v/>
      </c>
      <c r="U537" s="19">
        <f>IF(F537&lt;=450000,0,MAX(0,ROUNDDOWN(R537*0.06-MIN(50000,R537)*0.03,-2))+MAX(0,ROUNDDOWN(R537*0.04-MIN(50000,R537)*0.02,-2)))</f>
        <v/>
      </c>
      <c r="V537" s="19">
        <f>S537-U537</f>
        <v/>
      </c>
      <c r="W537" s="19">
        <f>O537-M537</f>
        <v/>
      </c>
      <c r="X537" s="19">
        <f>N537+T537-M537-S537</f>
        <v/>
      </c>
      <c r="Y537" s="19">
        <f>T537-S537</f>
        <v/>
      </c>
    </row>
    <row r="538">
      <c r="A538" t="inlineStr">
        <is>
          <t>年収刻み 19万</t>
        </is>
      </c>
      <c r="B538" s="19">
        <f>'4_年収10万円刻み'!$A$84</f>
        <v/>
      </c>
      <c r="C538" s="19" t="n">
        <v>190000</v>
      </c>
      <c r="D538" s="19" t="n">
        <v>0</v>
      </c>
      <c r="E538" s="19">
        <f>ROUND(MIN(B538/12,650000)*12*0.0915+MIN(B538/12,1390000)*12*(0.0504+0)+B538*0.005,0)</f>
        <v/>
      </c>
      <c r="F538" s="19">
        <f>IF(B538&lt;741000,0,IF(B538&lt;2191000,B538-740000,IF(B538&lt;2193000,1451000,IF(B538&lt;2196000,1453000,IF(B538&lt;2200000,1456000,IF(B538&lt;3600000,ROUND(ROUNDDOWN(B538/4,-3)*2.8,0)-80000,IF(B538&lt;6600000,ROUND(ROUNDDOWN(B538/4,-3)*3.2,0)-440000,IF(B538&lt;8500000,ROUNDDOWN(B538*0.9,0)-1100000,B538-1950000))))))))</f>
        <v/>
      </c>
      <c r="G538" s="19">
        <f>F538+C538</f>
        <v/>
      </c>
      <c r="H538" s="19">
        <f>IF(G538&gt;23500000,NA(),IF(G538&lt;=4890000,1040000,IF(G538&lt;=6550000,670000,620000)))</f>
        <v/>
      </c>
      <c r="I538" s="19">
        <f>IF(D538&lt;=0,0,MAX(0,MIN(2000000,D538-MIN(100000,ROUNDDOWN(G538*0.05,0)))))</f>
        <v/>
      </c>
      <c r="J538" s="19">
        <f>MAX(0,ROUNDDOWN(F538-E538-H538,-3))</f>
        <v/>
      </c>
      <c r="K538" s="19">
        <f>MAX(0,ROUNDDOWN(G538-E538-H538-I538,-3))</f>
        <v/>
      </c>
      <c r="L538" s="19">
        <f>MAX(0,ROUNDDOWN(G538-E538-H538,-3))</f>
        <v/>
      </c>
      <c r="M538" s="19">
        <f>IF(J538&lt;=0,0,ROUNDDOWN((J538*LOOKUP(J538,{0,1950001,3300001,6950001,9000001,18000001,40000001},{0.05,0.1,0.2,0.23,0.33,0.4,0.45})-LOOKUP(J538,{0,1950001,3300001,6950001,9000001,18000001,40000001},{0,97500,427500,636000,1536000,2796000,4796000}))*1.021,-2))</f>
        <v/>
      </c>
      <c r="N538" s="19">
        <f>IF(K538&lt;=0,0,ROUNDDOWN((K538*LOOKUP(K538,{0,1950001,3300001,6950001,9000001,18000001,40000001},{0.05,0.1,0.2,0.23,0.33,0.4,0.45})-LOOKUP(K538,{0,1950001,3300001,6950001,9000001,18000001,40000001},{0,97500,427500,636000,1536000,2796000,4796000}))*1.021,-2))</f>
        <v/>
      </c>
      <c r="O538" s="19">
        <f>IF(L538&lt;=0,0,ROUNDDOWN((L538*LOOKUP(L538,{0,1950001,3300001,6950001,9000001,18000001,40000001},{0.05,0.1,0.2,0.23,0.33,0.4,0.45})-LOOKUP(L538,{0,1950001,3300001,6950001,9000001,18000001,40000001},{0,97500,427500,636000,1536000,2796000,4796000}))*1.021,-2))</f>
        <v/>
      </c>
      <c r="P538" s="19">
        <f>MAX(0,ROUNDDOWN(G538-E538-430000,-3))</f>
        <v/>
      </c>
      <c r="Q538" s="19">
        <f>MAX(0,ROUNDDOWN(G538-E538-430000-I538,-3))</f>
        <v/>
      </c>
      <c r="R538" s="19">
        <f>MAX(0,ROUNDDOWN(F538-E538-430000,-3))</f>
        <v/>
      </c>
      <c r="S538" s="19">
        <f>IF(G538&lt;=450000,0,MAX(0,ROUNDDOWN(P538*0.06-MIN(50000,P538)*0.03,-2))+MAX(0,ROUNDDOWN(P538*0.04-MIN(50000,P538)*0.02,-2)))</f>
        <v/>
      </c>
      <c r="T538" s="19">
        <f>IF(G538&lt;=450000,0,MAX(0,ROUNDDOWN(Q538*0.06-MIN(50000,Q538)*0.03,-2))+MAX(0,ROUNDDOWN(Q538*0.04-MIN(50000,Q538)*0.02,-2)))</f>
        <v/>
      </c>
      <c r="U538" s="19">
        <f>IF(F538&lt;=450000,0,MAX(0,ROUNDDOWN(R538*0.06-MIN(50000,R538)*0.03,-2))+MAX(0,ROUNDDOWN(R538*0.04-MIN(50000,R538)*0.02,-2)))</f>
        <v/>
      </c>
      <c r="V538" s="19">
        <f>S538-U538</f>
        <v/>
      </c>
      <c r="W538" s="19">
        <f>O538-M538</f>
        <v/>
      </c>
      <c r="X538" s="19">
        <f>N538+T538-M538-S538</f>
        <v/>
      </c>
      <c r="Y538" s="19">
        <f>T538-S538</f>
        <v/>
      </c>
    </row>
    <row r="539">
      <c r="A539" t="inlineStr">
        <is>
          <t>年収刻み 20万1円</t>
        </is>
      </c>
      <c r="B539" s="19">
        <f>'4_年収10万円刻み'!$A$84</f>
        <v/>
      </c>
      <c r="C539" s="19" t="n">
        <v>200001</v>
      </c>
      <c r="D539" s="19" t="n">
        <v>0</v>
      </c>
      <c r="E539" s="19">
        <f>ROUND(MIN(B539/12,650000)*12*0.0915+MIN(B539/12,1390000)*12*(0.0504+0)+B539*0.005,0)</f>
        <v/>
      </c>
      <c r="F539" s="19">
        <f>IF(B539&lt;741000,0,IF(B539&lt;2191000,B539-740000,IF(B539&lt;2193000,1451000,IF(B539&lt;2196000,1453000,IF(B539&lt;2200000,1456000,IF(B539&lt;3600000,ROUND(ROUNDDOWN(B539/4,-3)*2.8,0)-80000,IF(B539&lt;6600000,ROUND(ROUNDDOWN(B539/4,-3)*3.2,0)-440000,IF(B539&lt;8500000,ROUNDDOWN(B539*0.9,0)-1100000,B539-1950000))))))))</f>
        <v/>
      </c>
      <c r="G539" s="19">
        <f>F539+C539</f>
        <v/>
      </c>
      <c r="H539" s="19">
        <f>IF(G539&gt;23500000,NA(),IF(G539&lt;=4890000,1040000,IF(G539&lt;=6550000,670000,620000)))</f>
        <v/>
      </c>
      <c r="I539" s="19">
        <f>IF(D539&lt;=0,0,MAX(0,MIN(2000000,D539-MIN(100000,ROUNDDOWN(G539*0.05,0)))))</f>
        <v/>
      </c>
      <c r="J539" s="19">
        <f>MAX(0,ROUNDDOWN(F539-E539-H539,-3))</f>
        <v/>
      </c>
      <c r="K539" s="19">
        <f>MAX(0,ROUNDDOWN(G539-E539-H539-I539,-3))</f>
        <v/>
      </c>
      <c r="L539" s="19">
        <f>MAX(0,ROUNDDOWN(G539-E539-H539,-3))</f>
        <v/>
      </c>
      <c r="M539" s="19">
        <f>IF(J539&lt;=0,0,ROUNDDOWN((J539*LOOKUP(J539,{0,1950001,3300001,6950001,9000001,18000001,40000001},{0.05,0.1,0.2,0.23,0.33,0.4,0.45})-LOOKUP(J539,{0,1950001,3300001,6950001,9000001,18000001,40000001},{0,97500,427500,636000,1536000,2796000,4796000}))*1.021,-2))</f>
        <v/>
      </c>
      <c r="N539" s="19">
        <f>IF(K539&lt;=0,0,ROUNDDOWN((K539*LOOKUP(K539,{0,1950001,3300001,6950001,9000001,18000001,40000001},{0.05,0.1,0.2,0.23,0.33,0.4,0.45})-LOOKUP(K539,{0,1950001,3300001,6950001,9000001,18000001,40000001},{0,97500,427500,636000,1536000,2796000,4796000}))*1.021,-2))</f>
        <v/>
      </c>
      <c r="O539" s="19">
        <f>IF(L539&lt;=0,0,ROUNDDOWN((L539*LOOKUP(L539,{0,1950001,3300001,6950001,9000001,18000001,40000001},{0.05,0.1,0.2,0.23,0.33,0.4,0.45})-LOOKUP(L539,{0,1950001,3300001,6950001,9000001,18000001,40000001},{0,97500,427500,636000,1536000,2796000,4796000}))*1.021,-2))</f>
        <v/>
      </c>
      <c r="P539" s="19">
        <f>MAX(0,ROUNDDOWN(G539-E539-430000,-3))</f>
        <v/>
      </c>
      <c r="Q539" s="19">
        <f>MAX(0,ROUNDDOWN(G539-E539-430000-I539,-3))</f>
        <v/>
      </c>
      <c r="R539" s="19">
        <f>MAX(0,ROUNDDOWN(F539-E539-430000,-3))</f>
        <v/>
      </c>
      <c r="S539" s="19">
        <f>IF(G539&lt;=450000,0,MAX(0,ROUNDDOWN(P539*0.06-MIN(50000,P539)*0.03,-2))+MAX(0,ROUNDDOWN(P539*0.04-MIN(50000,P539)*0.02,-2)))</f>
        <v/>
      </c>
      <c r="T539" s="19">
        <f>IF(G539&lt;=450000,0,MAX(0,ROUNDDOWN(Q539*0.06-MIN(50000,Q539)*0.03,-2))+MAX(0,ROUNDDOWN(Q539*0.04-MIN(50000,Q539)*0.02,-2)))</f>
        <v/>
      </c>
      <c r="U539" s="19">
        <f>IF(F539&lt;=450000,0,MAX(0,ROUNDDOWN(R539*0.06-MIN(50000,R539)*0.03,-2))+MAX(0,ROUNDDOWN(R539*0.04-MIN(50000,R539)*0.02,-2)))</f>
        <v/>
      </c>
      <c r="V539" s="19">
        <f>S539-U539</f>
        <v/>
      </c>
      <c r="W539" s="19">
        <f>O539-M539</f>
        <v/>
      </c>
      <c r="X539" s="19">
        <f>N539+T539-M539-S539</f>
        <v/>
      </c>
      <c r="Y539" s="19">
        <f>T539-S539</f>
        <v/>
      </c>
    </row>
    <row r="540">
      <c r="A540" t="inlineStr">
        <is>
          <t>年収刻み 19万</t>
        </is>
      </c>
      <c r="B540" s="19">
        <f>'4_年収10万円刻み'!$A$85</f>
        <v/>
      </c>
      <c r="C540" s="19" t="n">
        <v>190000</v>
      </c>
      <c r="D540" s="19" t="n">
        <v>0</v>
      </c>
      <c r="E540" s="19">
        <f>ROUND(MIN(B540/12,650000)*12*0.0915+MIN(B540/12,1390000)*12*(0.0504+0)+B540*0.005,0)</f>
        <v/>
      </c>
      <c r="F540" s="19">
        <f>IF(B540&lt;741000,0,IF(B540&lt;2191000,B540-740000,IF(B540&lt;2193000,1451000,IF(B540&lt;2196000,1453000,IF(B540&lt;2200000,1456000,IF(B540&lt;3600000,ROUND(ROUNDDOWN(B540/4,-3)*2.8,0)-80000,IF(B540&lt;6600000,ROUND(ROUNDDOWN(B540/4,-3)*3.2,0)-440000,IF(B540&lt;8500000,ROUNDDOWN(B540*0.9,0)-1100000,B540-1950000))))))))</f>
        <v/>
      </c>
      <c r="G540" s="19">
        <f>F540+C540</f>
        <v/>
      </c>
      <c r="H540" s="19">
        <f>IF(G540&gt;23500000,NA(),IF(G540&lt;=4890000,1040000,IF(G540&lt;=6550000,670000,620000)))</f>
        <v/>
      </c>
      <c r="I540" s="19">
        <f>IF(D540&lt;=0,0,MAX(0,MIN(2000000,D540-MIN(100000,ROUNDDOWN(G540*0.05,0)))))</f>
        <v/>
      </c>
      <c r="J540" s="19">
        <f>MAX(0,ROUNDDOWN(F540-E540-H540,-3))</f>
        <v/>
      </c>
      <c r="K540" s="19">
        <f>MAX(0,ROUNDDOWN(G540-E540-H540-I540,-3))</f>
        <v/>
      </c>
      <c r="L540" s="19">
        <f>MAX(0,ROUNDDOWN(G540-E540-H540,-3))</f>
        <v/>
      </c>
      <c r="M540" s="19">
        <f>IF(J540&lt;=0,0,ROUNDDOWN((J540*LOOKUP(J540,{0,1950001,3300001,6950001,9000001,18000001,40000001},{0.05,0.1,0.2,0.23,0.33,0.4,0.45})-LOOKUP(J540,{0,1950001,3300001,6950001,9000001,18000001,40000001},{0,97500,427500,636000,1536000,2796000,4796000}))*1.021,-2))</f>
        <v/>
      </c>
      <c r="N540" s="19">
        <f>IF(K540&lt;=0,0,ROUNDDOWN((K540*LOOKUP(K540,{0,1950001,3300001,6950001,9000001,18000001,40000001},{0.05,0.1,0.2,0.23,0.33,0.4,0.45})-LOOKUP(K540,{0,1950001,3300001,6950001,9000001,18000001,40000001},{0,97500,427500,636000,1536000,2796000,4796000}))*1.021,-2))</f>
        <v/>
      </c>
      <c r="O540" s="19">
        <f>IF(L540&lt;=0,0,ROUNDDOWN((L540*LOOKUP(L540,{0,1950001,3300001,6950001,9000001,18000001,40000001},{0.05,0.1,0.2,0.23,0.33,0.4,0.45})-LOOKUP(L540,{0,1950001,3300001,6950001,9000001,18000001,40000001},{0,97500,427500,636000,1536000,2796000,4796000}))*1.021,-2))</f>
        <v/>
      </c>
      <c r="P540" s="19">
        <f>MAX(0,ROUNDDOWN(G540-E540-430000,-3))</f>
        <v/>
      </c>
      <c r="Q540" s="19">
        <f>MAX(0,ROUNDDOWN(G540-E540-430000-I540,-3))</f>
        <v/>
      </c>
      <c r="R540" s="19">
        <f>MAX(0,ROUNDDOWN(F540-E540-430000,-3))</f>
        <v/>
      </c>
      <c r="S540" s="19">
        <f>IF(G540&lt;=450000,0,MAX(0,ROUNDDOWN(P540*0.06-MIN(50000,P540)*0.03,-2))+MAX(0,ROUNDDOWN(P540*0.04-MIN(50000,P540)*0.02,-2)))</f>
        <v/>
      </c>
      <c r="T540" s="19">
        <f>IF(G540&lt;=450000,0,MAX(0,ROUNDDOWN(Q540*0.06-MIN(50000,Q540)*0.03,-2))+MAX(0,ROUNDDOWN(Q540*0.04-MIN(50000,Q540)*0.02,-2)))</f>
        <v/>
      </c>
      <c r="U540" s="19">
        <f>IF(F540&lt;=450000,0,MAX(0,ROUNDDOWN(R540*0.06-MIN(50000,R540)*0.03,-2))+MAX(0,ROUNDDOWN(R540*0.04-MIN(50000,R540)*0.02,-2)))</f>
        <v/>
      </c>
      <c r="V540" s="19">
        <f>S540-U540</f>
        <v/>
      </c>
      <c r="W540" s="19">
        <f>O540-M540</f>
        <v/>
      </c>
      <c r="X540" s="19">
        <f>N540+T540-M540-S540</f>
        <v/>
      </c>
      <c r="Y540" s="19">
        <f>T540-S540</f>
        <v/>
      </c>
    </row>
    <row r="541">
      <c r="A541" t="inlineStr">
        <is>
          <t>年収刻み 20万1円</t>
        </is>
      </c>
      <c r="B541" s="19">
        <f>'4_年収10万円刻み'!$A$85</f>
        <v/>
      </c>
      <c r="C541" s="19" t="n">
        <v>200001</v>
      </c>
      <c r="D541" s="19" t="n">
        <v>0</v>
      </c>
      <c r="E541" s="19">
        <f>ROUND(MIN(B541/12,650000)*12*0.0915+MIN(B541/12,1390000)*12*(0.0504+0)+B541*0.005,0)</f>
        <v/>
      </c>
      <c r="F541" s="19">
        <f>IF(B541&lt;741000,0,IF(B541&lt;2191000,B541-740000,IF(B541&lt;2193000,1451000,IF(B541&lt;2196000,1453000,IF(B541&lt;2200000,1456000,IF(B541&lt;3600000,ROUND(ROUNDDOWN(B541/4,-3)*2.8,0)-80000,IF(B541&lt;6600000,ROUND(ROUNDDOWN(B541/4,-3)*3.2,0)-440000,IF(B541&lt;8500000,ROUNDDOWN(B541*0.9,0)-1100000,B541-1950000))))))))</f>
        <v/>
      </c>
      <c r="G541" s="19">
        <f>F541+C541</f>
        <v/>
      </c>
      <c r="H541" s="19">
        <f>IF(G541&gt;23500000,NA(),IF(G541&lt;=4890000,1040000,IF(G541&lt;=6550000,670000,620000)))</f>
        <v/>
      </c>
      <c r="I541" s="19">
        <f>IF(D541&lt;=0,0,MAX(0,MIN(2000000,D541-MIN(100000,ROUNDDOWN(G541*0.05,0)))))</f>
        <v/>
      </c>
      <c r="J541" s="19">
        <f>MAX(0,ROUNDDOWN(F541-E541-H541,-3))</f>
        <v/>
      </c>
      <c r="K541" s="19">
        <f>MAX(0,ROUNDDOWN(G541-E541-H541-I541,-3))</f>
        <v/>
      </c>
      <c r="L541" s="19">
        <f>MAX(0,ROUNDDOWN(G541-E541-H541,-3))</f>
        <v/>
      </c>
      <c r="M541" s="19">
        <f>IF(J541&lt;=0,0,ROUNDDOWN((J541*LOOKUP(J541,{0,1950001,3300001,6950001,9000001,18000001,40000001},{0.05,0.1,0.2,0.23,0.33,0.4,0.45})-LOOKUP(J541,{0,1950001,3300001,6950001,9000001,18000001,40000001},{0,97500,427500,636000,1536000,2796000,4796000}))*1.021,-2))</f>
        <v/>
      </c>
      <c r="N541" s="19">
        <f>IF(K541&lt;=0,0,ROUNDDOWN((K541*LOOKUP(K541,{0,1950001,3300001,6950001,9000001,18000001,40000001},{0.05,0.1,0.2,0.23,0.33,0.4,0.45})-LOOKUP(K541,{0,1950001,3300001,6950001,9000001,18000001,40000001},{0,97500,427500,636000,1536000,2796000,4796000}))*1.021,-2))</f>
        <v/>
      </c>
      <c r="O541" s="19">
        <f>IF(L541&lt;=0,0,ROUNDDOWN((L541*LOOKUP(L541,{0,1950001,3300001,6950001,9000001,18000001,40000001},{0.05,0.1,0.2,0.23,0.33,0.4,0.45})-LOOKUP(L541,{0,1950001,3300001,6950001,9000001,18000001,40000001},{0,97500,427500,636000,1536000,2796000,4796000}))*1.021,-2))</f>
        <v/>
      </c>
      <c r="P541" s="19">
        <f>MAX(0,ROUNDDOWN(G541-E541-430000,-3))</f>
        <v/>
      </c>
      <c r="Q541" s="19">
        <f>MAX(0,ROUNDDOWN(G541-E541-430000-I541,-3))</f>
        <v/>
      </c>
      <c r="R541" s="19">
        <f>MAX(0,ROUNDDOWN(F541-E541-430000,-3))</f>
        <v/>
      </c>
      <c r="S541" s="19">
        <f>IF(G541&lt;=450000,0,MAX(0,ROUNDDOWN(P541*0.06-MIN(50000,P541)*0.03,-2))+MAX(0,ROUNDDOWN(P541*0.04-MIN(50000,P541)*0.02,-2)))</f>
        <v/>
      </c>
      <c r="T541" s="19">
        <f>IF(G541&lt;=450000,0,MAX(0,ROUNDDOWN(Q541*0.06-MIN(50000,Q541)*0.03,-2))+MAX(0,ROUNDDOWN(Q541*0.04-MIN(50000,Q541)*0.02,-2)))</f>
        <v/>
      </c>
      <c r="U541" s="19">
        <f>IF(F541&lt;=450000,0,MAX(0,ROUNDDOWN(R541*0.06-MIN(50000,R541)*0.03,-2))+MAX(0,ROUNDDOWN(R541*0.04-MIN(50000,R541)*0.02,-2)))</f>
        <v/>
      </c>
      <c r="V541" s="19">
        <f>S541-U541</f>
        <v/>
      </c>
      <c r="W541" s="19">
        <f>O541-M541</f>
        <v/>
      </c>
      <c r="X541" s="19">
        <f>N541+T541-M541-S541</f>
        <v/>
      </c>
      <c r="Y541" s="19">
        <f>T541-S541</f>
        <v/>
      </c>
    </row>
    <row r="542">
      <c r="A542" t="inlineStr">
        <is>
          <t>年収刻み 19万</t>
        </is>
      </c>
      <c r="B542" s="19">
        <f>'4_年収10万円刻み'!$A$86</f>
        <v/>
      </c>
      <c r="C542" s="19" t="n">
        <v>190000</v>
      </c>
      <c r="D542" s="19" t="n">
        <v>0</v>
      </c>
      <c r="E542" s="19">
        <f>ROUND(MIN(B542/12,650000)*12*0.0915+MIN(B542/12,1390000)*12*(0.0504+0)+B542*0.005,0)</f>
        <v/>
      </c>
      <c r="F542" s="19">
        <f>IF(B542&lt;741000,0,IF(B542&lt;2191000,B542-740000,IF(B542&lt;2193000,1451000,IF(B542&lt;2196000,1453000,IF(B542&lt;2200000,1456000,IF(B542&lt;3600000,ROUND(ROUNDDOWN(B542/4,-3)*2.8,0)-80000,IF(B542&lt;6600000,ROUND(ROUNDDOWN(B542/4,-3)*3.2,0)-440000,IF(B542&lt;8500000,ROUNDDOWN(B542*0.9,0)-1100000,B542-1950000))))))))</f>
        <v/>
      </c>
      <c r="G542" s="19">
        <f>F542+C542</f>
        <v/>
      </c>
      <c r="H542" s="19">
        <f>IF(G542&gt;23500000,NA(),IF(G542&lt;=4890000,1040000,IF(G542&lt;=6550000,670000,620000)))</f>
        <v/>
      </c>
      <c r="I542" s="19">
        <f>IF(D542&lt;=0,0,MAX(0,MIN(2000000,D542-MIN(100000,ROUNDDOWN(G542*0.05,0)))))</f>
        <v/>
      </c>
      <c r="J542" s="19">
        <f>MAX(0,ROUNDDOWN(F542-E542-H542,-3))</f>
        <v/>
      </c>
      <c r="K542" s="19">
        <f>MAX(0,ROUNDDOWN(G542-E542-H542-I542,-3))</f>
        <v/>
      </c>
      <c r="L542" s="19">
        <f>MAX(0,ROUNDDOWN(G542-E542-H542,-3))</f>
        <v/>
      </c>
      <c r="M542" s="19">
        <f>IF(J542&lt;=0,0,ROUNDDOWN((J542*LOOKUP(J542,{0,1950001,3300001,6950001,9000001,18000001,40000001},{0.05,0.1,0.2,0.23,0.33,0.4,0.45})-LOOKUP(J542,{0,1950001,3300001,6950001,9000001,18000001,40000001},{0,97500,427500,636000,1536000,2796000,4796000}))*1.021,-2))</f>
        <v/>
      </c>
      <c r="N542" s="19">
        <f>IF(K542&lt;=0,0,ROUNDDOWN((K542*LOOKUP(K542,{0,1950001,3300001,6950001,9000001,18000001,40000001},{0.05,0.1,0.2,0.23,0.33,0.4,0.45})-LOOKUP(K542,{0,1950001,3300001,6950001,9000001,18000001,40000001},{0,97500,427500,636000,1536000,2796000,4796000}))*1.021,-2))</f>
        <v/>
      </c>
      <c r="O542" s="19">
        <f>IF(L542&lt;=0,0,ROUNDDOWN((L542*LOOKUP(L542,{0,1950001,3300001,6950001,9000001,18000001,40000001},{0.05,0.1,0.2,0.23,0.33,0.4,0.45})-LOOKUP(L542,{0,1950001,3300001,6950001,9000001,18000001,40000001},{0,97500,427500,636000,1536000,2796000,4796000}))*1.021,-2))</f>
        <v/>
      </c>
      <c r="P542" s="19">
        <f>MAX(0,ROUNDDOWN(G542-E542-430000,-3))</f>
        <v/>
      </c>
      <c r="Q542" s="19">
        <f>MAX(0,ROUNDDOWN(G542-E542-430000-I542,-3))</f>
        <v/>
      </c>
      <c r="R542" s="19">
        <f>MAX(0,ROUNDDOWN(F542-E542-430000,-3))</f>
        <v/>
      </c>
      <c r="S542" s="19">
        <f>IF(G542&lt;=450000,0,MAX(0,ROUNDDOWN(P542*0.06-MIN(50000,P542)*0.03,-2))+MAX(0,ROUNDDOWN(P542*0.04-MIN(50000,P542)*0.02,-2)))</f>
        <v/>
      </c>
      <c r="T542" s="19">
        <f>IF(G542&lt;=450000,0,MAX(0,ROUNDDOWN(Q542*0.06-MIN(50000,Q542)*0.03,-2))+MAX(0,ROUNDDOWN(Q542*0.04-MIN(50000,Q542)*0.02,-2)))</f>
        <v/>
      </c>
      <c r="U542" s="19">
        <f>IF(F542&lt;=450000,0,MAX(0,ROUNDDOWN(R542*0.06-MIN(50000,R542)*0.03,-2))+MAX(0,ROUNDDOWN(R542*0.04-MIN(50000,R542)*0.02,-2)))</f>
        <v/>
      </c>
      <c r="V542" s="19">
        <f>S542-U542</f>
        <v/>
      </c>
      <c r="W542" s="19">
        <f>O542-M542</f>
        <v/>
      </c>
      <c r="X542" s="19">
        <f>N542+T542-M542-S542</f>
        <v/>
      </c>
      <c r="Y542" s="19">
        <f>T542-S542</f>
        <v/>
      </c>
    </row>
    <row r="543">
      <c r="A543" t="inlineStr">
        <is>
          <t>年収刻み 20万1円</t>
        </is>
      </c>
      <c r="B543" s="19">
        <f>'4_年収10万円刻み'!$A$86</f>
        <v/>
      </c>
      <c r="C543" s="19" t="n">
        <v>200001</v>
      </c>
      <c r="D543" s="19" t="n">
        <v>0</v>
      </c>
      <c r="E543" s="19">
        <f>ROUND(MIN(B543/12,650000)*12*0.0915+MIN(B543/12,1390000)*12*(0.0504+0)+B543*0.005,0)</f>
        <v/>
      </c>
      <c r="F543" s="19">
        <f>IF(B543&lt;741000,0,IF(B543&lt;2191000,B543-740000,IF(B543&lt;2193000,1451000,IF(B543&lt;2196000,1453000,IF(B543&lt;2200000,1456000,IF(B543&lt;3600000,ROUND(ROUNDDOWN(B543/4,-3)*2.8,0)-80000,IF(B543&lt;6600000,ROUND(ROUNDDOWN(B543/4,-3)*3.2,0)-440000,IF(B543&lt;8500000,ROUNDDOWN(B543*0.9,0)-1100000,B543-1950000))))))))</f>
        <v/>
      </c>
      <c r="G543" s="19">
        <f>F543+C543</f>
        <v/>
      </c>
      <c r="H543" s="19">
        <f>IF(G543&gt;23500000,NA(),IF(G543&lt;=4890000,1040000,IF(G543&lt;=6550000,670000,620000)))</f>
        <v/>
      </c>
      <c r="I543" s="19">
        <f>IF(D543&lt;=0,0,MAX(0,MIN(2000000,D543-MIN(100000,ROUNDDOWN(G543*0.05,0)))))</f>
        <v/>
      </c>
      <c r="J543" s="19">
        <f>MAX(0,ROUNDDOWN(F543-E543-H543,-3))</f>
        <v/>
      </c>
      <c r="K543" s="19">
        <f>MAX(0,ROUNDDOWN(G543-E543-H543-I543,-3))</f>
        <v/>
      </c>
      <c r="L543" s="19">
        <f>MAX(0,ROUNDDOWN(G543-E543-H543,-3))</f>
        <v/>
      </c>
      <c r="M543" s="19">
        <f>IF(J543&lt;=0,0,ROUNDDOWN((J543*LOOKUP(J543,{0,1950001,3300001,6950001,9000001,18000001,40000001},{0.05,0.1,0.2,0.23,0.33,0.4,0.45})-LOOKUP(J543,{0,1950001,3300001,6950001,9000001,18000001,40000001},{0,97500,427500,636000,1536000,2796000,4796000}))*1.021,-2))</f>
        <v/>
      </c>
      <c r="N543" s="19">
        <f>IF(K543&lt;=0,0,ROUNDDOWN((K543*LOOKUP(K543,{0,1950001,3300001,6950001,9000001,18000001,40000001},{0.05,0.1,0.2,0.23,0.33,0.4,0.45})-LOOKUP(K543,{0,1950001,3300001,6950001,9000001,18000001,40000001},{0,97500,427500,636000,1536000,2796000,4796000}))*1.021,-2))</f>
        <v/>
      </c>
      <c r="O543" s="19">
        <f>IF(L543&lt;=0,0,ROUNDDOWN((L543*LOOKUP(L543,{0,1950001,3300001,6950001,9000001,18000001,40000001},{0.05,0.1,0.2,0.23,0.33,0.4,0.45})-LOOKUP(L543,{0,1950001,3300001,6950001,9000001,18000001,40000001},{0,97500,427500,636000,1536000,2796000,4796000}))*1.021,-2))</f>
        <v/>
      </c>
      <c r="P543" s="19">
        <f>MAX(0,ROUNDDOWN(G543-E543-430000,-3))</f>
        <v/>
      </c>
      <c r="Q543" s="19">
        <f>MAX(0,ROUNDDOWN(G543-E543-430000-I543,-3))</f>
        <v/>
      </c>
      <c r="R543" s="19">
        <f>MAX(0,ROUNDDOWN(F543-E543-430000,-3))</f>
        <v/>
      </c>
      <c r="S543" s="19">
        <f>IF(G543&lt;=450000,0,MAX(0,ROUNDDOWN(P543*0.06-MIN(50000,P543)*0.03,-2))+MAX(0,ROUNDDOWN(P543*0.04-MIN(50000,P543)*0.02,-2)))</f>
        <v/>
      </c>
      <c r="T543" s="19">
        <f>IF(G543&lt;=450000,0,MAX(0,ROUNDDOWN(Q543*0.06-MIN(50000,Q543)*0.03,-2))+MAX(0,ROUNDDOWN(Q543*0.04-MIN(50000,Q543)*0.02,-2)))</f>
        <v/>
      </c>
      <c r="U543" s="19">
        <f>IF(F543&lt;=450000,0,MAX(0,ROUNDDOWN(R543*0.06-MIN(50000,R543)*0.03,-2))+MAX(0,ROUNDDOWN(R543*0.04-MIN(50000,R543)*0.02,-2)))</f>
        <v/>
      </c>
      <c r="V543" s="19">
        <f>S543-U543</f>
        <v/>
      </c>
      <c r="W543" s="19">
        <f>O543-M543</f>
        <v/>
      </c>
      <c r="X543" s="19">
        <f>N543+T543-M543-S543</f>
        <v/>
      </c>
      <c r="Y543" s="19">
        <f>T543-S543</f>
        <v/>
      </c>
    </row>
    <row r="544">
      <c r="A544" t="inlineStr">
        <is>
          <t>年収刻み 19万</t>
        </is>
      </c>
      <c r="B544" s="19">
        <f>'4_年収10万円刻み'!$A$87</f>
        <v/>
      </c>
      <c r="C544" s="19" t="n">
        <v>190000</v>
      </c>
      <c r="D544" s="19" t="n">
        <v>0</v>
      </c>
      <c r="E544" s="19">
        <f>ROUND(MIN(B544/12,650000)*12*0.0915+MIN(B544/12,1390000)*12*(0.0504+0)+B544*0.005,0)</f>
        <v/>
      </c>
      <c r="F544" s="19">
        <f>IF(B544&lt;741000,0,IF(B544&lt;2191000,B544-740000,IF(B544&lt;2193000,1451000,IF(B544&lt;2196000,1453000,IF(B544&lt;2200000,1456000,IF(B544&lt;3600000,ROUND(ROUNDDOWN(B544/4,-3)*2.8,0)-80000,IF(B544&lt;6600000,ROUND(ROUNDDOWN(B544/4,-3)*3.2,0)-440000,IF(B544&lt;8500000,ROUNDDOWN(B544*0.9,0)-1100000,B544-1950000))))))))</f>
        <v/>
      </c>
      <c r="G544" s="19">
        <f>F544+C544</f>
        <v/>
      </c>
      <c r="H544" s="19">
        <f>IF(G544&gt;23500000,NA(),IF(G544&lt;=4890000,1040000,IF(G544&lt;=6550000,670000,620000)))</f>
        <v/>
      </c>
      <c r="I544" s="19">
        <f>IF(D544&lt;=0,0,MAX(0,MIN(2000000,D544-MIN(100000,ROUNDDOWN(G544*0.05,0)))))</f>
        <v/>
      </c>
      <c r="J544" s="19">
        <f>MAX(0,ROUNDDOWN(F544-E544-H544,-3))</f>
        <v/>
      </c>
      <c r="K544" s="19">
        <f>MAX(0,ROUNDDOWN(G544-E544-H544-I544,-3))</f>
        <v/>
      </c>
      <c r="L544" s="19">
        <f>MAX(0,ROUNDDOWN(G544-E544-H544,-3))</f>
        <v/>
      </c>
      <c r="M544" s="19">
        <f>IF(J544&lt;=0,0,ROUNDDOWN((J544*LOOKUP(J544,{0,1950001,3300001,6950001,9000001,18000001,40000001},{0.05,0.1,0.2,0.23,0.33,0.4,0.45})-LOOKUP(J544,{0,1950001,3300001,6950001,9000001,18000001,40000001},{0,97500,427500,636000,1536000,2796000,4796000}))*1.021,-2))</f>
        <v/>
      </c>
      <c r="N544" s="19">
        <f>IF(K544&lt;=0,0,ROUNDDOWN((K544*LOOKUP(K544,{0,1950001,3300001,6950001,9000001,18000001,40000001},{0.05,0.1,0.2,0.23,0.33,0.4,0.45})-LOOKUP(K544,{0,1950001,3300001,6950001,9000001,18000001,40000001},{0,97500,427500,636000,1536000,2796000,4796000}))*1.021,-2))</f>
        <v/>
      </c>
      <c r="O544" s="19">
        <f>IF(L544&lt;=0,0,ROUNDDOWN((L544*LOOKUP(L544,{0,1950001,3300001,6950001,9000001,18000001,40000001},{0.05,0.1,0.2,0.23,0.33,0.4,0.45})-LOOKUP(L544,{0,1950001,3300001,6950001,9000001,18000001,40000001},{0,97500,427500,636000,1536000,2796000,4796000}))*1.021,-2))</f>
        <v/>
      </c>
      <c r="P544" s="19">
        <f>MAX(0,ROUNDDOWN(G544-E544-430000,-3))</f>
        <v/>
      </c>
      <c r="Q544" s="19">
        <f>MAX(0,ROUNDDOWN(G544-E544-430000-I544,-3))</f>
        <v/>
      </c>
      <c r="R544" s="19">
        <f>MAX(0,ROUNDDOWN(F544-E544-430000,-3))</f>
        <v/>
      </c>
      <c r="S544" s="19">
        <f>IF(G544&lt;=450000,0,MAX(0,ROUNDDOWN(P544*0.06-MIN(50000,P544)*0.03,-2))+MAX(0,ROUNDDOWN(P544*0.04-MIN(50000,P544)*0.02,-2)))</f>
        <v/>
      </c>
      <c r="T544" s="19">
        <f>IF(G544&lt;=450000,0,MAX(0,ROUNDDOWN(Q544*0.06-MIN(50000,Q544)*0.03,-2))+MAX(0,ROUNDDOWN(Q544*0.04-MIN(50000,Q544)*0.02,-2)))</f>
        <v/>
      </c>
      <c r="U544" s="19">
        <f>IF(F544&lt;=450000,0,MAX(0,ROUNDDOWN(R544*0.06-MIN(50000,R544)*0.03,-2))+MAX(0,ROUNDDOWN(R544*0.04-MIN(50000,R544)*0.02,-2)))</f>
        <v/>
      </c>
      <c r="V544" s="19">
        <f>S544-U544</f>
        <v/>
      </c>
      <c r="W544" s="19">
        <f>O544-M544</f>
        <v/>
      </c>
      <c r="X544" s="19">
        <f>N544+T544-M544-S544</f>
        <v/>
      </c>
      <c r="Y544" s="19">
        <f>T544-S544</f>
        <v/>
      </c>
    </row>
    <row r="545">
      <c r="A545" t="inlineStr">
        <is>
          <t>年収刻み 20万1円</t>
        </is>
      </c>
      <c r="B545" s="19">
        <f>'4_年収10万円刻み'!$A$87</f>
        <v/>
      </c>
      <c r="C545" s="19" t="n">
        <v>200001</v>
      </c>
      <c r="D545" s="19" t="n">
        <v>0</v>
      </c>
      <c r="E545" s="19">
        <f>ROUND(MIN(B545/12,650000)*12*0.0915+MIN(B545/12,1390000)*12*(0.0504+0)+B545*0.005,0)</f>
        <v/>
      </c>
      <c r="F545" s="19">
        <f>IF(B545&lt;741000,0,IF(B545&lt;2191000,B545-740000,IF(B545&lt;2193000,1451000,IF(B545&lt;2196000,1453000,IF(B545&lt;2200000,1456000,IF(B545&lt;3600000,ROUND(ROUNDDOWN(B545/4,-3)*2.8,0)-80000,IF(B545&lt;6600000,ROUND(ROUNDDOWN(B545/4,-3)*3.2,0)-440000,IF(B545&lt;8500000,ROUNDDOWN(B545*0.9,0)-1100000,B545-1950000))))))))</f>
        <v/>
      </c>
      <c r="G545" s="19">
        <f>F545+C545</f>
        <v/>
      </c>
      <c r="H545" s="19">
        <f>IF(G545&gt;23500000,NA(),IF(G545&lt;=4890000,1040000,IF(G545&lt;=6550000,670000,620000)))</f>
        <v/>
      </c>
      <c r="I545" s="19">
        <f>IF(D545&lt;=0,0,MAX(0,MIN(2000000,D545-MIN(100000,ROUNDDOWN(G545*0.05,0)))))</f>
        <v/>
      </c>
      <c r="J545" s="19">
        <f>MAX(0,ROUNDDOWN(F545-E545-H545,-3))</f>
        <v/>
      </c>
      <c r="K545" s="19">
        <f>MAX(0,ROUNDDOWN(G545-E545-H545-I545,-3))</f>
        <v/>
      </c>
      <c r="L545" s="19">
        <f>MAX(0,ROUNDDOWN(G545-E545-H545,-3))</f>
        <v/>
      </c>
      <c r="M545" s="19">
        <f>IF(J545&lt;=0,0,ROUNDDOWN((J545*LOOKUP(J545,{0,1950001,3300001,6950001,9000001,18000001,40000001},{0.05,0.1,0.2,0.23,0.33,0.4,0.45})-LOOKUP(J545,{0,1950001,3300001,6950001,9000001,18000001,40000001},{0,97500,427500,636000,1536000,2796000,4796000}))*1.021,-2))</f>
        <v/>
      </c>
      <c r="N545" s="19">
        <f>IF(K545&lt;=0,0,ROUNDDOWN((K545*LOOKUP(K545,{0,1950001,3300001,6950001,9000001,18000001,40000001},{0.05,0.1,0.2,0.23,0.33,0.4,0.45})-LOOKUP(K545,{0,1950001,3300001,6950001,9000001,18000001,40000001},{0,97500,427500,636000,1536000,2796000,4796000}))*1.021,-2))</f>
        <v/>
      </c>
      <c r="O545" s="19">
        <f>IF(L545&lt;=0,0,ROUNDDOWN((L545*LOOKUP(L545,{0,1950001,3300001,6950001,9000001,18000001,40000001},{0.05,0.1,0.2,0.23,0.33,0.4,0.45})-LOOKUP(L545,{0,1950001,3300001,6950001,9000001,18000001,40000001},{0,97500,427500,636000,1536000,2796000,4796000}))*1.021,-2))</f>
        <v/>
      </c>
      <c r="P545" s="19">
        <f>MAX(0,ROUNDDOWN(G545-E545-430000,-3))</f>
        <v/>
      </c>
      <c r="Q545" s="19">
        <f>MAX(0,ROUNDDOWN(G545-E545-430000-I545,-3))</f>
        <v/>
      </c>
      <c r="R545" s="19">
        <f>MAX(0,ROUNDDOWN(F545-E545-430000,-3))</f>
        <v/>
      </c>
      <c r="S545" s="19">
        <f>IF(G545&lt;=450000,0,MAX(0,ROUNDDOWN(P545*0.06-MIN(50000,P545)*0.03,-2))+MAX(0,ROUNDDOWN(P545*0.04-MIN(50000,P545)*0.02,-2)))</f>
        <v/>
      </c>
      <c r="T545" s="19">
        <f>IF(G545&lt;=450000,0,MAX(0,ROUNDDOWN(Q545*0.06-MIN(50000,Q545)*0.03,-2))+MAX(0,ROUNDDOWN(Q545*0.04-MIN(50000,Q545)*0.02,-2)))</f>
        <v/>
      </c>
      <c r="U545" s="19">
        <f>IF(F545&lt;=450000,0,MAX(0,ROUNDDOWN(R545*0.06-MIN(50000,R545)*0.03,-2))+MAX(0,ROUNDDOWN(R545*0.04-MIN(50000,R545)*0.02,-2)))</f>
        <v/>
      </c>
      <c r="V545" s="19">
        <f>S545-U545</f>
        <v/>
      </c>
      <c r="W545" s="19">
        <f>O545-M545</f>
        <v/>
      </c>
      <c r="X545" s="19">
        <f>N545+T545-M545-S545</f>
        <v/>
      </c>
      <c r="Y545" s="19">
        <f>T545-S545</f>
        <v/>
      </c>
    </row>
    <row r="546">
      <c r="A546" t="inlineStr">
        <is>
          <t>年収刻み 19万</t>
        </is>
      </c>
      <c r="B546" s="19">
        <f>'4_年収10万円刻み'!$A$88</f>
        <v/>
      </c>
      <c r="C546" s="19" t="n">
        <v>190000</v>
      </c>
      <c r="D546" s="19" t="n">
        <v>0</v>
      </c>
      <c r="E546" s="19">
        <f>ROUND(MIN(B546/12,650000)*12*0.0915+MIN(B546/12,1390000)*12*(0.0504+0)+B546*0.005,0)</f>
        <v/>
      </c>
      <c r="F546" s="19">
        <f>IF(B546&lt;741000,0,IF(B546&lt;2191000,B546-740000,IF(B546&lt;2193000,1451000,IF(B546&lt;2196000,1453000,IF(B546&lt;2200000,1456000,IF(B546&lt;3600000,ROUND(ROUNDDOWN(B546/4,-3)*2.8,0)-80000,IF(B546&lt;6600000,ROUND(ROUNDDOWN(B546/4,-3)*3.2,0)-440000,IF(B546&lt;8500000,ROUNDDOWN(B546*0.9,0)-1100000,B546-1950000))))))))</f>
        <v/>
      </c>
      <c r="G546" s="19">
        <f>F546+C546</f>
        <v/>
      </c>
      <c r="H546" s="19">
        <f>IF(G546&gt;23500000,NA(),IF(G546&lt;=4890000,1040000,IF(G546&lt;=6550000,670000,620000)))</f>
        <v/>
      </c>
      <c r="I546" s="19">
        <f>IF(D546&lt;=0,0,MAX(0,MIN(2000000,D546-MIN(100000,ROUNDDOWN(G546*0.05,0)))))</f>
        <v/>
      </c>
      <c r="J546" s="19">
        <f>MAX(0,ROUNDDOWN(F546-E546-H546,-3))</f>
        <v/>
      </c>
      <c r="K546" s="19">
        <f>MAX(0,ROUNDDOWN(G546-E546-H546-I546,-3))</f>
        <v/>
      </c>
      <c r="L546" s="19">
        <f>MAX(0,ROUNDDOWN(G546-E546-H546,-3))</f>
        <v/>
      </c>
      <c r="M546" s="19">
        <f>IF(J546&lt;=0,0,ROUNDDOWN((J546*LOOKUP(J546,{0,1950001,3300001,6950001,9000001,18000001,40000001},{0.05,0.1,0.2,0.23,0.33,0.4,0.45})-LOOKUP(J546,{0,1950001,3300001,6950001,9000001,18000001,40000001},{0,97500,427500,636000,1536000,2796000,4796000}))*1.021,-2))</f>
        <v/>
      </c>
      <c r="N546" s="19">
        <f>IF(K546&lt;=0,0,ROUNDDOWN((K546*LOOKUP(K546,{0,1950001,3300001,6950001,9000001,18000001,40000001},{0.05,0.1,0.2,0.23,0.33,0.4,0.45})-LOOKUP(K546,{0,1950001,3300001,6950001,9000001,18000001,40000001},{0,97500,427500,636000,1536000,2796000,4796000}))*1.021,-2))</f>
        <v/>
      </c>
      <c r="O546" s="19">
        <f>IF(L546&lt;=0,0,ROUNDDOWN((L546*LOOKUP(L546,{0,1950001,3300001,6950001,9000001,18000001,40000001},{0.05,0.1,0.2,0.23,0.33,0.4,0.45})-LOOKUP(L546,{0,1950001,3300001,6950001,9000001,18000001,40000001},{0,97500,427500,636000,1536000,2796000,4796000}))*1.021,-2))</f>
        <v/>
      </c>
      <c r="P546" s="19">
        <f>MAX(0,ROUNDDOWN(G546-E546-430000,-3))</f>
        <v/>
      </c>
      <c r="Q546" s="19">
        <f>MAX(0,ROUNDDOWN(G546-E546-430000-I546,-3))</f>
        <v/>
      </c>
      <c r="R546" s="19">
        <f>MAX(0,ROUNDDOWN(F546-E546-430000,-3))</f>
        <v/>
      </c>
      <c r="S546" s="19">
        <f>IF(G546&lt;=450000,0,MAX(0,ROUNDDOWN(P546*0.06-MIN(50000,P546)*0.03,-2))+MAX(0,ROUNDDOWN(P546*0.04-MIN(50000,P546)*0.02,-2)))</f>
        <v/>
      </c>
      <c r="T546" s="19">
        <f>IF(G546&lt;=450000,0,MAX(0,ROUNDDOWN(Q546*0.06-MIN(50000,Q546)*0.03,-2))+MAX(0,ROUNDDOWN(Q546*0.04-MIN(50000,Q546)*0.02,-2)))</f>
        <v/>
      </c>
      <c r="U546" s="19">
        <f>IF(F546&lt;=450000,0,MAX(0,ROUNDDOWN(R546*0.06-MIN(50000,R546)*0.03,-2))+MAX(0,ROUNDDOWN(R546*0.04-MIN(50000,R546)*0.02,-2)))</f>
        <v/>
      </c>
      <c r="V546" s="19">
        <f>S546-U546</f>
        <v/>
      </c>
      <c r="W546" s="19">
        <f>O546-M546</f>
        <v/>
      </c>
      <c r="X546" s="19">
        <f>N546+T546-M546-S546</f>
        <v/>
      </c>
      <c r="Y546" s="19">
        <f>T546-S546</f>
        <v/>
      </c>
    </row>
    <row r="547">
      <c r="A547" t="inlineStr">
        <is>
          <t>年収刻み 20万1円</t>
        </is>
      </c>
      <c r="B547" s="19">
        <f>'4_年収10万円刻み'!$A$88</f>
        <v/>
      </c>
      <c r="C547" s="19" t="n">
        <v>200001</v>
      </c>
      <c r="D547" s="19" t="n">
        <v>0</v>
      </c>
      <c r="E547" s="19">
        <f>ROUND(MIN(B547/12,650000)*12*0.0915+MIN(B547/12,1390000)*12*(0.0504+0)+B547*0.005,0)</f>
        <v/>
      </c>
      <c r="F547" s="19">
        <f>IF(B547&lt;741000,0,IF(B547&lt;2191000,B547-740000,IF(B547&lt;2193000,1451000,IF(B547&lt;2196000,1453000,IF(B547&lt;2200000,1456000,IF(B547&lt;3600000,ROUND(ROUNDDOWN(B547/4,-3)*2.8,0)-80000,IF(B547&lt;6600000,ROUND(ROUNDDOWN(B547/4,-3)*3.2,0)-440000,IF(B547&lt;8500000,ROUNDDOWN(B547*0.9,0)-1100000,B547-1950000))))))))</f>
        <v/>
      </c>
      <c r="G547" s="19">
        <f>F547+C547</f>
        <v/>
      </c>
      <c r="H547" s="19">
        <f>IF(G547&gt;23500000,NA(),IF(G547&lt;=4890000,1040000,IF(G547&lt;=6550000,670000,620000)))</f>
        <v/>
      </c>
      <c r="I547" s="19">
        <f>IF(D547&lt;=0,0,MAX(0,MIN(2000000,D547-MIN(100000,ROUNDDOWN(G547*0.05,0)))))</f>
        <v/>
      </c>
      <c r="J547" s="19">
        <f>MAX(0,ROUNDDOWN(F547-E547-H547,-3))</f>
        <v/>
      </c>
      <c r="K547" s="19">
        <f>MAX(0,ROUNDDOWN(G547-E547-H547-I547,-3))</f>
        <v/>
      </c>
      <c r="L547" s="19">
        <f>MAX(0,ROUNDDOWN(G547-E547-H547,-3))</f>
        <v/>
      </c>
      <c r="M547" s="19">
        <f>IF(J547&lt;=0,0,ROUNDDOWN((J547*LOOKUP(J547,{0,1950001,3300001,6950001,9000001,18000001,40000001},{0.05,0.1,0.2,0.23,0.33,0.4,0.45})-LOOKUP(J547,{0,1950001,3300001,6950001,9000001,18000001,40000001},{0,97500,427500,636000,1536000,2796000,4796000}))*1.021,-2))</f>
        <v/>
      </c>
      <c r="N547" s="19">
        <f>IF(K547&lt;=0,0,ROUNDDOWN((K547*LOOKUP(K547,{0,1950001,3300001,6950001,9000001,18000001,40000001},{0.05,0.1,0.2,0.23,0.33,0.4,0.45})-LOOKUP(K547,{0,1950001,3300001,6950001,9000001,18000001,40000001},{0,97500,427500,636000,1536000,2796000,4796000}))*1.021,-2))</f>
        <v/>
      </c>
      <c r="O547" s="19">
        <f>IF(L547&lt;=0,0,ROUNDDOWN((L547*LOOKUP(L547,{0,1950001,3300001,6950001,9000001,18000001,40000001},{0.05,0.1,0.2,0.23,0.33,0.4,0.45})-LOOKUP(L547,{0,1950001,3300001,6950001,9000001,18000001,40000001},{0,97500,427500,636000,1536000,2796000,4796000}))*1.021,-2))</f>
        <v/>
      </c>
      <c r="P547" s="19">
        <f>MAX(0,ROUNDDOWN(G547-E547-430000,-3))</f>
        <v/>
      </c>
      <c r="Q547" s="19">
        <f>MAX(0,ROUNDDOWN(G547-E547-430000-I547,-3))</f>
        <v/>
      </c>
      <c r="R547" s="19">
        <f>MAX(0,ROUNDDOWN(F547-E547-430000,-3))</f>
        <v/>
      </c>
      <c r="S547" s="19">
        <f>IF(G547&lt;=450000,0,MAX(0,ROUNDDOWN(P547*0.06-MIN(50000,P547)*0.03,-2))+MAX(0,ROUNDDOWN(P547*0.04-MIN(50000,P547)*0.02,-2)))</f>
        <v/>
      </c>
      <c r="T547" s="19">
        <f>IF(G547&lt;=450000,0,MAX(0,ROUNDDOWN(Q547*0.06-MIN(50000,Q547)*0.03,-2))+MAX(0,ROUNDDOWN(Q547*0.04-MIN(50000,Q547)*0.02,-2)))</f>
        <v/>
      </c>
      <c r="U547" s="19">
        <f>IF(F547&lt;=450000,0,MAX(0,ROUNDDOWN(R547*0.06-MIN(50000,R547)*0.03,-2))+MAX(0,ROUNDDOWN(R547*0.04-MIN(50000,R547)*0.02,-2)))</f>
        <v/>
      </c>
      <c r="V547" s="19">
        <f>S547-U547</f>
        <v/>
      </c>
      <c r="W547" s="19">
        <f>O547-M547</f>
        <v/>
      </c>
      <c r="X547" s="19">
        <f>N547+T547-M547-S547</f>
        <v/>
      </c>
      <c r="Y547" s="19">
        <f>T547-S547</f>
        <v/>
      </c>
    </row>
    <row r="548">
      <c r="A548" t="inlineStr">
        <is>
          <t>年収刻み 19万</t>
        </is>
      </c>
      <c r="B548" s="19">
        <f>'4_年収10万円刻み'!$A$89</f>
        <v/>
      </c>
      <c r="C548" s="19" t="n">
        <v>190000</v>
      </c>
      <c r="D548" s="19" t="n">
        <v>0</v>
      </c>
      <c r="E548" s="19">
        <f>ROUND(MIN(B548/12,650000)*12*0.0915+MIN(B548/12,1390000)*12*(0.0504+0)+B548*0.005,0)</f>
        <v/>
      </c>
      <c r="F548" s="19">
        <f>IF(B548&lt;741000,0,IF(B548&lt;2191000,B548-740000,IF(B548&lt;2193000,1451000,IF(B548&lt;2196000,1453000,IF(B548&lt;2200000,1456000,IF(B548&lt;3600000,ROUND(ROUNDDOWN(B548/4,-3)*2.8,0)-80000,IF(B548&lt;6600000,ROUND(ROUNDDOWN(B548/4,-3)*3.2,0)-440000,IF(B548&lt;8500000,ROUNDDOWN(B548*0.9,0)-1100000,B548-1950000))))))))</f>
        <v/>
      </c>
      <c r="G548" s="19">
        <f>F548+C548</f>
        <v/>
      </c>
      <c r="H548" s="19">
        <f>IF(G548&gt;23500000,NA(),IF(G548&lt;=4890000,1040000,IF(G548&lt;=6550000,670000,620000)))</f>
        <v/>
      </c>
      <c r="I548" s="19">
        <f>IF(D548&lt;=0,0,MAX(0,MIN(2000000,D548-MIN(100000,ROUNDDOWN(G548*0.05,0)))))</f>
        <v/>
      </c>
      <c r="J548" s="19">
        <f>MAX(0,ROUNDDOWN(F548-E548-H548,-3))</f>
        <v/>
      </c>
      <c r="K548" s="19">
        <f>MAX(0,ROUNDDOWN(G548-E548-H548-I548,-3))</f>
        <v/>
      </c>
      <c r="L548" s="19">
        <f>MAX(0,ROUNDDOWN(G548-E548-H548,-3))</f>
        <v/>
      </c>
      <c r="M548" s="19">
        <f>IF(J548&lt;=0,0,ROUNDDOWN((J548*LOOKUP(J548,{0,1950001,3300001,6950001,9000001,18000001,40000001},{0.05,0.1,0.2,0.23,0.33,0.4,0.45})-LOOKUP(J548,{0,1950001,3300001,6950001,9000001,18000001,40000001},{0,97500,427500,636000,1536000,2796000,4796000}))*1.021,-2))</f>
        <v/>
      </c>
      <c r="N548" s="19">
        <f>IF(K548&lt;=0,0,ROUNDDOWN((K548*LOOKUP(K548,{0,1950001,3300001,6950001,9000001,18000001,40000001},{0.05,0.1,0.2,0.23,0.33,0.4,0.45})-LOOKUP(K548,{0,1950001,3300001,6950001,9000001,18000001,40000001},{0,97500,427500,636000,1536000,2796000,4796000}))*1.021,-2))</f>
        <v/>
      </c>
      <c r="O548" s="19">
        <f>IF(L548&lt;=0,0,ROUNDDOWN((L548*LOOKUP(L548,{0,1950001,3300001,6950001,9000001,18000001,40000001},{0.05,0.1,0.2,0.23,0.33,0.4,0.45})-LOOKUP(L548,{0,1950001,3300001,6950001,9000001,18000001,40000001},{0,97500,427500,636000,1536000,2796000,4796000}))*1.021,-2))</f>
        <v/>
      </c>
      <c r="P548" s="19">
        <f>MAX(0,ROUNDDOWN(G548-E548-430000,-3))</f>
        <v/>
      </c>
      <c r="Q548" s="19">
        <f>MAX(0,ROUNDDOWN(G548-E548-430000-I548,-3))</f>
        <v/>
      </c>
      <c r="R548" s="19">
        <f>MAX(0,ROUNDDOWN(F548-E548-430000,-3))</f>
        <v/>
      </c>
      <c r="S548" s="19">
        <f>IF(G548&lt;=450000,0,MAX(0,ROUNDDOWN(P548*0.06-MIN(50000,P548)*0.03,-2))+MAX(0,ROUNDDOWN(P548*0.04-MIN(50000,P548)*0.02,-2)))</f>
        <v/>
      </c>
      <c r="T548" s="19">
        <f>IF(G548&lt;=450000,0,MAX(0,ROUNDDOWN(Q548*0.06-MIN(50000,Q548)*0.03,-2))+MAX(0,ROUNDDOWN(Q548*0.04-MIN(50000,Q548)*0.02,-2)))</f>
        <v/>
      </c>
      <c r="U548" s="19">
        <f>IF(F548&lt;=450000,0,MAX(0,ROUNDDOWN(R548*0.06-MIN(50000,R548)*0.03,-2))+MAX(0,ROUNDDOWN(R548*0.04-MIN(50000,R548)*0.02,-2)))</f>
        <v/>
      </c>
      <c r="V548" s="19">
        <f>S548-U548</f>
        <v/>
      </c>
      <c r="W548" s="19">
        <f>O548-M548</f>
        <v/>
      </c>
      <c r="X548" s="19">
        <f>N548+T548-M548-S548</f>
        <v/>
      </c>
      <c r="Y548" s="19">
        <f>T548-S548</f>
        <v/>
      </c>
    </row>
    <row r="549">
      <c r="A549" t="inlineStr">
        <is>
          <t>年収刻み 20万1円</t>
        </is>
      </c>
      <c r="B549" s="19">
        <f>'4_年収10万円刻み'!$A$89</f>
        <v/>
      </c>
      <c r="C549" s="19" t="n">
        <v>200001</v>
      </c>
      <c r="D549" s="19" t="n">
        <v>0</v>
      </c>
      <c r="E549" s="19">
        <f>ROUND(MIN(B549/12,650000)*12*0.0915+MIN(B549/12,1390000)*12*(0.0504+0)+B549*0.005,0)</f>
        <v/>
      </c>
      <c r="F549" s="19">
        <f>IF(B549&lt;741000,0,IF(B549&lt;2191000,B549-740000,IF(B549&lt;2193000,1451000,IF(B549&lt;2196000,1453000,IF(B549&lt;2200000,1456000,IF(B549&lt;3600000,ROUND(ROUNDDOWN(B549/4,-3)*2.8,0)-80000,IF(B549&lt;6600000,ROUND(ROUNDDOWN(B549/4,-3)*3.2,0)-440000,IF(B549&lt;8500000,ROUNDDOWN(B549*0.9,0)-1100000,B549-1950000))))))))</f>
        <v/>
      </c>
      <c r="G549" s="19">
        <f>F549+C549</f>
        <v/>
      </c>
      <c r="H549" s="19">
        <f>IF(G549&gt;23500000,NA(),IF(G549&lt;=4890000,1040000,IF(G549&lt;=6550000,670000,620000)))</f>
        <v/>
      </c>
      <c r="I549" s="19">
        <f>IF(D549&lt;=0,0,MAX(0,MIN(2000000,D549-MIN(100000,ROUNDDOWN(G549*0.05,0)))))</f>
        <v/>
      </c>
      <c r="J549" s="19">
        <f>MAX(0,ROUNDDOWN(F549-E549-H549,-3))</f>
        <v/>
      </c>
      <c r="K549" s="19">
        <f>MAX(0,ROUNDDOWN(G549-E549-H549-I549,-3))</f>
        <v/>
      </c>
      <c r="L549" s="19">
        <f>MAX(0,ROUNDDOWN(G549-E549-H549,-3))</f>
        <v/>
      </c>
      <c r="M549" s="19">
        <f>IF(J549&lt;=0,0,ROUNDDOWN((J549*LOOKUP(J549,{0,1950001,3300001,6950001,9000001,18000001,40000001},{0.05,0.1,0.2,0.23,0.33,0.4,0.45})-LOOKUP(J549,{0,1950001,3300001,6950001,9000001,18000001,40000001},{0,97500,427500,636000,1536000,2796000,4796000}))*1.021,-2))</f>
        <v/>
      </c>
      <c r="N549" s="19">
        <f>IF(K549&lt;=0,0,ROUNDDOWN((K549*LOOKUP(K549,{0,1950001,3300001,6950001,9000001,18000001,40000001},{0.05,0.1,0.2,0.23,0.33,0.4,0.45})-LOOKUP(K549,{0,1950001,3300001,6950001,9000001,18000001,40000001},{0,97500,427500,636000,1536000,2796000,4796000}))*1.021,-2))</f>
        <v/>
      </c>
      <c r="O549" s="19">
        <f>IF(L549&lt;=0,0,ROUNDDOWN((L549*LOOKUP(L549,{0,1950001,3300001,6950001,9000001,18000001,40000001},{0.05,0.1,0.2,0.23,0.33,0.4,0.45})-LOOKUP(L549,{0,1950001,3300001,6950001,9000001,18000001,40000001},{0,97500,427500,636000,1536000,2796000,4796000}))*1.021,-2))</f>
        <v/>
      </c>
      <c r="P549" s="19">
        <f>MAX(0,ROUNDDOWN(G549-E549-430000,-3))</f>
        <v/>
      </c>
      <c r="Q549" s="19">
        <f>MAX(0,ROUNDDOWN(G549-E549-430000-I549,-3))</f>
        <v/>
      </c>
      <c r="R549" s="19">
        <f>MAX(0,ROUNDDOWN(F549-E549-430000,-3))</f>
        <v/>
      </c>
      <c r="S549" s="19">
        <f>IF(G549&lt;=450000,0,MAX(0,ROUNDDOWN(P549*0.06-MIN(50000,P549)*0.03,-2))+MAX(0,ROUNDDOWN(P549*0.04-MIN(50000,P549)*0.02,-2)))</f>
        <v/>
      </c>
      <c r="T549" s="19">
        <f>IF(G549&lt;=450000,0,MAX(0,ROUNDDOWN(Q549*0.06-MIN(50000,Q549)*0.03,-2))+MAX(0,ROUNDDOWN(Q549*0.04-MIN(50000,Q549)*0.02,-2)))</f>
        <v/>
      </c>
      <c r="U549" s="19">
        <f>IF(F549&lt;=450000,0,MAX(0,ROUNDDOWN(R549*0.06-MIN(50000,R549)*0.03,-2))+MAX(0,ROUNDDOWN(R549*0.04-MIN(50000,R549)*0.02,-2)))</f>
        <v/>
      </c>
      <c r="V549" s="19">
        <f>S549-U549</f>
        <v/>
      </c>
      <c r="W549" s="19">
        <f>O549-M549</f>
        <v/>
      </c>
      <c r="X549" s="19">
        <f>N549+T549-M549-S549</f>
        <v/>
      </c>
      <c r="Y549" s="19">
        <f>T549-S549</f>
        <v/>
      </c>
    </row>
    <row r="550">
      <c r="A550" t="inlineStr">
        <is>
          <t>年収刻み 19万</t>
        </is>
      </c>
      <c r="B550" s="19">
        <f>'4_年収10万円刻み'!$A$90</f>
        <v/>
      </c>
      <c r="C550" s="19" t="n">
        <v>190000</v>
      </c>
      <c r="D550" s="19" t="n">
        <v>0</v>
      </c>
      <c r="E550" s="19">
        <f>ROUND(MIN(B550/12,650000)*12*0.0915+MIN(B550/12,1390000)*12*(0.0504+0)+B550*0.005,0)</f>
        <v/>
      </c>
      <c r="F550" s="19">
        <f>IF(B550&lt;741000,0,IF(B550&lt;2191000,B550-740000,IF(B550&lt;2193000,1451000,IF(B550&lt;2196000,1453000,IF(B550&lt;2200000,1456000,IF(B550&lt;3600000,ROUND(ROUNDDOWN(B550/4,-3)*2.8,0)-80000,IF(B550&lt;6600000,ROUND(ROUNDDOWN(B550/4,-3)*3.2,0)-440000,IF(B550&lt;8500000,ROUNDDOWN(B550*0.9,0)-1100000,B550-1950000))))))))</f>
        <v/>
      </c>
      <c r="G550" s="19">
        <f>F550+C550</f>
        <v/>
      </c>
      <c r="H550" s="19">
        <f>IF(G550&gt;23500000,NA(),IF(G550&lt;=4890000,1040000,IF(G550&lt;=6550000,670000,620000)))</f>
        <v/>
      </c>
      <c r="I550" s="19">
        <f>IF(D550&lt;=0,0,MAX(0,MIN(2000000,D550-MIN(100000,ROUNDDOWN(G550*0.05,0)))))</f>
        <v/>
      </c>
      <c r="J550" s="19">
        <f>MAX(0,ROUNDDOWN(F550-E550-H550,-3))</f>
        <v/>
      </c>
      <c r="K550" s="19">
        <f>MAX(0,ROUNDDOWN(G550-E550-H550-I550,-3))</f>
        <v/>
      </c>
      <c r="L550" s="19">
        <f>MAX(0,ROUNDDOWN(G550-E550-H550,-3))</f>
        <v/>
      </c>
      <c r="M550" s="19">
        <f>IF(J550&lt;=0,0,ROUNDDOWN((J550*LOOKUP(J550,{0,1950001,3300001,6950001,9000001,18000001,40000001},{0.05,0.1,0.2,0.23,0.33,0.4,0.45})-LOOKUP(J550,{0,1950001,3300001,6950001,9000001,18000001,40000001},{0,97500,427500,636000,1536000,2796000,4796000}))*1.021,-2))</f>
        <v/>
      </c>
      <c r="N550" s="19">
        <f>IF(K550&lt;=0,0,ROUNDDOWN((K550*LOOKUP(K550,{0,1950001,3300001,6950001,9000001,18000001,40000001},{0.05,0.1,0.2,0.23,0.33,0.4,0.45})-LOOKUP(K550,{0,1950001,3300001,6950001,9000001,18000001,40000001},{0,97500,427500,636000,1536000,2796000,4796000}))*1.021,-2))</f>
        <v/>
      </c>
      <c r="O550" s="19">
        <f>IF(L550&lt;=0,0,ROUNDDOWN((L550*LOOKUP(L550,{0,1950001,3300001,6950001,9000001,18000001,40000001},{0.05,0.1,0.2,0.23,0.33,0.4,0.45})-LOOKUP(L550,{0,1950001,3300001,6950001,9000001,18000001,40000001},{0,97500,427500,636000,1536000,2796000,4796000}))*1.021,-2))</f>
        <v/>
      </c>
      <c r="P550" s="19">
        <f>MAX(0,ROUNDDOWN(G550-E550-430000,-3))</f>
        <v/>
      </c>
      <c r="Q550" s="19">
        <f>MAX(0,ROUNDDOWN(G550-E550-430000-I550,-3))</f>
        <v/>
      </c>
      <c r="R550" s="19">
        <f>MAX(0,ROUNDDOWN(F550-E550-430000,-3))</f>
        <v/>
      </c>
      <c r="S550" s="19">
        <f>IF(G550&lt;=450000,0,MAX(0,ROUNDDOWN(P550*0.06-MIN(50000,P550)*0.03,-2))+MAX(0,ROUNDDOWN(P550*0.04-MIN(50000,P550)*0.02,-2)))</f>
        <v/>
      </c>
      <c r="T550" s="19">
        <f>IF(G550&lt;=450000,0,MAX(0,ROUNDDOWN(Q550*0.06-MIN(50000,Q550)*0.03,-2))+MAX(0,ROUNDDOWN(Q550*0.04-MIN(50000,Q550)*0.02,-2)))</f>
        <v/>
      </c>
      <c r="U550" s="19">
        <f>IF(F550&lt;=450000,0,MAX(0,ROUNDDOWN(R550*0.06-MIN(50000,R550)*0.03,-2))+MAX(0,ROUNDDOWN(R550*0.04-MIN(50000,R550)*0.02,-2)))</f>
        <v/>
      </c>
      <c r="V550" s="19">
        <f>S550-U550</f>
        <v/>
      </c>
      <c r="W550" s="19">
        <f>O550-M550</f>
        <v/>
      </c>
      <c r="X550" s="19">
        <f>N550+T550-M550-S550</f>
        <v/>
      </c>
      <c r="Y550" s="19">
        <f>T550-S550</f>
        <v/>
      </c>
    </row>
    <row r="551">
      <c r="A551" t="inlineStr">
        <is>
          <t>年収刻み 20万1円</t>
        </is>
      </c>
      <c r="B551" s="19">
        <f>'4_年収10万円刻み'!$A$90</f>
        <v/>
      </c>
      <c r="C551" s="19" t="n">
        <v>200001</v>
      </c>
      <c r="D551" s="19" t="n">
        <v>0</v>
      </c>
      <c r="E551" s="19">
        <f>ROUND(MIN(B551/12,650000)*12*0.0915+MIN(B551/12,1390000)*12*(0.0504+0)+B551*0.005,0)</f>
        <v/>
      </c>
      <c r="F551" s="19">
        <f>IF(B551&lt;741000,0,IF(B551&lt;2191000,B551-740000,IF(B551&lt;2193000,1451000,IF(B551&lt;2196000,1453000,IF(B551&lt;2200000,1456000,IF(B551&lt;3600000,ROUND(ROUNDDOWN(B551/4,-3)*2.8,0)-80000,IF(B551&lt;6600000,ROUND(ROUNDDOWN(B551/4,-3)*3.2,0)-440000,IF(B551&lt;8500000,ROUNDDOWN(B551*0.9,0)-1100000,B551-1950000))))))))</f>
        <v/>
      </c>
      <c r="G551" s="19">
        <f>F551+C551</f>
        <v/>
      </c>
      <c r="H551" s="19">
        <f>IF(G551&gt;23500000,NA(),IF(G551&lt;=4890000,1040000,IF(G551&lt;=6550000,670000,620000)))</f>
        <v/>
      </c>
      <c r="I551" s="19">
        <f>IF(D551&lt;=0,0,MAX(0,MIN(2000000,D551-MIN(100000,ROUNDDOWN(G551*0.05,0)))))</f>
        <v/>
      </c>
      <c r="J551" s="19">
        <f>MAX(0,ROUNDDOWN(F551-E551-H551,-3))</f>
        <v/>
      </c>
      <c r="K551" s="19">
        <f>MAX(0,ROUNDDOWN(G551-E551-H551-I551,-3))</f>
        <v/>
      </c>
      <c r="L551" s="19">
        <f>MAX(0,ROUNDDOWN(G551-E551-H551,-3))</f>
        <v/>
      </c>
      <c r="M551" s="19">
        <f>IF(J551&lt;=0,0,ROUNDDOWN((J551*LOOKUP(J551,{0,1950001,3300001,6950001,9000001,18000001,40000001},{0.05,0.1,0.2,0.23,0.33,0.4,0.45})-LOOKUP(J551,{0,1950001,3300001,6950001,9000001,18000001,40000001},{0,97500,427500,636000,1536000,2796000,4796000}))*1.021,-2))</f>
        <v/>
      </c>
      <c r="N551" s="19">
        <f>IF(K551&lt;=0,0,ROUNDDOWN((K551*LOOKUP(K551,{0,1950001,3300001,6950001,9000001,18000001,40000001},{0.05,0.1,0.2,0.23,0.33,0.4,0.45})-LOOKUP(K551,{0,1950001,3300001,6950001,9000001,18000001,40000001},{0,97500,427500,636000,1536000,2796000,4796000}))*1.021,-2))</f>
        <v/>
      </c>
      <c r="O551" s="19">
        <f>IF(L551&lt;=0,0,ROUNDDOWN((L551*LOOKUP(L551,{0,1950001,3300001,6950001,9000001,18000001,40000001},{0.05,0.1,0.2,0.23,0.33,0.4,0.45})-LOOKUP(L551,{0,1950001,3300001,6950001,9000001,18000001,40000001},{0,97500,427500,636000,1536000,2796000,4796000}))*1.021,-2))</f>
        <v/>
      </c>
      <c r="P551" s="19">
        <f>MAX(0,ROUNDDOWN(G551-E551-430000,-3))</f>
        <v/>
      </c>
      <c r="Q551" s="19">
        <f>MAX(0,ROUNDDOWN(G551-E551-430000-I551,-3))</f>
        <v/>
      </c>
      <c r="R551" s="19">
        <f>MAX(0,ROUNDDOWN(F551-E551-430000,-3))</f>
        <v/>
      </c>
      <c r="S551" s="19">
        <f>IF(G551&lt;=450000,0,MAX(0,ROUNDDOWN(P551*0.06-MIN(50000,P551)*0.03,-2))+MAX(0,ROUNDDOWN(P551*0.04-MIN(50000,P551)*0.02,-2)))</f>
        <v/>
      </c>
      <c r="T551" s="19">
        <f>IF(G551&lt;=450000,0,MAX(0,ROUNDDOWN(Q551*0.06-MIN(50000,Q551)*0.03,-2))+MAX(0,ROUNDDOWN(Q551*0.04-MIN(50000,Q551)*0.02,-2)))</f>
        <v/>
      </c>
      <c r="U551" s="19">
        <f>IF(F551&lt;=450000,0,MAX(0,ROUNDDOWN(R551*0.06-MIN(50000,R551)*0.03,-2))+MAX(0,ROUNDDOWN(R551*0.04-MIN(50000,R551)*0.02,-2)))</f>
        <v/>
      </c>
      <c r="V551" s="19">
        <f>S551-U551</f>
        <v/>
      </c>
      <c r="W551" s="19">
        <f>O551-M551</f>
        <v/>
      </c>
      <c r="X551" s="19">
        <f>N551+T551-M551-S551</f>
        <v/>
      </c>
      <c r="Y551" s="19">
        <f>T551-S551</f>
        <v/>
      </c>
    </row>
    <row r="552">
      <c r="A552" t="inlineStr">
        <is>
          <t>年収刻み 19万</t>
        </is>
      </c>
      <c r="B552" s="19">
        <f>'4_年収10万円刻み'!$A$91</f>
        <v/>
      </c>
      <c r="C552" s="19" t="n">
        <v>190000</v>
      </c>
      <c r="D552" s="19" t="n">
        <v>0</v>
      </c>
      <c r="E552" s="19">
        <f>ROUND(MIN(B552/12,650000)*12*0.0915+MIN(B552/12,1390000)*12*(0.0504+0)+B552*0.005,0)</f>
        <v/>
      </c>
      <c r="F552" s="19">
        <f>IF(B552&lt;741000,0,IF(B552&lt;2191000,B552-740000,IF(B552&lt;2193000,1451000,IF(B552&lt;2196000,1453000,IF(B552&lt;2200000,1456000,IF(B552&lt;3600000,ROUND(ROUNDDOWN(B552/4,-3)*2.8,0)-80000,IF(B552&lt;6600000,ROUND(ROUNDDOWN(B552/4,-3)*3.2,0)-440000,IF(B552&lt;8500000,ROUNDDOWN(B552*0.9,0)-1100000,B552-1950000))))))))</f>
        <v/>
      </c>
      <c r="G552" s="19">
        <f>F552+C552</f>
        <v/>
      </c>
      <c r="H552" s="19">
        <f>IF(G552&gt;23500000,NA(),IF(G552&lt;=4890000,1040000,IF(G552&lt;=6550000,670000,620000)))</f>
        <v/>
      </c>
      <c r="I552" s="19">
        <f>IF(D552&lt;=0,0,MAX(0,MIN(2000000,D552-MIN(100000,ROUNDDOWN(G552*0.05,0)))))</f>
        <v/>
      </c>
      <c r="J552" s="19">
        <f>MAX(0,ROUNDDOWN(F552-E552-H552,-3))</f>
        <v/>
      </c>
      <c r="K552" s="19">
        <f>MAX(0,ROUNDDOWN(G552-E552-H552-I552,-3))</f>
        <v/>
      </c>
      <c r="L552" s="19">
        <f>MAX(0,ROUNDDOWN(G552-E552-H552,-3))</f>
        <v/>
      </c>
      <c r="M552" s="19">
        <f>IF(J552&lt;=0,0,ROUNDDOWN((J552*LOOKUP(J552,{0,1950001,3300001,6950001,9000001,18000001,40000001},{0.05,0.1,0.2,0.23,0.33,0.4,0.45})-LOOKUP(J552,{0,1950001,3300001,6950001,9000001,18000001,40000001},{0,97500,427500,636000,1536000,2796000,4796000}))*1.021,-2))</f>
        <v/>
      </c>
      <c r="N552" s="19">
        <f>IF(K552&lt;=0,0,ROUNDDOWN((K552*LOOKUP(K552,{0,1950001,3300001,6950001,9000001,18000001,40000001},{0.05,0.1,0.2,0.23,0.33,0.4,0.45})-LOOKUP(K552,{0,1950001,3300001,6950001,9000001,18000001,40000001},{0,97500,427500,636000,1536000,2796000,4796000}))*1.021,-2))</f>
        <v/>
      </c>
      <c r="O552" s="19">
        <f>IF(L552&lt;=0,0,ROUNDDOWN((L552*LOOKUP(L552,{0,1950001,3300001,6950001,9000001,18000001,40000001},{0.05,0.1,0.2,0.23,0.33,0.4,0.45})-LOOKUP(L552,{0,1950001,3300001,6950001,9000001,18000001,40000001},{0,97500,427500,636000,1536000,2796000,4796000}))*1.021,-2))</f>
        <v/>
      </c>
      <c r="P552" s="19">
        <f>MAX(0,ROUNDDOWN(G552-E552-430000,-3))</f>
        <v/>
      </c>
      <c r="Q552" s="19">
        <f>MAX(0,ROUNDDOWN(G552-E552-430000-I552,-3))</f>
        <v/>
      </c>
      <c r="R552" s="19">
        <f>MAX(0,ROUNDDOWN(F552-E552-430000,-3))</f>
        <v/>
      </c>
      <c r="S552" s="19">
        <f>IF(G552&lt;=450000,0,MAX(0,ROUNDDOWN(P552*0.06-MIN(50000,P552)*0.03,-2))+MAX(0,ROUNDDOWN(P552*0.04-MIN(50000,P552)*0.02,-2)))</f>
        <v/>
      </c>
      <c r="T552" s="19">
        <f>IF(G552&lt;=450000,0,MAX(0,ROUNDDOWN(Q552*0.06-MIN(50000,Q552)*0.03,-2))+MAX(0,ROUNDDOWN(Q552*0.04-MIN(50000,Q552)*0.02,-2)))</f>
        <v/>
      </c>
      <c r="U552" s="19">
        <f>IF(F552&lt;=450000,0,MAX(0,ROUNDDOWN(R552*0.06-MIN(50000,R552)*0.03,-2))+MAX(0,ROUNDDOWN(R552*0.04-MIN(50000,R552)*0.02,-2)))</f>
        <v/>
      </c>
      <c r="V552" s="19">
        <f>S552-U552</f>
        <v/>
      </c>
      <c r="W552" s="19">
        <f>O552-M552</f>
        <v/>
      </c>
      <c r="X552" s="19">
        <f>N552+T552-M552-S552</f>
        <v/>
      </c>
      <c r="Y552" s="19">
        <f>T552-S552</f>
        <v/>
      </c>
    </row>
    <row r="553">
      <c r="A553" t="inlineStr">
        <is>
          <t>年収刻み 20万1円</t>
        </is>
      </c>
      <c r="B553" s="19">
        <f>'4_年収10万円刻み'!$A$91</f>
        <v/>
      </c>
      <c r="C553" s="19" t="n">
        <v>200001</v>
      </c>
      <c r="D553" s="19" t="n">
        <v>0</v>
      </c>
      <c r="E553" s="19">
        <f>ROUND(MIN(B553/12,650000)*12*0.0915+MIN(B553/12,1390000)*12*(0.0504+0)+B553*0.005,0)</f>
        <v/>
      </c>
      <c r="F553" s="19">
        <f>IF(B553&lt;741000,0,IF(B553&lt;2191000,B553-740000,IF(B553&lt;2193000,1451000,IF(B553&lt;2196000,1453000,IF(B553&lt;2200000,1456000,IF(B553&lt;3600000,ROUND(ROUNDDOWN(B553/4,-3)*2.8,0)-80000,IF(B553&lt;6600000,ROUND(ROUNDDOWN(B553/4,-3)*3.2,0)-440000,IF(B553&lt;8500000,ROUNDDOWN(B553*0.9,0)-1100000,B553-1950000))))))))</f>
        <v/>
      </c>
      <c r="G553" s="19">
        <f>F553+C553</f>
        <v/>
      </c>
      <c r="H553" s="19">
        <f>IF(G553&gt;23500000,NA(),IF(G553&lt;=4890000,1040000,IF(G553&lt;=6550000,670000,620000)))</f>
        <v/>
      </c>
      <c r="I553" s="19">
        <f>IF(D553&lt;=0,0,MAX(0,MIN(2000000,D553-MIN(100000,ROUNDDOWN(G553*0.05,0)))))</f>
        <v/>
      </c>
      <c r="J553" s="19">
        <f>MAX(0,ROUNDDOWN(F553-E553-H553,-3))</f>
        <v/>
      </c>
      <c r="K553" s="19">
        <f>MAX(0,ROUNDDOWN(G553-E553-H553-I553,-3))</f>
        <v/>
      </c>
      <c r="L553" s="19">
        <f>MAX(0,ROUNDDOWN(G553-E553-H553,-3))</f>
        <v/>
      </c>
      <c r="M553" s="19">
        <f>IF(J553&lt;=0,0,ROUNDDOWN((J553*LOOKUP(J553,{0,1950001,3300001,6950001,9000001,18000001,40000001},{0.05,0.1,0.2,0.23,0.33,0.4,0.45})-LOOKUP(J553,{0,1950001,3300001,6950001,9000001,18000001,40000001},{0,97500,427500,636000,1536000,2796000,4796000}))*1.021,-2))</f>
        <v/>
      </c>
      <c r="N553" s="19">
        <f>IF(K553&lt;=0,0,ROUNDDOWN((K553*LOOKUP(K553,{0,1950001,3300001,6950001,9000001,18000001,40000001},{0.05,0.1,0.2,0.23,0.33,0.4,0.45})-LOOKUP(K553,{0,1950001,3300001,6950001,9000001,18000001,40000001},{0,97500,427500,636000,1536000,2796000,4796000}))*1.021,-2))</f>
        <v/>
      </c>
      <c r="O553" s="19">
        <f>IF(L553&lt;=0,0,ROUNDDOWN((L553*LOOKUP(L553,{0,1950001,3300001,6950001,9000001,18000001,40000001},{0.05,0.1,0.2,0.23,0.33,0.4,0.45})-LOOKUP(L553,{0,1950001,3300001,6950001,9000001,18000001,40000001},{0,97500,427500,636000,1536000,2796000,4796000}))*1.021,-2))</f>
        <v/>
      </c>
      <c r="P553" s="19">
        <f>MAX(0,ROUNDDOWN(G553-E553-430000,-3))</f>
        <v/>
      </c>
      <c r="Q553" s="19">
        <f>MAX(0,ROUNDDOWN(G553-E553-430000-I553,-3))</f>
        <v/>
      </c>
      <c r="R553" s="19">
        <f>MAX(0,ROUNDDOWN(F553-E553-430000,-3))</f>
        <v/>
      </c>
      <c r="S553" s="19">
        <f>IF(G553&lt;=450000,0,MAX(0,ROUNDDOWN(P553*0.06-MIN(50000,P553)*0.03,-2))+MAX(0,ROUNDDOWN(P553*0.04-MIN(50000,P553)*0.02,-2)))</f>
        <v/>
      </c>
      <c r="T553" s="19">
        <f>IF(G553&lt;=450000,0,MAX(0,ROUNDDOWN(Q553*0.06-MIN(50000,Q553)*0.03,-2))+MAX(0,ROUNDDOWN(Q553*0.04-MIN(50000,Q553)*0.02,-2)))</f>
        <v/>
      </c>
      <c r="U553" s="19">
        <f>IF(F553&lt;=450000,0,MAX(0,ROUNDDOWN(R553*0.06-MIN(50000,R553)*0.03,-2))+MAX(0,ROUNDDOWN(R553*0.04-MIN(50000,R553)*0.02,-2)))</f>
        <v/>
      </c>
      <c r="V553" s="19">
        <f>S553-U553</f>
        <v/>
      </c>
      <c r="W553" s="19">
        <f>O553-M553</f>
        <v/>
      </c>
      <c r="X553" s="19">
        <f>N553+T553-M553-S553</f>
        <v/>
      </c>
      <c r="Y553" s="19">
        <f>T553-S553</f>
        <v/>
      </c>
    </row>
    <row r="554">
      <c r="A554" t="inlineStr">
        <is>
          <t>年収刻み 19万</t>
        </is>
      </c>
      <c r="B554" s="19">
        <f>'4_年収10万円刻み'!$A$92</f>
        <v/>
      </c>
      <c r="C554" s="19" t="n">
        <v>190000</v>
      </c>
      <c r="D554" s="19" t="n">
        <v>0</v>
      </c>
      <c r="E554" s="19">
        <f>ROUND(MIN(B554/12,650000)*12*0.0915+MIN(B554/12,1390000)*12*(0.0504+0)+B554*0.005,0)</f>
        <v/>
      </c>
      <c r="F554" s="19">
        <f>IF(B554&lt;741000,0,IF(B554&lt;2191000,B554-740000,IF(B554&lt;2193000,1451000,IF(B554&lt;2196000,1453000,IF(B554&lt;2200000,1456000,IF(B554&lt;3600000,ROUND(ROUNDDOWN(B554/4,-3)*2.8,0)-80000,IF(B554&lt;6600000,ROUND(ROUNDDOWN(B554/4,-3)*3.2,0)-440000,IF(B554&lt;8500000,ROUNDDOWN(B554*0.9,0)-1100000,B554-1950000))))))))</f>
        <v/>
      </c>
      <c r="G554" s="19">
        <f>F554+C554</f>
        <v/>
      </c>
      <c r="H554" s="19">
        <f>IF(G554&gt;23500000,NA(),IF(G554&lt;=4890000,1040000,IF(G554&lt;=6550000,670000,620000)))</f>
        <v/>
      </c>
      <c r="I554" s="19">
        <f>IF(D554&lt;=0,0,MAX(0,MIN(2000000,D554-MIN(100000,ROUNDDOWN(G554*0.05,0)))))</f>
        <v/>
      </c>
      <c r="J554" s="19">
        <f>MAX(0,ROUNDDOWN(F554-E554-H554,-3))</f>
        <v/>
      </c>
      <c r="K554" s="19">
        <f>MAX(0,ROUNDDOWN(G554-E554-H554-I554,-3))</f>
        <v/>
      </c>
      <c r="L554" s="19">
        <f>MAX(0,ROUNDDOWN(G554-E554-H554,-3))</f>
        <v/>
      </c>
      <c r="M554" s="19">
        <f>IF(J554&lt;=0,0,ROUNDDOWN((J554*LOOKUP(J554,{0,1950001,3300001,6950001,9000001,18000001,40000001},{0.05,0.1,0.2,0.23,0.33,0.4,0.45})-LOOKUP(J554,{0,1950001,3300001,6950001,9000001,18000001,40000001},{0,97500,427500,636000,1536000,2796000,4796000}))*1.021,-2))</f>
        <v/>
      </c>
      <c r="N554" s="19">
        <f>IF(K554&lt;=0,0,ROUNDDOWN((K554*LOOKUP(K554,{0,1950001,3300001,6950001,9000001,18000001,40000001},{0.05,0.1,0.2,0.23,0.33,0.4,0.45})-LOOKUP(K554,{0,1950001,3300001,6950001,9000001,18000001,40000001},{0,97500,427500,636000,1536000,2796000,4796000}))*1.021,-2))</f>
        <v/>
      </c>
      <c r="O554" s="19">
        <f>IF(L554&lt;=0,0,ROUNDDOWN((L554*LOOKUP(L554,{0,1950001,3300001,6950001,9000001,18000001,40000001},{0.05,0.1,0.2,0.23,0.33,0.4,0.45})-LOOKUP(L554,{0,1950001,3300001,6950001,9000001,18000001,40000001},{0,97500,427500,636000,1536000,2796000,4796000}))*1.021,-2))</f>
        <v/>
      </c>
      <c r="P554" s="19">
        <f>MAX(0,ROUNDDOWN(G554-E554-430000,-3))</f>
        <v/>
      </c>
      <c r="Q554" s="19">
        <f>MAX(0,ROUNDDOWN(G554-E554-430000-I554,-3))</f>
        <v/>
      </c>
      <c r="R554" s="19">
        <f>MAX(0,ROUNDDOWN(F554-E554-430000,-3))</f>
        <v/>
      </c>
      <c r="S554" s="19">
        <f>IF(G554&lt;=450000,0,MAX(0,ROUNDDOWN(P554*0.06-MIN(50000,P554)*0.03,-2))+MAX(0,ROUNDDOWN(P554*0.04-MIN(50000,P554)*0.02,-2)))</f>
        <v/>
      </c>
      <c r="T554" s="19">
        <f>IF(G554&lt;=450000,0,MAX(0,ROUNDDOWN(Q554*0.06-MIN(50000,Q554)*0.03,-2))+MAX(0,ROUNDDOWN(Q554*0.04-MIN(50000,Q554)*0.02,-2)))</f>
        <v/>
      </c>
      <c r="U554" s="19">
        <f>IF(F554&lt;=450000,0,MAX(0,ROUNDDOWN(R554*0.06-MIN(50000,R554)*0.03,-2))+MAX(0,ROUNDDOWN(R554*0.04-MIN(50000,R554)*0.02,-2)))</f>
        <v/>
      </c>
      <c r="V554" s="19">
        <f>S554-U554</f>
        <v/>
      </c>
      <c r="W554" s="19">
        <f>O554-M554</f>
        <v/>
      </c>
      <c r="X554" s="19">
        <f>N554+T554-M554-S554</f>
        <v/>
      </c>
      <c r="Y554" s="19">
        <f>T554-S554</f>
        <v/>
      </c>
    </row>
    <row r="555">
      <c r="A555" t="inlineStr">
        <is>
          <t>年収刻み 20万1円</t>
        </is>
      </c>
      <c r="B555" s="19">
        <f>'4_年収10万円刻み'!$A$92</f>
        <v/>
      </c>
      <c r="C555" s="19" t="n">
        <v>200001</v>
      </c>
      <c r="D555" s="19" t="n">
        <v>0</v>
      </c>
      <c r="E555" s="19">
        <f>ROUND(MIN(B555/12,650000)*12*0.0915+MIN(B555/12,1390000)*12*(0.0504+0)+B555*0.005,0)</f>
        <v/>
      </c>
      <c r="F555" s="19">
        <f>IF(B555&lt;741000,0,IF(B555&lt;2191000,B555-740000,IF(B555&lt;2193000,1451000,IF(B555&lt;2196000,1453000,IF(B555&lt;2200000,1456000,IF(B555&lt;3600000,ROUND(ROUNDDOWN(B555/4,-3)*2.8,0)-80000,IF(B555&lt;6600000,ROUND(ROUNDDOWN(B555/4,-3)*3.2,0)-440000,IF(B555&lt;8500000,ROUNDDOWN(B555*0.9,0)-1100000,B555-1950000))))))))</f>
        <v/>
      </c>
      <c r="G555" s="19">
        <f>F555+C555</f>
        <v/>
      </c>
      <c r="H555" s="19">
        <f>IF(G555&gt;23500000,NA(),IF(G555&lt;=4890000,1040000,IF(G555&lt;=6550000,670000,620000)))</f>
        <v/>
      </c>
      <c r="I555" s="19">
        <f>IF(D555&lt;=0,0,MAX(0,MIN(2000000,D555-MIN(100000,ROUNDDOWN(G555*0.05,0)))))</f>
        <v/>
      </c>
      <c r="J555" s="19">
        <f>MAX(0,ROUNDDOWN(F555-E555-H555,-3))</f>
        <v/>
      </c>
      <c r="K555" s="19">
        <f>MAX(0,ROUNDDOWN(G555-E555-H555-I555,-3))</f>
        <v/>
      </c>
      <c r="L555" s="19">
        <f>MAX(0,ROUNDDOWN(G555-E555-H555,-3))</f>
        <v/>
      </c>
      <c r="M555" s="19">
        <f>IF(J555&lt;=0,0,ROUNDDOWN((J555*LOOKUP(J555,{0,1950001,3300001,6950001,9000001,18000001,40000001},{0.05,0.1,0.2,0.23,0.33,0.4,0.45})-LOOKUP(J555,{0,1950001,3300001,6950001,9000001,18000001,40000001},{0,97500,427500,636000,1536000,2796000,4796000}))*1.021,-2))</f>
        <v/>
      </c>
      <c r="N555" s="19">
        <f>IF(K555&lt;=0,0,ROUNDDOWN((K555*LOOKUP(K555,{0,1950001,3300001,6950001,9000001,18000001,40000001},{0.05,0.1,0.2,0.23,0.33,0.4,0.45})-LOOKUP(K555,{0,1950001,3300001,6950001,9000001,18000001,40000001},{0,97500,427500,636000,1536000,2796000,4796000}))*1.021,-2))</f>
        <v/>
      </c>
      <c r="O555" s="19">
        <f>IF(L555&lt;=0,0,ROUNDDOWN((L555*LOOKUP(L555,{0,1950001,3300001,6950001,9000001,18000001,40000001},{0.05,0.1,0.2,0.23,0.33,0.4,0.45})-LOOKUP(L555,{0,1950001,3300001,6950001,9000001,18000001,40000001},{0,97500,427500,636000,1536000,2796000,4796000}))*1.021,-2))</f>
        <v/>
      </c>
      <c r="P555" s="19">
        <f>MAX(0,ROUNDDOWN(G555-E555-430000,-3))</f>
        <v/>
      </c>
      <c r="Q555" s="19">
        <f>MAX(0,ROUNDDOWN(G555-E555-430000-I555,-3))</f>
        <v/>
      </c>
      <c r="R555" s="19">
        <f>MAX(0,ROUNDDOWN(F555-E555-430000,-3))</f>
        <v/>
      </c>
      <c r="S555" s="19">
        <f>IF(G555&lt;=450000,0,MAX(0,ROUNDDOWN(P555*0.06-MIN(50000,P555)*0.03,-2))+MAX(0,ROUNDDOWN(P555*0.04-MIN(50000,P555)*0.02,-2)))</f>
        <v/>
      </c>
      <c r="T555" s="19">
        <f>IF(G555&lt;=450000,0,MAX(0,ROUNDDOWN(Q555*0.06-MIN(50000,Q555)*0.03,-2))+MAX(0,ROUNDDOWN(Q555*0.04-MIN(50000,Q555)*0.02,-2)))</f>
        <v/>
      </c>
      <c r="U555" s="19">
        <f>IF(F555&lt;=450000,0,MAX(0,ROUNDDOWN(R555*0.06-MIN(50000,R555)*0.03,-2))+MAX(0,ROUNDDOWN(R555*0.04-MIN(50000,R555)*0.02,-2)))</f>
        <v/>
      </c>
      <c r="V555" s="19">
        <f>S555-U555</f>
        <v/>
      </c>
      <c r="W555" s="19">
        <f>O555-M555</f>
        <v/>
      </c>
      <c r="X555" s="19">
        <f>N555+T555-M555-S555</f>
        <v/>
      </c>
      <c r="Y555" s="19">
        <f>T555-S555</f>
        <v/>
      </c>
    </row>
    <row r="556">
      <c r="A556" t="inlineStr">
        <is>
          <t>年収刻み 19万</t>
        </is>
      </c>
      <c r="B556" s="19">
        <f>'4_年収10万円刻み'!$A$93</f>
        <v/>
      </c>
      <c r="C556" s="19" t="n">
        <v>190000</v>
      </c>
      <c r="D556" s="19" t="n">
        <v>0</v>
      </c>
      <c r="E556" s="19">
        <f>ROUND(MIN(B556/12,650000)*12*0.0915+MIN(B556/12,1390000)*12*(0.0504+0)+B556*0.005,0)</f>
        <v/>
      </c>
      <c r="F556" s="19">
        <f>IF(B556&lt;741000,0,IF(B556&lt;2191000,B556-740000,IF(B556&lt;2193000,1451000,IF(B556&lt;2196000,1453000,IF(B556&lt;2200000,1456000,IF(B556&lt;3600000,ROUND(ROUNDDOWN(B556/4,-3)*2.8,0)-80000,IF(B556&lt;6600000,ROUND(ROUNDDOWN(B556/4,-3)*3.2,0)-440000,IF(B556&lt;8500000,ROUNDDOWN(B556*0.9,0)-1100000,B556-1950000))))))))</f>
        <v/>
      </c>
      <c r="G556" s="19">
        <f>F556+C556</f>
        <v/>
      </c>
      <c r="H556" s="19">
        <f>IF(G556&gt;23500000,NA(),IF(G556&lt;=4890000,1040000,IF(G556&lt;=6550000,670000,620000)))</f>
        <v/>
      </c>
      <c r="I556" s="19">
        <f>IF(D556&lt;=0,0,MAX(0,MIN(2000000,D556-MIN(100000,ROUNDDOWN(G556*0.05,0)))))</f>
        <v/>
      </c>
      <c r="J556" s="19">
        <f>MAX(0,ROUNDDOWN(F556-E556-H556,-3))</f>
        <v/>
      </c>
      <c r="K556" s="19">
        <f>MAX(0,ROUNDDOWN(G556-E556-H556-I556,-3))</f>
        <v/>
      </c>
      <c r="L556" s="19">
        <f>MAX(0,ROUNDDOWN(G556-E556-H556,-3))</f>
        <v/>
      </c>
      <c r="M556" s="19">
        <f>IF(J556&lt;=0,0,ROUNDDOWN((J556*LOOKUP(J556,{0,1950001,3300001,6950001,9000001,18000001,40000001},{0.05,0.1,0.2,0.23,0.33,0.4,0.45})-LOOKUP(J556,{0,1950001,3300001,6950001,9000001,18000001,40000001},{0,97500,427500,636000,1536000,2796000,4796000}))*1.021,-2))</f>
        <v/>
      </c>
      <c r="N556" s="19">
        <f>IF(K556&lt;=0,0,ROUNDDOWN((K556*LOOKUP(K556,{0,1950001,3300001,6950001,9000001,18000001,40000001},{0.05,0.1,0.2,0.23,0.33,0.4,0.45})-LOOKUP(K556,{0,1950001,3300001,6950001,9000001,18000001,40000001},{0,97500,427500,636000,1536000,2796000,4796000}))*1.021,-2))</f>
        <v/>
      </c>
      <c r="O556" s="19">
        <f>IF(L556&lt;=0,0,ROUNDDOWN((L556*LOOKUP(L556,{0,1950001,3300001,6950001,9000001,18000001,40000001},{0.05,0.1,0.2,0.23,0.33,0.4,0.45})-LOOKUP(L556,{0,1950001,3300001,6950001,9000001,18000001,40000001},{0,97500,427500,636000,1536000,2796000,4796000}))*1.021,-2))</f>
        <v/>
      </c>
      <c r="P556" s="19">
        <f>MAX(0,ROUNDDOWN(G556-E556-430000,-3))</f>
        <v/>
      </c>
      <c r="Q556" s="19">
        <f>MAX(0,ROUNDDOWN(G556-E556-430000-I556,-3))</f>
        <v/>
      </c>
      <c r="R556" s="19">
        <f>MAX(0,ROUNDDOWN(F556-E556-430000,-3))</f>
        <v/>
      </c>
      <c r="S556" s="19">
        <f>IF(G556&lt;=450000,0,MAX(0,ROUNDDOWN(P556*0.06-MIN(50000,P556)*0.03,-2))+MAX(0,ROUNDDOWN(P556*0.04-MIN(50000,P556)*0.02,-2)))</f>
        <v/>
      </c>
      <c r="T556" s="19">
        <f>IF(G556&lt;=450000,0,MAX(0,ROUNDDOWN(Q556*0.06-MIN(50000,Q556)*0.03,-2))+MAX(0,ROUNDDOWN(Q556*0.04-MIN(50000,Q556)*0.02,-2)))</f>
        <v/>
      </c>
      <c r="U556" s="19">
        <f>IF(F556&lt;=450000,0,MAX(0,ROUNDDOWN(R556*0.06-MIN(50000,R556)*0.03,-2))+MAX(0,ROUNDDOWN(R556*0.04-MIN(50000,R556)*0.02,-2)))</f>
        <v/>
      </c>
      <c r="V556" s="19">
        <f>S556-U556</f>
        <v/>
      </c>
      <c r="W556" s="19">
        <f>O556-M556</f>
        <v/>
      </c>
      <c r="X556" s="19">
        <f>N556+T556-M556-S556</f>
        <v/>
      </c>
      <c r="Y556" s="19">
        <f>T556-S556</f>
        <v/>
      </c>
    </row>
    <row r="557">
      <c r="A557" t="inlineStr">
        <is>
          <t>年収刻み 20万1円</t>
        </is>
      </c>
      <c r="B557" s="19">
        <f>'4_年収10万円刻み'!$A$93</f>
        <v/>
      </c>
      <c r="C557" s="19" t="n">
        <v>200001</v>
      </c>
      <c r="D557" s="19" t="n">
        <v>0</v>
      </c>
      <c r="E557" s="19">
        <f>ROUND(MIN(B557/12,650000)*12*0.0915+MIN(B557/12,1390000)*12*(0.0504+0)+B557*0.005,0)</f>
        <v/>
      </c>
      <c r="F557" s="19">
        <f>IF(B557&lt;741000,0,IF(B557&lt;2191000,B557-740000,IF(B557&lt;2193000,1451000,IF(B557&lt;2196000,1453000,IF(B557&lt;2200000,1456000,IF(B557&lt;3600000,ROUND(ROUNDDOWN(B557/4,-3)*2.8,0)-80000,IF(B557&lt;6600000,ROUND(ROUNDDOWN(B557/4,-3)*3.2,0)-440000,IF(B557&lt;8500000,ROUNDDOWN(B557*0.9,0)-1100000,B557-1950000))))))))</f>
        <v/>
      </c>
      <c r="G557" s="19">
        <f>F557+C557</f>
        <v/>
      </c>
      <c r="H557" s="19">
        <f>IF(G557&gt;23500000,NA(),IF(G557&lt;=4890000,1040000,IF(G557&lt;=6550000,670000,620000)))</f>
        <v/>
      </c>
      <c r="I557" s="19">
        <f>IF(D557&lt;=0,0,MAX(0,MIN(2000000,D557-MIN(100000,ROUNDDOWN(G557*0.05,0)))))</f>
        <v/>
      </c>
      <c r="J557" s="19">
        <f>MAX(0,ROUNDDOWN(F557-E557-H557,-3))</f>
        <v/>
      </c>
      <c r="K557" s="19">
        <f>MAX(0,ROUNDDOWN(G557-E557-H557-I557,-3))</f>
        <v/>
      </c>
      <c r="L557" s="19">
        <f>MAX(0,ROUNDDOWN(G557-E557-H557,-3))</f>
        <v/>
      </c>
      <c r="M557" s="19">
        <f>IF(J557&lt;=0,0,ROUNDDOWN((J557*LOOKUP(J557,{0,1950001,3300001,6950001,9000001,18000001,40000001},{0.05,0.1,0.2,0.23,0.33,0.4,0.45})-LOOKUP(J557,{0,1950001,3300001,6950001,9000001,18000001,40000001},{0,97500,427500,636000,1536000,2796000,4796000}))*1.021,-2))</f>
        <v/>
      </c>
      <c r="N557" s="19">
        <f>IF(K557&lt;=0,0,ROUNDDOWN((K557*LOOKUP(K557,{0,1950001,3300001,6950001,9000001,18000001,40000001},{0.05,0.1,0.2,0.23,0.33,0.4,0.45})-LOOKUP(K557,{0,1950001,3300001,6950001,9000001,18000001,40000001},{0,97500,427500,636000,1536000,2796000,4796000}))*1.021,-2))</f>
        <v/>
      </c>
      <c r="O557" s="19">
        <f>IF(L557&lt;=0,0,ROUNDDOWN((L557*LOOKUP(L557,{0,1950001,3300001,6950001,9000001,18000001,40000001},{0.05,0.1,0.2,0.23,0.33,0.4,0.45})-LOOKUP(L557,{0,1950001,3300001,6950001,9000001,18000001,40000001},{0,97500,427500,636000,1536000,2796000,4796000}))*1.021,-2))</f>
        <v/>
      </c>
      <c r="P557" s="19">
        <f>MAX(0,ROUNDDOWN(G557-E557-430000,-3))</f>
        <v/>
      </c>
      <c r="Q557" s="19">
        <f>MAX(0,ROUNDDOWN(G557-E557-430000-I557,-3))</f>
        <v/>
      </c>
      <c r="R557" s="19">
        <f>MAX(0,ROUNDDOWN(F557-E557-430000,-3))</f>
        <v/>
      </c>
      <c r="S557" s="19">
        <f>IF(G557&lt;=450000,0,MAX(0,ROUNDDOWN(P557*0.06-MIN(50000,P557)*0.03,-2))+MAX(0,ROUNDDOWN(P557*0.04-MIN(50000,P557)*0.02,-2)))</f>
        <v/>
      </c>
      <c r="T557" s="19">
        <f>IF(G557&lt;=450000,0,MAX(0,ROUNDDOWN(Q557*0.06-MIN(50000,Q557)*0.03,-2))+MAX(0,ROUNDDOWN(Q557*0.04-MIN(50000,Q557)*0.02,-2)))</f>
        <v/>
      </c>
      <c r="U557" s="19">
        <f>IF(F557&lt;=450000,0,MAX(0,ROUNDDOWN(R557*0.06-MIN(50000,R557)*0.03,-2))+MAX(0,ROUNDDOWN(R557*0.04-MIN(50000,R557)*0.02,-2)))</f>
        <v/>
      </c>
      <c r="V557" s="19">
        <f>S557-U557</f>
        <v/>
      </c>
      <c r="W557" s="19">
        <f>O557-M557</f>
        <v/>
      </c>
      <c r="X557" s="19">
        <f>N557+T557-M557-S557</f>
        <v/>
      </c>
      <c r="Y557" s="19">
        <f>T557-S557</f>
        <v/>
      </c>
    </row>
    <row r="558">
      <c r="A558" t="inlineStr">
        <is>
          <t>年収刻み 19万</t>
        </is>
      </c>
      <c r="B558" s="19">
        <f>'4_年収10万円刻み'!$A$94</f>
        <v/>
      </c>
      <c r="C558" s="19" t="n">
        <v>190000</v>
      </c>
      <c r="D558" s="19" t="n">
        <v>0</v>
      </c>
      <c r="E558" s="19">
        <f>ROUND(MIN(B558/12,650000)*12*0.0915+MIN(B558/12,1390000)*12*(0.0504+0)+B558*0.005,0)</f>
        <v/>
      </c>
      <c r="F558" s="19">
        <f>IF(B558&lt;741000,0,IF(B558&lt;2191000,B558-740000,IF(B558&lt;2193000,1451000,IF(B558&lt;2196000,1453000,IF(B558&lt;2200000,1456000,IF(B558&lt;3600000,ROUND(ROUNDDOWN(B558/4,-3)*2.8,0)-80000,IF(B558&lt;6600000,ROUND(ROUNDDOWN(B558/4,-3)*3.2,0)-440000,IF(B558&lt;8500000,ROUNDDOWN(B558*0.9,0)-1100000,B558-1950000))))))))</f>
        <v/>
      </c>
      <c r="G558" s="19">
        <f>F558+C558</f>
        <v/>
      </c>
      <c r="H558" s="19">
        <f>IF(G558&gt;23500000,NA(),IF(G558&lt;=4890000,1040000,IF(G558&lt;=6550000,670000,620000)))</f>
        <v/>
      </c>
      <c r="I558" s="19">
        <f>IF(D558&lt;=0,0,MAX(0,MIN(2000000,D558-MIN(100000,ROUNDDOWN(G558*0.05,0)))))</f>
        <v/>
      </c>
      <c r="J558" s="19">
        <f>MAX(0,ROUNDDOWN(F558-E558-H558,-3))</f>
        <v/>
      </c>
      <c r="K558" s="19">
        <f>MAX(0,ROUNDDOWN(G558-E558-H558-I558,-3))</f>
        <v/>
      </c>
      <c r="L558" s="19">
        <f>MAX(0,ROUNDDOWN(G558-E558-H558,-3))</f>
        <v/>
      </c>
      <c r="M558" s="19">
        <f>IF(J558&lt;=0,0,ROUNDDOWN((J558*LOOKUP(J558,{0,1950001,3300001,6950001,9000001,18000001,40000001},{0.05,0.1,0.2,0.23,0.33,0.4,0.45})-LOOKUP(J558,{0,1950001,3300001,6950001,9000001,18000001,40000001},{0,97500,427500,636000,1536000,2796000,4796000}))*1.021,-2))</f>
        <v/>
      </c>
      <c r="N558" s="19">
        <f>IF(K558&lt;=0,0,ROUNDDOWN((K558*LOOKUP(K558,{0,1950001,3300001,6950001,9000001,18000001,40000001},{0.05,0.1,0.2,0.23,0.33,0.4,0.45})-LOOKUP(K558,{0,1950001,3300001,6950001,9000001,18000001,40000001},{0,97500,427500,636000,1536000,2796000,4796000}))*1.021,-2))</f>
        <v/>
      </c>
      <c r="O558" s="19">
        <f>IF(L558&lt;=0,0,ROUNDDOWN((L558*LOOKUP(L558,{0,1950001,3300001,6950001,9000001,18000001,40000001},{0.05,0.1,0.2,0.23,0.33,0.4,0.45})-LOOKUP(L558,{0,1950001,3300001,6950001,9000001,18000001,40000001},{0,97500,427500,636000,1536000,2796000,4796000}))*1.021,-2))</f>
        <v/>
      </c>
      <c r="P558" s="19">
        <f>MAX(0,ROUNDDOWN(G558-E558-430000,-3))</f>
        <v/>
      </c>
      <c r="Q558" s="19">
        <f>MAX(0,ROUNDDOWN(G558-E558-430000-I558,-3))</f>
        <v/>
      </c>
      <c r="R558" s="19">
        <f>MAX(0,ROUNDDOWN(F558-E558-430000,-3))</f>
        <v/>
      </c>
      <c r="S558" s="19">
        <f>IF(G558&lt;=450000,0,MAX(0,ROUNDDOWN(P558*0.06-MIN(50000,P558)*0.03,-2))+MAX(0,ROUNDDOWN(P558*0.04-MIN(50000,P558)*0.02,-2)))</f>
        <v/>
      </c>
      <c r="T558" s="19">
        <f>IF(G558&lt;=450000,0,MAX(0,ROUNDDOWN(Q558*0.06-MIN(50000,Q558)*0.03,-2))+MAX(0,ROUNDDOWN(Q558*0.04-MIN(50000,Q558)*0.02,-2)))</f>
        <v/>
      </c>
      <c r="U558" s="19">
        <f>IF(F558&lt;=450000,0,MAX(0,ROUNDDOWN(R558*0.06-MIN(50000,R558)*0.03,-2))+MAX(0,ROUNDDOWN(R558*0.04-MIN(50000,R558)*0.02,-2)))</f>
        <v/>
      </c>
      <c r="V558" s="19">
        <f>S558-U558</f>
        <v/>
      </c>
      <c r="W558" s="19">
        <f>O558-M558</f>
        <v/>
      </c>
      <c r="X558" s="19">
        <f>N558+T558-M558-S558</f>
        <v/>
      </c>
      <c r="Y558" s="19">
        <f>T558-S558</f>
        <v/>
      </c>
    </row>
    <row r="559">
      <c r="A559" t="inlineStr">
        <is>
          <t>年収刻み 20万1円</t>
        </is>
      </c>
      <c r="B559" s="19">
        <f>'4_年収10万円刻み'!$A$94</f>
        <v/>
      </c>
      <c r="C559" s="19" t="n">
        <v>200001</v>
      </c>
      <c r="D559" s="19" t="n">
        <v>0</v>
      </c>
      <c r="E559" s="19">
        <f>ROUND(MIN(B559/12,650000)*12*0.0915+MIN(B559/12,1390000)*12*(0.0504+0)+B559*0.005,0)</f>
        <v/>
      </c>
      <c r="F559" s="19">
        <f>IF(B559&lt;741000,0,IF(B559&lt;2191000,B559-740000,IF(B559&lt;2193000,1451000,IF(B559&lt;2196000,1453000,IF(B559&lt;2200000,1456000,IF(B559&lt;3600000,ROUND(ROUNDDOWN(B559/4,-3)*2.8,0)-80000,IF(B559&lt;6600000,ROUND(ROUNDDOWN(B559/4,-3)*3.2,0)-440000,IF(B559&lt;8500000,ROUNDDOWN(B559*0.9,0)-1100000,B559-1950000))))))))</f>
        <v/>
      </c>
      <c r="G559" s="19">
        <f>F559+C559</f>
        <v/>
      </c>
      <c r="H559" s="19">
        <f>IF(G559&gt;23500000,NA(),IF(G559&lt;=4890000,1040000,IF(G559&lt;=6550000,670000,620000)))</f>
        <v/>
      </c>
      <c r="I559" s="19">
        <f>IF(D559&lt;=0,0,MAX(0,MIN(2000000,D559-MIN(100000,ROUNDDOWN(G559*0.05,0)))))</f>
        <v/>
      </c>
      <c r="J559" s="19">
        <f>MAX(0,ROUNDDOWN(F559-E559-H559,-3))</f>
        <v/>
      </c>
      <c r="K559" s="19">
        <f>MAX(0,ROUNDDOWN(G559-E559-H559-I559,-3))</f>
        <v/>
      </c>
      <c r="L559" s="19">
        <f>MAX(0,ROUNDDOWN(G559-E559-H559,-3))</f>
        <v/>
      </c>
      <c r="M559" s="19">
        <f>IF(J559&lt;=0,0,ROUNDDOWN((J559*LOOKUP(J559,{0,1950001,3300001,6950001,9000001,18000001,40000001},{0.05,0.1,0.2,0.23,0.33,0.4,0.45})-LOOKUP(J559,{0,1950001,3300001,6950001,9000001,18000001,40000001},{0,97500,427500,636000,1536000,2796000,4796000}))*1.021,-2))</f>
        <v/>
      </c>
      <c r="N559" s="19">
        <f>IF(K559&lt;=0,0,ROUNDDOWN((K559*LOOKUP(K559,{0,1950001,3300001,6950001,9000001,18000001,40000001},{0.05,0.1,0.2,0.23,0.33,0.4,0.45})-LOOKUP(K559,{0,1950001,3300001,6950001,9000001,18000001,40000001},{0,97500,427500,636000,1536000,2796000,4796000}))*1.021,-2))</f>
        <v/>
      </c>
      <c r="O559" s="19">
        <f>IF(L559&lt;=0,0,ROUNDDOWN((L559*LOOKUP(L559,{0,1950001,3300001,6950001,9000001,18000001,40000001},{0.05,0.1,0.2,0.23,0.33,0.4,0.45})-LOOKUP(L559,{0,1950001,3300001,6950001,9000001,18000001,40000001},{0,97500,427500,636000,1536000,2796000,4796000}))*1.021,-2))</f>
        <v/>
      </c>
      <c r="P559" s="19">
        <f>MAX(0,ROUNDDOWN(G559-E559-430000,-3))</f>
        <v/>
      </c>
      <c r="Q559" s="19">
        <f>MAX(0,ROUNDDOWN(G559-E559-430000-I559,-3))</f>
        <v/>
      </c>
      <c r="R559" s="19">
        <f>MAX(0,ROUNDDOWN(F559-E559-430000,-3))</f>
        <v/>
      </c>
      <c r="S559" s="19">
        <f>IF(G559&lt;=450000,0,MAX(0,ROUNDDOWN(P559*0.06-MIN(50000,P559)*0.03,-2))+MAX(0,ROUNDDOWN(P559*0.04-MIN(50000,P559)*0.02,-2)))</f>
        <v/>
      </c>
      <c r="T559" s="19">
        <f>IF(G559&lt;=450000,0,MAX(0,ROUNDDOWN(Q559*0.06-MIN(50000,Q559)*0.03,-2))+MAX(0,ROUNDDOWN(Q559*0.04-MIN(50000,Q559)*0.02,-2)))</f>
        <v/>
      </c>
      <c r="U559" s="19">
        <f>IF(F559&lt;=450000,0,MAX(0,ROUNDDOWN(R559*0.06-MIN(50000,R559)*0.03,-2))+MAX(0,ROUNDDOWN(R559*0.04-MIN(50000,R559)*0.02,-2)))</f>
        <v/>
      </c>
      <c r="V559" s="19">
        <f>S559-U559</f>
        <v/>
      </c>
      <c r="W559" s="19">
        <f>O559-M559</f>
        <v/>
      </c>
      <c r="X559" s="19">
        <f>N559+T559-M559-S559</f>
        <v/>
      </c>
      <c r="Y559" s="19">
        <f>T559-S559</f>
        <v/>
      </c>
    </row>
    <row r="560">
      <c r="A560" t="inlineStr">
        <is>
          <t>年収刻み 19万</t>
        </is>
      </c>
      <c r="B560" s="19">
        <f>'4_年収10万円刻み'!$A$95</f>
        <v/>
      </c>
      <c r="C560" s="19" t="n">
        <v>190000</v>
      </c>
      <c r="D560" s="19" t="n">
        <v>0</v>
      </c>
      <c r="E560" s="19">
        <f>ROUND(MIN(B560/12,650000)*12*0.0915+MIN(B560/12,1390000)*12*(0.0504+0)+B560*0.005,0)</f>
        <v/>
      </c>
      <c r="F560" s="19">
        <f>IF(B560&lt;741000,0,IF(B560&lt;2191000,B560-740000,IF(B560&lt;2193000,1451000,IF(B560&lt;2196000,1453000,IF(B560&lt;2200000,1456000,IF(B560&lt;3600000,ROUND(ROUNDDOWN(B560/4,-3)*2.8,0)-80000,IF(B560&lt;6600000,ROUND(ROUNDDOWN(B560/4,-3)*3.2,0)-440000,IF(B560&lt;8500000,ROUNDDOWN(B560*0.9,0)-1100000,B560-1950000))))))))</f>
        <v/>
      </c>
      <c r="G560" s="19">
        <f>F560+C560</f>
        <v/>
      </c>
      <c r="H560" s="19">
        <f>IF(G560&gt;23500000,NA(),IF(G560&lt;=4890000,1040000,IF(G560&lt;=6550000,670000,620000)))</f>
        <v/>
      </c>
      <c r="I560" s="19">
        <f>IF(D560&lt;=0,0,MAX(0,MIN(2000000,D560-MIN(100000,ROUNDDOWN(G560*0.05,0)))))</f>
        <v/>
      </c>
      <c r="J560" s="19">
        <f>MAX(0,ROUNDDOWN(F560-E560-H560,-3))</f>
        <v/>
      </c>
      <c r="K560" s="19">
        <f>MAX(0,ROUNDDOWN(G560-E560-H560-I560,-3))</f>
        <v/>
      </c>
      <c r="L560" s="19">
        <f>MAX(0,ROUNDDOWN(G560-E560-H560,-3))</f>
        <v/>
      </c>
      <c r="M560" s="19">
        <f>IF(J560&lt;=0,0,ROUNDDOWN((J560*LOOKUP(J560,{0,1950001,3300001,6950001,9000001,18000001,40000001},{0.05,0.1,0.2,0.23,0.33,0.4,0.45})-LOOKUP(J560,{0,1950001,3300001,6950001,9000001,18000001,40000001},{0,97500,427500,636000,1536000,2796000,4796000}))*1.021,-2))</f>
        <v/>
      </c>
      <c r="N560" s="19">
        <f>IF(K560&lt;=0,0,ROUNDDOWN((K560*LOOKUP(K560,{0,1950001,3300001,6950001,9000001,18000001,40000001},{0.05,0.1,0.2,0.23,0.33,0.4,0.45})-LOOKUP(K560,{0,1950001,3300001,6950001,9000001,18000001,40000001},{0,97500,427500,636000,1536000,2796000,4796000}))*1.021,-2))</f>
        <v/>
      </c>
      <c r="O560" s="19">
        <f>IF(L560&lt;=0,0,ROUNDDOWN((L560*LOOKUP(L560,{0,1950001,3300001,6950001,9000001,18000001,40000001},{0.05,0.1,0.2,0.23,0.33,0.4,0.45})-LOOKUP(L560,{0,1950001,3300001,6950001,9000001,18000001,40000001},{0,97500,427500,636000,1536000,2796000,4796000}))*1.021,-2))</f>
        <v/>
      </c>
      <c r="P560" s="19">
        <f>MAX(0,ROUNDDOWN(G560-E560-430000,-3))</f>
        <v/>
      </c>
      <c r="Q560" s="19">
        <f>MAX(0,ROUNDDOWN(G560-E560-430000-I560,-3))</f>
        <v/>
      </c>
      <c r="R560" s="19">
        <f>MAX(0,ROUNDDOWN(F560-E560-430000,-3))</f>
        <v/>
      </c>
      <c r="S560" s="19">
        <f>IF(G560&lt;=450000,0,MAX(0,ROUNDDOWN(P560*0.06-MIN(50000,P560)*0.03,-2))+MAX(0,ROUNDDOWN(P560*0.04-MIN(50000,P560)*0.02,-2)))</f>
        <v/>
      </c>
      <c r="T560" s="19">
        <f>IF(G560&lt;=450000,0,MAX(0,ROUNDDOWN(Q560*0.06-MIN(50000,Q560)*0.03,-2))+MAX(0,ROUNDDOWN(Q560*0.04-MIN(50000,Q560)*0.02,-2)))</f>
        <v/>
      </c>
      <c r="U560" s="19">
        <f>IF(F560&lt;=450000,0,MAX(0,ROUNDDOWN(R560*0.06-MIN(50000,R560)*0.03,-2))+MAX(0,ROUNDDOWN(R560*0.04-MIN(50000,R560)*0.02,-2)))</f>
        <v/>
      </c>
      <c r="V560" s="19">
        <f>S560-U560</f>
        <v/>
      </c>
      <c r="W560" s="19">
        <f>O560-M560</f>
        <v/>
      </c>
      <c r="X560" s="19">
        <f>N560+T560-M560-S560</f>
        <v/>
      </c>
      <c r="Y560" s="19">
        <f>T560-S560</f>
        <v/>
      </c>
    </row>
    <row r="561">
      <c r="A561" t="inlineStr">
        <is>
          <t>年収刻み 20万1円</t>
        </is>
      </c>
      <c r="B561" s="19">
        <f>'4_年収10万円刻み'!$A$95</f>
        <v/>
      </c>
      <c r="C561" s="19" t="n">
        <v>200001</v>
      </c>
      <c r="D561" s="19" t="n">
        <v>0</v>
      </c>
      <c r="E561" s="19">
        <f>ROUND(MIN(B561/12,650000)*12*0.0915+MIN(B561/12,1390000)*12*(0.0504+0)+B561*0.005,0)</f>
        <v/>
      </c>
      <c r="F561" s="19">
        <f>IF(B561&lt;741000,0,IF(B561&lt;2191000,B561-740000,IF(B561&lt;2193000,1451000,IF(B561&lt;2196000,1453000,IF(B561&lt;2200000,1456000,IF(B561&lt;3600000,ROUND(ROUNDDOWN(B561/4,-3)*2.8,0)-80000,IF(B561&lt;6600000,ROUND(ROUNDDOWN(B561/4,-3)*3.2,0)-440000,IF(B561&lt;8500000,ROUNDDOWN(B561*0.9,0)-1100000,B561-1950000))))))))</f>
        <v/>
      </c>
      <c r="G561" s="19">
        <f>F561+C561</f>
        <v/>
      </c>
      <c r="H561" s="19">
        <f>IF(G561&gt;23500000,NA(),IF(G561&lt;=4890000,1040000,IF(G561&lt;=6550000,670000,620000)))</f>
        <v/>
      </c>
      <c r="I561" s="19">
        <f>IF(D561&lt;=0,0,MAX(0,MIN(2000000,D561-MIN(100000,ROUNDDOWN(G561*0.05,0)))))</f>
        <v/>
      </c>
      <c r="J561" s="19">
        <f>MAX(0,ROUNDDOWN(F561-E561-H561,-3))</f>
        <v/>
      </c>
      <c r="K561" s="19">
        <f>MAX(0,ROUNDDOWN(G561-E561-H561-I561,-3))</f>
        <v/>
      </c>
      <c r="L561" s="19">
        <f>MAX(0,ROUNDDOWN(G561-E561-H561,-3))</f>
        <v/>
      </c>
      <c r="M561" s="19">
        <f>IF(J561&lt;=0,0,ROUNDDOWN((J561*LOOKUP(J561,{0,1950001,3300001,6950001,9000001,18000001,40000001},{0.05,0.1,0.2,0.23,0.33,0.4,0.45})-LOOKUP(J561,{0,1950001,3300001,6950001,9000001,18000001,40000001},{0,97500,427500,636000,1536000,2796000,4796000}))*1.021,-2))</f>
        <v/>
      </c>
      <c r="N561" s="19">
        <f>IF(K561&lt;=0,0,ROUNDDOWN((K561*LOOKUP(K561,{0,1950001,3300001,6950001,9000001,18000001,40000001},{0.05,0.1,0.2,0.23,0.33,0.4,0.45})-LOOKUP(K561,{0,1950001,3300001,6950001,9000001,18000001,40000001},{0,97500,427500,636000,1536000,2796000,4796000}))*1.021,-2))</f>
        <v/>
      </c>
      <c r="O561" s="19">
        <f>IF(L561&lt;=0,0,ROUNDDOWN((L561*LOOKUP(L561,{0,1950001,3300001,6950001,9000001,18000001,40000001},{0.05,0.1,0.2,0.23,0.33,0.4,0.45})-LOOKUP(L561,{0,1950001,3300001,6950001,9000001,18000001,40000001},{0,97500,427500,636000,1536000,2796000,4796000}))*1.021,-2))</f>
        <v/>
      </c>
      <c r="P561" s="19">
        <f>MAX(0,ROUNDDOWN(G561-E561-430000,-3))</f>
        <v/>
      </c>
      <c r="Q561" s="19">
        <f>MAX(0,ROUNDDOWN(G561-E561-430000-I561,-3))</f>
        <v/>
      </c>
      <c r="R561" s="19">
        <f>MAX(0,ROUNDDOWN(F561-E561-430000,-3))</f>
        <v/>
      </c>
      <c r="S561" s="19">
        <f>IF(G561&lt;=450000,0,MAX(0,ROUNDDOWN(P561*0.06-MIN(50000,P561)*0.03,-2))+MAX(0,ROUNDDOWN(P561*0.04-MIN(50000,P561)*0.02,-2)))</f>
        <v/>
      </c>
      <c r="T561" s="19">
        <f>IF(G561&lt;=450000,0,MAX(0,ROUNDDOWN(Q561*0.06-MIN(50000,Q561)*0.03,-2))+MAX(0,ROUNDDOWN(Q561*0.04-MIN(50000,Q561)*0.02,-2)))</f>
        <v/>
      </c>
      <c r="U561" s="19">
        <f>IF(F561&lt;=450000,0,MAX(0,ROUNDDOWN(R561*0.06-MIN(50000,R561)*0.03,-2))+MAX(0,ROUNDDOWN(R561*0.04-MIN(50000,R561)*0.02,-2)))</f>
        <v/>
      </c>
      <c r="V561" s="19">
        <f>S561-U561</f>
        <v/>
      </c>
      <c r="W561" s="19">
        <f>O561-M561</f>
        <v/>
      </c>
      <c r="X561" s="19">
        <f>N561+T561-M561-S561</f>
        <v/>
      </c>
      <c r="Y561" s="19">
        <f>T561-S561</f>
        <v/>
      </c>
    </row>
    <row r="562">
      <c r="A562" t="inlineStr">
        <is>
          <t>年収刻み 19万</t>
        </is>
      </c>
      <c r="B562" s="19">
        <f>'4_年収10万円刻み'!$A$96</f>
        <v/>
      </c>
      <c r="C562" s="19" t="n">
        <v>190000</v>
      </c>
      <c r="D562" s="19" t="n">
        <v>0</v>
      </c>
      <c r="E562" s="19">
        <f>ROUND(MIN(B562/12,650000)*12*0.0915+MIN(B562/12,1390000)*12*(0.0504+0)+B562*0.005,0)</f>
        <v/>
      </c>
      <c r="F562" s="19">
        <f>IF(B562&lt;741000,0,IF(B562&lt;2191000,B562-740000,IF(B562&lt;2193000,1451000,IF(B562&lt;2196000,1453000,IF(B562&lt;2200000,1456000,IF(B562&lt;3600000,ROUND(ROUNDDOWN(B562/4,-3)*2.8,0)-80000,IF(B562&lt;6600000,ROUND(ROUNDDOWN(B562/4,-3)*3.2,0)-440000,IF(B562&lt;8500000,ROUNDDOWN(B562*0.9,0)-1100000,B562-1950000))))))))</f>
        <v/>
      </c>
      <c r="G562" s="19">
        <f>F562+C562</f>
        <v/>
      </c>
      <c r="H562" s="19">
        <f>IF(G562&gt;23500000,NA(),IF(G562&lt;=4890000,1040000,IF(G562&lt;=6550000,670000,620000)))</f>
        <v/>
      </c>
      <c r="I562" s="19">
        <f>IF(D562&lt;=0,0,MAX(0,MIN(2000000,D562-MIN(100000,ROUNDDOWN(G562*0.05,0)))))</f>
        <v/>
      </c>
      <c r="J562" s="19">
        <f>MAX(0,ROUNDDOWN(F562-E562-H562,-3))</f>
        <v/>
      </c>
      <c r="K562" s="19">
        <f>MAX(0,ROUNDDOWN(G562-E562-H562-I562,-3))</f>
        <v/>
      </c>
      <c r="L562" s="19">
        <f>MAX(0,ROUNDDOWN(G562-E562-H562,-3))</f>
        <v/>
      </c>
      <c r="M562" s="19">
        <f>IF(J562&lt;=0,0,ROUNDDOWN((J562*LOOKUP(J562,{0,1950001,3300001,6950001,9000001,18000001,40000001},{0.05,0.1,0.2,0.23,0.33,0.4,0.45})-LOOKUP(J562,{0,1950001,3300001,6950001,9000001,18000001,40000001},{0,97500,427500,636000,1536000,2796000,4796000}))*1.021,-2))</f>
        <v/>
      </c>
      <c r="N562" s="19">
        <f>IF(K562&lt;=0,0,ROUNDDOWN((K562*LOOKUP(K562,{0,1950001,3300001,6950001,9000001,18000001,40000001},{0.05,0.1,0.2,0.23,0.33,0.4,0.45})-LOOKUP(K562,{0,1950001,3300001,6950001,9000001,18000001,40000001},{0,97500,427500,636000,1536000,2796000,4796000}))*1.021,-2))</f>
        <v/>
      </c>
      <c r="O562" s="19">
        <f>IF(L562&lt;=0,0,ROUNDDOWN((L562*LOOKUP(L562,{0,1950001,3300001,6950001,9000001,18000001,40000001},{0.05,0.1,0.2,0.23,0.33,0.4,0.45})-LOOKUP(L562,{0,1950001,3300001,6950001,9000001,18000001,40000001},{0,97500,427500,636000,1536000,2796000,4796000}))*1.021,-2))</f>
        <v/>
      </c>
      <c r="P562" s="19">
        <f>MAX(0,ROUNDDOWN(G562-E562-430000,-3))</f>
        <v/>
      </c>
      <c r="Q562" s="19">
        <f>MAX(0,ROUNDDOWN(G562-E562-430000-I562,-3))</f>
        <v/>
      </c>
      <c r="R562" s="19">
        <f>MAX(0,ROUNDDOWN(F562-E562-430000,-3))</f>
        <v/>
      </c>
      <c r="S562" s="19">
        <f>IF(G562&lt;=450000,0,MAX(0,ROUNDDOWN(P562*0.06-MIN(50000,P562)*0.03,-2))+MAX(0,ROUNDDOWN(P562*0.04-MIN(50000,P562)*0.02,-2)))</f>
        <v/>
      </c>
      <c r="T562" s="19">
        <f>IF(G562&lt;=450000,0,MAX(0,ROUNDDOWN(Q562*0.06-MIN(50000,Q562)*0.03,-2))+MAX(0,ROUNDDOWN(Q562*0.04-MIN(50000,Q562)*0.02,-2)))</f>
        <v/>
      </c>
      <c r="U562" s="19">
        <f>IF(F562&lt;=450000,0,MAX(0,ROUNDDOWN(R562*0.06-MIN(50000,R562)*0.03,-2))+MAX(0,ROUNDDOWN(R562*0.04-MIN(50000,R562)*0.02,-2)))</f>
        <v/>
      </c>
      <c r="V562" s="19">
        <f>S562-U562</f>
        <v/>
      </c>
      <c r="W562" s="19">
        <f>O562-M562</f>
        <v/>
      </c>
      <c r="X562" s="19">
        <f>N562+T562-M562-S562</f>
        <v/>
      </c>
      <c r="Y562" s="19">
        <f>T562-S562</f>
        <v/>
      </c>
    </row>
    <row r="563">
      <c r="A563" t="inlineStr">
        <is>
          <t>年収刻み 20万1円</t>
        </is>
      </c>
      <c r="B563" s="19">
        <f>'4_年収10万円刻み'!$A$96</f>
        <v/>
      </c>
      <c r="C563" s="19" t="n">
        <v>200001</v>
      </c>
      <c r="D563" s="19" t="n">
        <v>0</v>
      </c>
      <c r="E563" s="19">
        <f>ROUND(MIN(B563/12,650000)*12*0.0915+MIN(B563/12,1390000)*12*(0.0504+0)+B563*0.005,0)</f>
        <v/>
      </c>
      <c r="F563" s="19">
        <f>IF(B563&lt;741000,0,IF(B563&lt;2191000,B563-740000,IF(B563&lt;2193000,1451000,IF(B563&lt;2196000,1453000,IF(B563&lt;2200000,1456000,IF(B563&lt;3600000,ROUND(ROUNDDOWN(B563/4,-3)*2.8,0)-80000,IF(B563&lt;6600000,ROUND(ROUNDDOWN(B563/4,-3)*3.2,0)-440000,IF(B563&lt;8500000,ROUNDDOWN(B563*0.9,0)-1100000,B563-1950000))))))))</f>
        <v/>
      </c>
      <c r="G563" s="19">
        <f>F563+C563</f>
        <v/>
      </c>
      <c r="H563" s="19">
        <f>IF(G563&gt;23500000,NA(),IF(G563&lt;=4890000,1040000,IF(G563&lt;=6550000,670000,620000)))</f>
        <v/>
      </c>
      <c r="I563" s="19">
        <f>IF(D563&lt;=0,0,MAX(0,MIN(2000000,D563-MIN(100000,ROUNDDOWN(G563*0.05,0)))))</f>
        <v/>
      </c>
      <c r="J563" s="19">
        <f>MAX(0,ROUNDDOWN(F563-E563-H563,-3))</f>
        <v/>
      </c>
      <c r="K563" s="19">
        <f>MAX(0,ROUNDDOWN(G563-E563-H563-I563,-3))</f>
        <v/>
      </c>
      <c r="L563" s="19">
        <f>MAX(0,ROUNDDOWN(G563-E563-H563,-3))</f>
        <v/>
      </c>
      <c r="M563" s="19">
        <f>IF(J563&lt;=0,0,ROUNDDOWN((J563*LOOKUP(J563,{0,1950001,3300001,6950001,9000001,18000001,40000001},{0.05,0.1,0.2,0.23,0.33,0.4,0.45})-LOOKUP(J563,{0,1950001,3300001,6950001,9000001,18000001,40000001},{0,97500,427500,636000,1536000,2796000,4796000}))*1.021,-2))</f>
        <v/>
      </c>
      <c r="N563" s="19">
        <f>IF(K563&lt;=0,0,ROUNDDOWN((K563*LOOKUP(K563,{0,1950001,3300001,6950001,9000001,18000001,40000001},{0.05,0.1,0.2,0.23,0.33,0.4,0.45})-LOOKUP(K563,{0,1950001,3300001,6950001,9000001,18000001,40000001},{0,97500,427500,636000,1536000,2796000,4796000}))*1.021,-2))</f>
        <v/>
      </c>
      <c r="O563" s="19">
        <f>IF(L563&lt;=0,0,ROUNDDOWN((L563*LOOKUP(L563,{0,1950001,3300001,6950001,9000001,18000001,40000001},{0.05,0.1,0.2,0.23,0.33,0.4,0.45})-LOOKUP(L563,{0,1950001,3300001,6950001,9000001,18000001,40000001},{0,97500,427500,636000,1536000,2796000,4796000}))*1.021,-2))</f>
        <v/>
      </c>
      <c r="P563" s="19">
        <f>MAX(0,ROUNDDOWN(G563-E563-430000,-3))</f>
        <v/>
      </c>
      <c r="Q563" s="19">
        <f>MAX(0,ROUNDDOWN(G563-E563-430000-I563,-3))</f>
        <v/>
      </c>
      <c r="R563" s="19">
        <f>MAX(0,ROUNDDOWN(F563-E563-430000,-3))</f>
        <v/>
      </c>
      <c r="S563" s="19">
        <f>IF(G563&lt;=450000,0,MAX(0,ROUNDDOWN(P563*0.06-MIN(50000,P563)*0.03,-2))+MAX(0,ROUNDDOWN(P563*0.04-MIN(50000,P563)*0.02,-2)))</f>
        <v/>
      </c>
      <c r="T563" s="19">
        <f>IF(G563&lt;=450000,0,MAX(0,ROUNDDOWN(Q563*0.06-MIN(50000,Q563)*0.03,-2))+MAX(0,ROUNDDOWN(Q563*0.04-MIN(50000,Q563)*0.02,-2)))</f>
        <v/>
      </c>
      <c r="U563" s="19">
        <f>IF(F563&lt;=450000,0,MAX(0,ROUNDDOWN(R563*0.06-MIN(50000,R563)*0.03,-2))+MAX(0,ROUNDDOWN(R563*0.04-MIN(50000,R563)*0.02,-2)))</f>
        <v/>
      </c>
      <c r="V563" s="19">
        <f>S563-U563</f>
        <v/>
      </c>
      <c r="W563" s="19">
        <f>O563-M563</f>
        <v/>
      </c>
      <c r="X563" s="19">
        <f>N563+T563-M563-S563</f>
        <v/>
      </c>
      <c r="Y563" s="19">
        <f>T563-S563</f>
        <v/>
      </c>
    </row>
    <row r="564">
      <c r="A564" t="inlineStr">
        <is>
          <t>年収刻み 19万</t>
        </is>
      </c>
      <c r="B564" s="19">
        <f>'4_年収10万円刻み'!$A$97</f>
        <v/>
      </c>
      <c r="C564" s="19" t="n">
        <v>190000</v>
      </c>
      <c r="D564" s="19" t="n">
        <v>0</v>
      </c>
      <c r="E564" s="19">
        <f>ROUND(MIN(B564/12,650000)*12*0.0915+MIN(B564/12,1390000)*12*(0.0504+0)+B564*0.005,0)</f>
        <v/>
      </c>
      <c r="F564" s="19">
        <f>IF(B564&lt;741000,0,IF(B564&lt;2191000,B564-740000,IF(B564&lt;2193000,1451000,IF(B564&lt;2196000,1453000,IF(B564&lt;2200000,1456000,IF(B564&lt;3600000,ROUND(ROUNDDOWN(B564/4,-3)*2.8,0)-80000,IF(B564&lt;6600000,ROUND(ROUNDDOWN(B564/4,-3)*3.2,0)-440000,IF(B564&lt;8500000,ROUNDDOWN(B564*0.9,0)-1100000,B564-1950000))))))))</f>
        <v/>
      </c>
      <c r="G564" s="19">
        <f>F564+C564</f>
        <v/>
      </c>
      <c r="H564" s="19">
        <f>IF(G564&gt;23500000,NA(),IF(G564&lt;=4890000,1040000,IF(G564&lt;=6550000,670000,620000)))</f>
        <v/>
      </c>
      <c r="I564" s="19">
        <f>IF(D564&lt;=0,0,MAX(0,MIN(2000000,D564-MIN(100000,ROUNDDOWN(G564*0.05,0)))))</f>
        <v/>
      </c>
      <c r="J564" s="19">
        <f>MAX(0,ROUNDDOWN(F564-E564-H564,-3))</f>
        <v/>
      </c>
      <c r="K564" s="19">
        <f>MAX(0,ROUNDDOWN(G564-E564-H564-I564,-3))</f>
        <v/>
      </c>
      <c r="L564" s="19">
        <f>MAX(0,ROUNDDOWN(G564-E564-H564,-3))</f>
        <v/>
      </c>
      <c r="M564" s="19">
        <f>IF(J564&lt;=0,0,ROUNDDOWN((J564*LOOKUP(J564,{0,1950001,3300001,6950001,9000001,18000001,40000001},{0.05,0.1,0.2,0.23,0.33,0.4,0.45})-LOOKUP(J564,{0,1950001,3300001,6950001,9000001,18000001,40000001},{0,97500,427500,636000,1536000,2796000,4796000}))*1.021,-2))</f>
        <v/>
      </c>
      <c r="N564" s="19">
        <f>IF(K564&lt;=0,0,ROUNDDOWN((K564*LOOKUP(K564,{0,1950001,3300001,6950001,9000001,18000001,40000001},{0.05,0.1,0.2,0.23,0.33,0.4,0.45})-LOOKUP(K564,{0,1950001,3300001,6950001,9000001,18000001,40000001},{0,97500,427500,636000,1536000,2796000,4796000}))*1.021,-2))</f>
        <v/>
      </c>
      <c r="O564" s="19">
        <f>IF(L564&lt;=0,0,ROUNDDOWN((L564*LOOKUP(L564,{0,1950001,3300001,6950001,9000001,18000001,40000001},{0.05,0.1,0.2,0.23,0.33,0.4,0.45})-LOOKUP(L564,{0,1950001,3300001,6950001,9000001,18000001,40000001},{0,97500,427500,636000,1536000,2796000,4796000}))*1.021,-2))</f>
        <v/>
      </c>
      <c r="P564" s="19">
        <f>MAX(0,ROUNDDOWN(G564-E564-430000,-3))</f>
        <v/>
      </c>
      <c r="Q564" s="19">
        <f>MAX(0,ROUNDDOWN(G564-E564-430000-I564,-3))</f>
        <v/>
      </c>
      <c r="R564" s="19">
        <f>MAX(0,ROUNDDOWN(F564-E564-430000,-3))</f>
        <v/>
      </c>
      <c r="S564" s="19">
        <f>IF(G564&lt;=450000,0,MAX(0,ROUNDDOWN(P564*0.06-MIN(50000,P564)*0.03,-2))+MAX(0,ROUNDDOWN(P564*0.04-MIN(50000,P564)*0.02,-2)))</f>
        <v/>
      </c>
      <c r="T564" s="19">
        <f>IF(G564&lt;=450000,0,MAX(0,ROUNDDOWN(Q564*0.06-MIN(50000,Q564)*0.03,-2))+MAX(0,ROUNDDOWN(Q564*0.04-MIN(50000,Q564)*0.02,-2)))</f>
        <v/>
      </c>
      <c r="U564" s="19">
        <f>IF(F564&lt;=450000,0,MAX(0,ROUNDDOWN(R564*0.06-MIN(50000,R564)*0.03,-2))+MAX(0,ROUNDDOWN(R564*0.04-MIN(50000,R564)*0.02,-2)))</f>
        <v/>
      </c>
      <c r="V564" s="19">
        <f>S564-U564</f>
        <v/>
      </c>
      <c r="W564" s="19">
        <f>O564-M564</f>
        <v/>
      </c>
      <c r="X564" s="19">
        <f>N564+T564-M564-S564</f>
        <v/>
      </c>
      <c r="Y564" s="19">
        <f>T564-S564</f>
        <v/>
      </c>
    </row>
    <row r="565">
      <c r="A565" t="inlineStr">
        <is>
          <t>年収刻み 20万1円</t>
        </is>
      </c>
      <c r="B565" s="19">
        <f>'4_年収10万円刻み'!$A$97</f>
        <v/>
      </c>
      <c r="C565" s="19" t="n">
        <v>200001</v>
      </c>
      <c r="D565" s="19" t="n">
        <v>0</v>
      </c>
      <c r="E565" s="19">
        <f>ROUND(MIN(B565/12,650000)*12*0.0915+MIN(B565/12,1390000)*12*(0.0504+0)+B565*0.005,0)</f>
        <v/>
      </c>
      <c r="F565" s="19">
        <f>IF(B565&lt;741000,0,IF(B565&lt;2191000,B565-740000,IF(B565&lt;2193000,1451000,IF(B565&lt;2196000,1453000,IF(B565&lt;2200000,1456000,IF(B565&lt;3600000,ROUND(ROUNDDOWN(B565/4,-3)*2.8,0)-80000,IF(B565&lt;6600000,ROUND(ROUNDDOWN(B565/4,-3)*3.2,0)-440000,IF(B565&lt;8500000,ROUNDDOWN(B565*0.9,0)-1100000,B565-1950000))))))))</f>
        <v/>
      </c>
      <c r="G565" s="19">
        <f>F565+C565</f>
        <v/>
      </c>
      <c r="H565" s="19">
        <f>IF(G565&gt;23500000,NA(),IF(G565&lt;=4890000,1040000,IF(G565&lt;=6550000,670000,620000)))</f>
        <v/>
      </c>
      <c r="I565" s="19">
        <f>IF(D565&lt;=0,0,MAX(0,MIN(2000000,D565-MIN(100000,ROUNDDOWN(G565*0.05,0)))))</f>
        <v/>
      </c>
      <c r="J565" s="19">
        <f>MAX(0,ROUNDDOWN(F565-E565-H565,-3))</f>
        <v/>
      </c>
      <c r="K565" s="19">
        <f>MAX(0,ROUNDDOWN(G565-E565-H565-I565,-3))</f>
        <v/>
      </c>
      <c r="L565" s="19">
        <f>MAX(0,ROUNDDOWN(G565-E565-H565,-3))</f>
        <v/>
      </c>
      <c r="M565" s="19">
        <f>IF(J565&lt;=0,0,ROUNDDOWN((J565*LOOKUP(J565,{0,1950001,3300001,6950001,9000001,18000001,40000001},{0.05,0.1,0.2,0.23,0.33,0.4,0.45})-LOOKUP(J565,{0,1950001,3300001,6950001,9000001,18000001,40000001},{0,97500,427500,636000,1536000,2796000,4796000}))*1.021,-2))</f>
        <v/>
      </c>
      <c r="N565" s="19">
        <f>IF(K565&lt;=0,0,ROUNDDOWN((K565*LOOKUP(K565,{0,1950001,3300001,6950001,9000001,18000001,40000001},{0.05,0.1,0.2,0.23,0.33,0.4,0.45})-LOOKUP(K565,{0,1950001,3300001,6950001,9000001,18000001,40000001},{0,97500,427500,636000,1536000,2796000,4796000}))*1.021,-2))</f>
        <v/>
      </c>
      <c r="O565" s="19">
        <f>IF(L565&lt;=0,0,ROUNDDOWN((L565*LOOKUP(L565,{0,1950001,3300001,6950001,9000001,18000001,40000001},{0.05,0.1,0.2,0.23,0.33,0.4,0.45})-LOOKUP(L565,{0,1950001,3300001,6950001,9000001,18000001,40000001},{0,97500,427500,636000,1536000,2796000,4796000}))*1.021,-2))</f>
        <v/>
      </c>
      <c r="P565" s="19">
        <f>MAX(0,ROUNDDOWN(G565-E565-430000,-3))</f>
        <v/>
      </c>
      <c r="Q565" s="19">
        <f>MAX(0,ROUNDDOWN(G565-E565-430000-I565,-3))</f>
        <v/>
      </c>
      <c r="R565" s="19">
        <f>MAX(0,ROUNDDOWN(F565-E565-430000,-3))</f>
        <v/>
      </c>
      <c r="S565" s="19">
        <f>IF(G565&lt;=450000,0,MAX(0,ROUNDDOWN(P565*0.06-MIN(50000,P565)*0.03,-2))+MAX(0,ROUNDDOWN(P565*0.04-MIN(50000,P565)*0.02,-2)))</f>
        <v/>
      </c>
      <c r="T565" s="19">
        <f>IF(G565&lt;=450000,0,MAX(0,ROUNDDOWN(Q565*0.06-MIN(50000,Q565)*0.03,-2))+MAX(0,ROUNDDOWN(Q565*0.04-MIN(50000,Q565)*0.02,-2)))</f>
        <v/>
      </c>
      <c r="U565" s="19">
        <f>IF(F565&lt;=450000,0,MAX(0,ROUNDDOWN(R565*0.06-MIN(50000,R565)*0.03,-2))+MAX(0,ROUNDDOWN(R565*0.04-MIN(50000,R565)*0.02,-2)))</f>
        <v/>
      </c>
      <c r="V565" s="19">
        <f>S565-U565</f>
        <v/>
      </c>
      <c r="W565" s="19">
        <f>O565-M565</f>
        <v/>
      </c>
      <c r="X565" s="19">
        <f>N565+T565-M565-S565</f>
        <v/>
      </c>
      <c r="Y565" s="19">
        <f>T565-S565</f>
        <v/>
      </c>
    </row>
    <row r="566">
      <c r="A566" t="inlineStr">
        <is>
          <t>年収刻み 19万</t>
        </is>
      </c>
      <c r="B566" s="19">
        <f>'4_年収10万円刻み'!$A$98</f>
        <v/>
      </c>
      <c r="C566" s="19" t="n">
        <v>190000</v>
      </c>
      <c r="D566" s="19" t="n">
        <v>0</v>
      </c>
      <c r="E566" s="19">
        <f>ROUND(MIN(B566/12,650000)*12*0.0915+MIN(B566/12,1390000)*12*(0.0504+0)+B566*0.005,0)</f>
        <v/>
      </c>
      <c r="F566" s="19">
        <f>IF(B566&lt;741000,0,IF(B566&lt;2191000,B566-740000,IF(B566&lt;2193000,1451000,IF(B566&lt;2196000,1453000,IF(B566&lt;2200000,1456000,IF(B566&lt;3600000,ROUND(ROUNDDOWN(B566/4,-3)*2.8,0)-80000,IF(B566&lt;6600000,ROUND(ROUNDDOWN(B566/4,-3)*3.2,0)-440000,IF(B566&lt;8500000,ROUNDDOWN(B566*0.9,0)-1100000,B566-1950000))))))))</f>
        <v/>
      </c>
      <c r="G566" s="19">
        <f>F566+C566</f>
        <v/>
      </c>
      <c r="H566" s="19">
        <f>IF(G566&gt;23500000,NA(),IF(G566&lt;=4890000,1040000,IF(G566&lt;=6550000,670000,620000)))</f>
        <v/>
      </c>
      <c r="I566" s="19">
        <f>IF(D566&lt;=0,0,MAX(0,MIN(2000000,D566-MIN(100000,ROUNDDOWN(G566*0.05,0)))))</f>
        <v/>
      </c>
      <c r="J566" s="19">
        <f>MAX(0,ROUNDDOWN(F566-E566-H566,-3))</f>
        <v/>
      </c>
      <c r="K566" s="19">
        <f>MAX(0,ROUNDDOWN(G566-E566-H566-I566,-3))</f>
        <v/>
      </c>
      <c r="L566" s="19">
        <f>MAX(0,ROUNDDOWN(G566-E566-H566,-3))</f>
        <v/>
      </c>
      <c r="M566" s="19">
        <f>IF(J566&lt;=0,0,ROUNDDOWN((J566*LOOKUP(J566,{0,1950001,3300001,6950001,9000001,18000001,40000001},{0.05,0.1,0.2,0.23,0.33,0.4,0.45})-LOOKUP(J566,{0,1950001,3300001,6950001,9000001,18000001,40000001},{0,97500,427500,636000,1536000,2796000,4796000}))*1.021,-2))</f>
        <v/>
      </c>
      <c r="N566" s="19">
        <f>IF(K566&lt;=0,0,ROUNDDOWN((K566*LOOKUP(K566,{0,1950001,3300001,6950001,9000001,18000001,40000001},{0.05,0.1,0.2,0.23,0.33,0.4,0.45})-LOOKUP(K566,{0,1950001,3300001,6950001,9000001,18000001,40000001},{0,97500,427500,636000,1536000,2796000,4796000}))*1.021,-2))</f>
        <v/>
      </c>
      <c r="O566" s="19">
        <f>IF(L566&lt;=0,0,ROUNDDOWN((L566*LOOKUP(L566,{0,1950001,3300001,6950001,9000001,18000001,40000001},{0.05,0.1,0.2,0.23,0.33,0.4,0.45})-LOOKUP(L566,{0,1950001,3300001,6950001,9000001,18000001,40000001},{0,97500,427500,636000,1536000,2796000,4796000}))*1.021,-2))</f>
        <v/>
      </c>
      <c r="P566" s="19">
        <f>MAX(0,ROUNDDOWN(G566-E566-430000,-3))</f>
        <v/>
      </c>
      <c r="Q566" s="19">
        <f>MAX(0,ROUNDDOWN(G566-E566-430000-I566,-3))</f>
        <v/>
      </c>
      <c r="R566" s="19">
        <f>MAX(0,ROUNDDOWN(F566-E566-430000,-3))</f>
        <v/>
      </c>
      <c r="S566" s="19">
        <f>IF(G566&lt;=450000,0,MAX(0,ROUNDDOWN(P566*0.06-MIN(50000,P566)*0.03,-2))+MAX(0,ROUNDDOWN(P566*0.04-MIN(50000,P566)*0.02,-2)))</f>
        <v/>
      </c>
      <c r="T566" s="19">
        <f>IF(G566&lt;=450000,0,MAX(0,ROUNDDOWN(Q566*0.06-MIN(50000,Q566)*0.03,-2))+MAX(0,ROUNDDOWN(Q566*0.04-MIN(50000,Q566)*0.02,-2)))</f>
        <v/>
      </c>
      <c r="U566" s="19">
        <f>IF(F566&lt;=450000,0,MAX(0,ROUNDDOWN(R566*0.06-MIN(50000,R566)*0.03,-2))+MAX(0,ROUNDDOWN(R566*0.04-MIN(50000,R566)*0.02,-2)))</f>
        <v/>
      </c>
      <c r="V566" s="19">
        <f>S566-U566</f>
        <v/>
      </c>
      <c r="W566" s="19">
        <f>O566-M566</f>
        <v/>
      </c>
      <c r="X566" s="19">
        <f>N566+T566-M566-S566</f>
        <v/>
      </c>
      <c r="Y566" s="19">
        <f>T566-S566</f>
        <v/>
      </c>
    </row>
    <row r="567">
      <c r="A567" t="inlineStr">
        <is>
          <t>年収刻み 20万1円</t>
        </is>
      </c>
      <c r="B567" s="19">
        <f>'4_年収10万円刻み'!$A$98</f>
        <v/>
      </c>
      <c r="C567" s="19" t="n">
        <v>200001</v>
      </c>
      <c r="D567" s="19" t="n">
        <v>0</v>
      </c>
      <c r="E567" s="19">
        <f>ROUND(MIN(B567/12,650000)*12*0.0915+MIN(B567/12,1390000)*12*(0.0504+0)+B567*0.005,0)</f>
        <v/>
      </c>
      <c r="F567" s="19">
        <f>IF(B567&lt;741000,0,IF(B567&lt;2191000,B567-740000,IF(B567&lt;2193000,1451000,IF(B567&lt;2196000,1453000,IF(B567&lt;2200000,1456000,IF(B567&lt;3600000,ROUND(ROUNDDOWN(B567/4,-3)*2.8,0)-80000,IF(B567&lt;6600000,ROUND(ROUNDDOWN(B567/4,-3)*3.2,0)-440000,IF(B567&lt;8500000,ROUNDDOWN(B567*0.9,0)-1100000,B567-1950000))))))))</f>
        <v/>
      </c>
      <c r="G567" s="19">
        <f>F567+C567</f>
        <v/>
      </c>
      <c r="H567" s="19">
        <f>IF(G567&gt;23500000,NA(),IF(G567&lt;=4890000,1040000,IF(G567&lt;=6550000,670000,620000)))</f>
        <v/>
      </c>
      <c r="I567" s="19">
        <f>IF(D567&lt;=0,0,MAX(0,MIN(2000000,D567-MIN(100000,ROUNDDOWN(G567*0.05,0)))))</f>
        <v/>
      </c>
      <c r="J567" s="19">
        <f>MAX(0,ROUNDDOWN(F567-E567-H567,-3))</f>
        <v/>
      </c>
      <c r="K567" s="19">
        <f>MAX(0,ROUNDDOWN(G567-E567-H567-I567,-3))</f>
        <v/>
      </c>
      <c r="L567" s="19">
        <f>MAX(0,ROUNDDOWN(G567-E567-H567,-3))</f>
        <v/>
      </c>
      <c r="M567" s="19">
        <f>IF(J567&lt;=0,0,ROUNDDOWN((J567*LOOKUP(J567,{0,1950001,3300001,6950001,9000001,18000001,40000001},{0.05,0.1,0.2,0.23,0.33,0.4,0.45})-LOOKUP(J567,{0,1950001,3300001,6950001,9000001,18000001,40000001},{0,97500,427500,636000,1536000,2796000,4796000}))*1.021,-2))</f>
        <v/>
      </c>
      <c r="N567" s="19">
        <f>IF(K567&lt;=0,0,ROUNDDOWN((K567*LOOKUP(K567,{0,1950001,3300001,6950001,9000001,18000001,40000001},{0.05,0.1,0.2,0.23,0.33,0.4,0.45})-LOOKUP(K567,{0,1950001,3300001,6950001,9000001,18000001,40000001},{0,97500,427500,636000,1536000,2796000,4796000}))*1.021,-2))</f>
        <v/>
      </c>
      <c r="O567" s="19">
        <f>IF(L567&lt;=0,0,ROUNDDOWN((L567*LOOKUP(L567,{0,1950001,3300001,6950001,9000001,18000001,40000001},{0.05,0.1,0.2,0.23,0.33,0.4,0.45})-LOOKUP(L567,{0,1950001,3300001,6950001,9000001,18000001,40000001},{0,97500,427500,636000,1536000,2796000,4796000}))*1.021,-2))</f>
        <v/>
      </c>
      <c r="P567" s="19">
        <f>MAX(0,ROUNDDOWN(G567-E567-430000,-3))</f>
        <v/>
      </c>
      <c r="Q567" s="19">
        <f>MAX(0,ROUNDDOWN(G567-E567-430000-I567,-3))</f>
        <v/>
      </c>
      <c r="R567" s="19">
        <f>MAX(0,ROUNDDOWN(F567-E567-430000,-3))</f>
        <v/>
      </c>
      <c r="S567" s="19">
        <f>IF(G567&lt;=450000,0,MAX(0,ROUNDDOWN(P567*0.06-MIN(50000,P567)*0.03,-2))+MAX(0,ROUNDDOWN(P567*0.04-MIN(50000,P567)*0.02,-2)))</f>
        <v/>
      </c>
      <c r="T567" s="19">
        <f>IF(G567&lt;=450000,0,MAX(0,ROUNDDOWN(Q567*0.06-MIN(50000,Q567)*0.03,-2))+MAX(0,ROUNDDOWN(Q567*0.04-MIN(50000,Q567)*0.02,-2)))</f>
        <v/>
      </c>
      <c r="U567" s="19">
        <f>IF(F567&lt;=450000,0,MAX(0,ROUNDDOWN(R567*0.06-MIN(50000,R567)*0.03,-2))+MAX(0,ROUNDDOWN(R567*0.04-MIN(50000,R567)*0.02,-2)))</f>
        <v/>
      </c>
      <c r="V567" s="19">
        <f>S567-U567</f>
        <v/>
      </c>
      <c r="W567" s="19">
        <f>O567-M567</f>
        <v/>
      </c>
      <c r="X567" s="19">
        <f>N567+T567-M567-S567</f>
        <v/>
      </c>
      <c r="Y567" s="19">
        <f>T567-S567</f>
        <v/>
      </c>
    </row>
    <row r="568">
      <c r="A568" t="inlineStr">
        <is>
          <t>年収刻み 19万</t>
        </is>
      </c>
      <c r="B568" s="19">
        <f>'4_年収10万円刻み'!$A$99</f>
        <v/>
      </c>
      <c r="C568" s="19" t="n">
        <v>190000</v>
      </c>
      <c r="D568" s="19" t="n">
        <v>0</v>
      </c>
      <c r="E568" s="19">
        <f>ROUND(MIN(B568/12,650000)*12*0.0915+MIN(B568/12,1390000)*12*(0.0504+0)+B568*0.005,0)</f>
        <v/>
      </c>
      <c r="F568" s="19">
        <f>IF(B568&lt;741000,0,IF(B568&lt;2191000,B568-740000,IF(B568&lt;2193000,1451000,IF(B568&lt;2196000,1453000,IF(B568&lt;2200000,1456000,IF(B568&lt;3600000,ROUND(ROUNDDOWN(B568/4,-3)*2.8,0)-80000,IF(B568&lt;6600000,ROUND(ROUNDDOWN(B568/4,-3)*3.2,0)-440000,IF(B568&lt;8500000,ROUNDDOWN(B568*0.9,0)-1100000,B568-1950000))))))))</f>
        <v/>
      </c>
      <c r="G568" s="19">
        <f>F568+C568</f>
        <v/>
      </c>
      <c r="H568" s="19">
        <f>IF(G568&gt;23500000,NA(),IF(G568&lt;=4890000,1040000,IF(G568&lt;=6550000,670000,620000)))</f>
        <v/>
      </c>
      <c r="I568" s="19">
        <f>IF(D568&lt;=0,0,MAX(0,MIN(2000000,D568-MIN(100000,ROUNDDOWN(G568*0.05,0)))))</f>
        <v/>
      </c>
      <c r="J568" s="19">
        <f>MAX(0,ROUNDDOWN(F568-E568-H568,-3))</f>
        <v/>
      </c>
      <c r="K568" s="19">
        <f>MAX(0,ROUNDDOWN(G568-E568-H568-I568,-3))</f>
        <v/>
      </c>
      <c r="L568" s="19">
        <f>MAX(0,ROUNDDOWN(G568-E568-H568,-3))</f>
        <v/>
      </c>
      <c r="M568" s="19">
        <f>IF(J568&lt;=0,0,ROUNDDOWN((J568*LOOKUP(J568,{0,1950001,3300001,6950001,9000001,18000001,40000001},{0.05,0.1,0.2,0.23,0.33,0.4,0.45})-LOOKUP(J568,{0,1950001,3300001,6950001,9000001,18000001,40000001},{0,97500,427500,636000,1536000,2796000,4796000}))*1.021,-2))</f>
        <v/>
      </c>
      <c r="N568" s="19">
        <f>IF(K568&lt;=0,0,ROUNDDOWN((K568*LOOKUP(K568,{0,1950001,3300001,6950001,9000001,18000001,40000001},{0.05,0.1,0.2,0.23,0.33,0.4,0.45})-LOOKUP(K568,{0,1950001,3300001,6950001,9000001,18000001,40000001},{0,97500,427500,636000,1536000,2796000,4796000}))*1.021,-2))</f>
        <v/>
      </c>
      <c r="O568" s="19">
        <f>IF(L568&lt;=0,0,ROUNDDOWN((L568*LOOKUP(L568,{0,1950001,3300001,6950001,9000001,18000001,40000001},{0.05,0.1,0.2,0.23,0.33,0.4,0.45})-LOOKUP(L568,{0,1950001,3300001,6950001,9000001,18000001,40000001},{0,97500,427500,636000,1536000,2796000,4796000}))*1.021,-2))</f>
        <v/>
      </c>
      <c r="P568" s="19">
        <f>MAX(0,ROUNDDOWN(G568-E568-430000,-3))</f>
        <v/>
      </c>
      <c r="Q568" s="19">
        <f>MAX(0,ROUNDDOWN(G568-E568-430000-I568,-3))</f>
        <v/>
      </c>
      <c r="R568" s="19">
        <f>MAX(0,ROUNDDOWN(F568-E568-430000,-3))</f>
        <v/>
      </c>
      <c r="S568" s="19">
        <f>IF(G568&lt;=450000,0,MAX(0,ROUNDDOWN(P568*0.06-MIN(50000,P568)*0.03,-2))+MAX(0,ROUNDDOWN(P568*0.04-MIN(50000,P568)*0.02,-2)))</f>
        <v/>
      </c>
      <c r="T568" s="19">
        <f>IF(G568&lt;=450000,0,MAX(0,ROUNDDOWN(Q568*0.06-MIN(50000,Q568)*0.03,-2))+MAX(0,ROUNDDOWN(Q568*0.04-MIN(50000,Q568)*0.02,-2)))</f>
        <v/>
      </c>
      <c r="U568" s="19">
        <f>IF(F568&lt;=450000,0,MAX(0,ROUNDDOWN(R568*0.06-MIN(50000,R568)*0.03,-2))+MAX(0,ROUNDDOWN(R568*0.04-MIN(50000,R568)*0.02,-2)))</f>
        <v/>
      </c>
      <c r="V568" s="19">
        <f>S568-U568</f>
        <v/>
      </c>
      <c r="W568" s="19">
        <f>O568-M568</f>
        <v/>
      </c>
      <c r="X568" s="19">
        <f>N568+T568-M568-S568</f>
        <v/>
      </c>
      <c r="Y568" s="19">
        <f>T568-S568</f>
        <v/>
      </c>
    </row>
    <row r="569">
      <c r="A569" t="inlineStr">
        <is>
          <t>年収刻み 20万1円</t>
        </is>
      </c>
      <c r="B569" s="19">
        <f>'4_年収10万円刻み'!$A$99</f>
        <v/>
      </c>
      <c r="C569" s="19" t="n">
        <v>200001</v>
      </c>
      <c r="D569" s="19" t="n">
        <v>0</v>
      </c>
      <c r="E569" s="19">
        <f>ROUND(MIN(B569/12,650000)*12*0.0915+MIN(B569/12,1390000)*12*(0.0504+0)+B569*0.005,0)</f>
        <v/>
      </c>
      <c r="F569" s="19">
        <f>IF(B569&lt;741000,0,IF(B569&lt;2191000,B569-740000,IF(B569&lt;2193000,1451000,IF(B569&lt;2196000,1453000,IF(B569&lt;2200000,1456000,IF(B569&lt;3600000,ROUND(ROUNDDOWN(B569/4,-3)*2.8,0)-80000,IF(B569&lt;6600000,ROUND(ROUNDDOWN(B569/4,-3)*3.2,0)-440000,IF(B569&lt;8500000,ROUNDDOWN(B569*0.9,0)-1100000,B569-1950000))))))))</f>
        <v/>
      </c>
      <c r="G569" s="19">
        <f>F569+C569</f>
        <v/>
      </c>
      <c r="H569" s="19">
        <f>IF(G569&gt;23500000,NA(),IF(G569&lt;=4890000,1040000,IF(G569&lt;=6550000,670000,620000)))</f>
        <v/>
      </c>
      <c r="I569" s="19">
        <f>IF(D569&lt;=0,0,MAX(0,MIN(2000000,D569-MIN(100000,ROUNDDOWN(G569*0.05,0)))))</f>
        <v/>
      </c>
      <c r="J569" s="19">
        <f>MAX(0,ROUNDDOWN(F569-E569-H569,-3))</f>
        <v/>
      </c>
      <c r="K569" s="19">
        <f>MAX(0,ROUNDDOWN(G569-E569-H569-I569,-3))</f>
        <v/>
      </c>
      <c r="L569" s="19">
        <f>MAX(0,ROUNDDOWN(G569-E569-H569,-3))</f>
        <v/>
      </c>
      <c r="M569" s="19">
        <f>IF(J569&lt;=0,0,ROUNDDOWN((J569*LOOKUP(J569,{0,1950001,3300001,6950001,9000001,18000001,40000001},{0.05,0.1,0.2,0.23,0.33,0.4,0.45})-LOOKUP(J569,{0,1950001,3300001,6950001,9000001,18000001,40000001},{0,97500,427500,636000,1536000,2796000,4796000}))*1.021,-2))</f>
        <v/>
      </c>
      <c r="N569" s="19">
        <f>IF(K569&lt;=0,0,ROUNDDOWN((K569*LOOKUP(K569,{0,1950001,3300001,6950001,9000001,18000001,40000001},{0.05,0.1,0.2,0.23,0.33,0.4,0.45})-LOOKUP(K569,{0,1950001,3300001,6950001,9000001,18000001,40000001},{0,97500,427500,636000,1536000,2796000,4796000}))*1.021,-2))</f>
        <v/>
      </c>
      <c r="O569" s="19">
        <f>IF(L569&lt;=0,0,ROUNDDOWN((L569*LOOKUP(L569,{0,1950001,3300001,6950001,9000001,18000001,40000001},{0.05,0.1,0.2,0.23,0.33,0.4,0.45})-LOOKUP(L569,{0,1950001,3300001,6950001,9000001,18000001,40000001},{0,97500,427500,636000,1536000,2796000,4796000}))*1.021,-2))</f>
        <v/>
      </c>
      <c r="P569" s="19">
        <f>MAX(0,ROUNDDOWN(G569-E569-430000,-3))</f>
        <v/>
      </c>
      <c r="Q569" s="19">
        <f>MAX(0,ROUNDDOWN(G569-E569-430000-I569,-3))</f>
        <v/>
      </c>
      <c r="R569" s="19">
        <f>MAX(0,ROUNDDOWN(F569-E569-430000,-3))</f>
        <v/>
      </c>
      <c r="S569" s="19">
        <f>IF(G569&lt;=450000,0,MAX(0,ROUNDDOWN(P569*0.06-MIN(50000,P569)*0.03,-2))+MAX(0,ROUNDDOWN(P569*0.04-MIN(50000,P569)*0.02,-2)))</f>
        <v/>
      </c>
      <c r="T569" s="19">
        <f>IF(G569&lt;=450000,0,MAX(0,ROUNDDOWN(Q569*0.06-MIN(50000,Q569)*0.03,-2))+MAX(0,ROUNDDOWN(Q569*0.04-MIN(50000,Q569)*0.02,-2)))</f>
        <v/>
      </c>
      <c r="U569" s="19">
        <f>IF(F569&lt;=450000,0,MAX(0,ROUNDDOWN(R569*0.06-MIN(50000,R569)*0.03,-2))+MAX(0,ROUNDDOWN(R569*0.04-MIN(50000,R569)*0.02,-2)))</f>
        <v/>
      </c>
      <c r="V569" s="19">
        <f>S569-U569</f>
        <v/>
      </c>
      <c r="W569" s="19">
        <f>O569-M569</f>
        <v/>
      </c>
      <c r="X569" s="19">
        <f>N569+T569-M569-S569</f>
        <v/>
      </c>
      <c r="Y569" s="19">
        <f>T569-S569</f>
        <v/>
      </c>
    </row>
    <row r="570">
      <c r="A570" t="inlineStr">
        <is>
          <t>年収刻み 19万</t>
        </is>
      </c>
      <c r="B570" s="19">
        <f>'4_年収10万円刻み'!$A$100</f>
        <v/>
      </c>
      <c r="C570" s="19" t="n">
        <v>190000</v>
      </c>
      <c r="D570" s="19" t="n">
        <v>0</v>
      </c>
      <c r="E570" s="19">
        <f>ROUND(MIN(B570/12,650000)*12*0.0915+MIN(B570/12,1390000)*12*(0.0504+0)+B570*0.005,0)</f>
        <v/>
      </c>
      <c r="F570" s="19">
        <f>IF(B570&lt;741000,0,IF(B570&lt;2191000,B570-740000,IF(B570&lt;2193000,1451000,IF(B570&lt;2196000,1453000,IF(B570&lt;2200000,1456000,IF(B570&lt;3600000,ROUND(ROUNDDOWN(B570/4,-3)*2.8,0)-80000,IF(B570&lt;6600000,ROUND(ROUNDDOWN(B570/4,-3)*3.2,0)-440000,IF(B570&lt;8500000,ROUNDDOWN(B570*0.9,0)-1100000,B570-1950000))))))))</f>
        <v/>
      </c>
      <c r="G570" s="19">
        <f>F570+C570</f>
        <v/>
      </c>
      <c r="H570" s="19">
        <f>IF(G570&gt;23500000,NA(),IF(G570&lt;=4890000,1040000,IF(G570&lt;=6550000,670000,620000)))</f>
        <v/>
      </c>
      <c r="I570" s="19">
        <f>IF(D570&lt;=0,0,MAX(0,MIN(2000000,D570-MIN(100000,ROUNDDOWN(G570*0.05,0)))))</f>
        <v/>
      </c>
      <c r="J570" s="19">
        <f>MAX(0,ROUNDDOWN(F570-E570-H570,-3))</f>
        <v/>
      </c>
      <c r="K570" s="19">
        <f>MAX(0,ROUNDDOWN(G570-E570-H570-I570,-3))</f>
        <v/>
      </c>
      <c r="L570" s="19">
        <f>MAX(0,ROUNDDOWN(G570-E570-H570,-3))</f>
        <v/>
      </c>
      <c r="M570" s="19">
        <f>IF(J570&lt;=0,0,ROUNDDOWN((J570*LOOKUP(J570,{0,1950001,3300001,6950001,9000001,18000001,40000001},{0.05,0.1,0.2,0.23,0.33,0.4,0.45})-LOOKUP(J570,{0,1950001,3300001,6950001,9000001,18000001,40000001},{0,97500,427500,636000,1536000,2796000,4796000}))*1.021,-2))</f>
        <v/>
      </c>
      <c r="N570" s="19">
        <f>IF(K570&lt;=0,0,ROUNDDOWN((K570*LOOKUP(K570,{0,1950001,3300001,6950001,9000001,18000001,40000001},{0.05,0.1,0.2,0.23,0.33,0.4,0.45})-LOOKUP(K570,{0,1950001,3300001,6950001,9000001,18000001,40000001},{0,97500,427500,636000,1536000,2796000,4796000}))*1.021,-2))</f>
        <v/>
      </c>
      <c r="O570" s="19">
        <f>IF(L570&lt;=0,0,ROUNDDOWN((L570*LOOKUP(L570,{0,1950001,3300001,6950001,9000001,18000001,40000001},{0.05,0.1,0.2,0.23,0.33,0.4,0.45})-LOOKUP(L570,{0,1950001,3300001,6950001,9000001,18000001,40000001},{0,97500,427500,636000,1536000,2796000,4796000}))*1.021,-2))</f>
        <v/>
      </c>
      <c r="P570" s="19">
        <f>MAX(0,ROUNDDOWN(G570-E570-430000,-3))</f>
        <v/>
      </c>
      <c r="Q570" s="19">
        <f>MAX(0,ROUNDDOWN(G570-E570-430000-I570,-3))</f>
        <v/>
      </c>
      <c r="R570" s="19">
        <f>MAX(0,ROUNDDOWN(F570-E570-430000,-3))</f>
        <v/>
      </c>
      <c r="S570" s="19">
        <f>IF(G570&lt;=450000,0,MAX(0,ROUNDDOWN(P570*0.06-MIN(50000,P570)*0.03,-2))+MAX(0,ROUNDDOWN(P570*0.04-MIN(50000,P570)*0.02,-2)))</f>
        <v/>
      </c>
      <c r="T570" s="19">
        <f>IF(G570&lt;=450000,0,MAX(0,ROUNDDOWN(Q570*0.06-MIN(50000,Q570)*0.03,-2))+MAX(0,ROUNDDOWN(Q570*0.04-MIN(50000,Q570)*0.02,-2)))</f>
        <v/>
      </c>
      <c r="U570" s="19">
        <f>IF(F570&lt;=450000,0,MAX(0,ROUNDDOWN(R570*0.06-MIN(50000,R570)*0.03,-2))+MAX(0,ROUNDDOWN(R570*0.04-MIN(50000,R570)*0.02,-2)))</f>
        <v/>
      </c>
      <c r="V570" s="19">
        <f>S570-U570</f>
        <v/>
      </c>
      <c r="W570" s="19">
        <f>O570-M570</f>
        <v/>
      </c>
      <c r="X570" s="19">
        <f>N570+T570-M570-S570</f>
        <v/>
      </c>
      <c r="Y570" s="19">
        <f>T570-S570</f>
        <v/>
      </c>
    </row>
    <row r="571">
      <c r="A571" t="inlineStr">
        <is>
          <t>年収刻み 20万1円</t>
        </is>
      </c>
      <c r="B571" s="19">
        <f>'4_年収10万円刻み'!$A$100</f>
        <v/>
      </c>
      <c r="C571" s="19" t="n">
        <v>200001</v>
      </c>
      <c r="D571" s="19" t="n">
        <v>0</v>
      </c>
      <c r="E571" s="19">
        <f>ROUND(MIN(B571/12,650000)*12*0.0915+MIN(B571/12,1390000)*12*(0.0504+0)+B571*0.005,0)</f>
        <v/>
      </c>
      <c r="F571" s="19">
        <f>IF(B571&lt;741000,0,IF(B571&lt;2191000,B571-740000,IF(B571&lt;2193000,1451000,IF(B571&lt;2196000,1453000,IF(B571&lt;2200000,1456000,IF(B571&lt;3600000,ROUND(ROUNDDOWN(B571/4,-3)*2.8,0)-80000,IF(B571&lt;6600000,ROUND(ROUNDDOWN(B571/4,-3)*3.2,0)-440000,IF(B571&lt;8500000,ROUNDDOWN(B571*0.9,0)-1100000,B571-1950000))))))))</f>
        <v/>
      </c>
      <c r="G571" s="19">
        <f>F571+C571</f>
        <v/>
      </c>
      <c r="H571" s="19">
        <f>IF(G571&gt;23500000,NA(),IF(G571&lt;=4890000,1040000,IF(G571&lt;=6550000,670000,620000)))</f>
        <v/>
      </c>
      <c r="I571" s="19">
        <f>IF(D571&lt;=0,0,MAX(0,MIN(2000000,D571-MIN(100000,ROUNDDOWN(G571*0.05,0)))))</f>
        <v/>
      </c>
      <c r="J571" s="19">
        <f>MAX(0,ROUNDDOWN(F571-E571-H571,-3))</f>
        <v/>
      </c>
      <c r="K571" s="19">
        <f>MAX(0,ROUNDDOWN(G571-E571-H571-I571,-3))</f>
        <v/>
      </c>
      <c r="L571" s="19">
        <f>MAX(0,ROUNDDOWN(G571-E571-H571,-3))</f>
        <v/>
      </c>
      <c r="M571" s="19">
        <f>IF(J571&lt;=0,0,ROUNDDOWN((J571*LOOKUP(J571,{0,1950001,3300001,6950001,9000001,18000001,40000001},{0.05,0.1,0.2,0.23,0.33,0.4,0.45})-LOOKUP(J571,{0,1950001,3300001,6950001,9000001,18000001,40000001},{0,97500,427500,636000,1536000,2796000,4796000}))*1.021,-2))</f>
        <v/>
      </c>
      <c r="N571" s="19">
        <f>IF(K571&lt;=0,0,ROUNDDOWN((K571*LOOKUP(K571,{0,1950001,3300001,6950001,9000001,18000001,40000001},{0.05,0.1,0.2,0.23,0.33,0.4,0.45})-LOOKUP(K571,{0,1950001,3300001,6950001,9000001,18000001,40000001},{0,97500,427500,636000,1536000,2796000,4796000}))*1.021,-2))</f>
        <v/>
      </c>
      <c r="O571" s="19">
        <f>IF(L571&lt;=0,0,ROUNDDOWN((L571*LOOKUP(L571,{0,1950001,3300001,6950001,9000001,18000001,40000001},{0.05,0.1,0.2,0.23,0.33,0.4,0.45})-LOOKUP(L571,{0,1950001,3300001,6950001,9000001,18000001,40000001},{0,97500,427500,636000,1536000,2796000,4796000}))*1.021,-2))</f>
        <v/>
      </c>
      <c r="P571" s="19">
        <f>MAX(0,ROUNDDOWN(G571-E571-430000,-3))</f>
        <v/>
      </c>
      <c r="Q571" s="19">
        <f>MAX(0,ROUNDDOWN(G571-E571-430000-I571,-3))</f>
        <v/>
      </c>
      <c r="R571" s="19">
        <f>MAX(0,ROUNDDOWN(F571-E571-430000,-3))</f>
        <v/>
      </c>
      <c r="S571" s="19">
        <f>IF(G571&lt;=450000,0,MAX(0,ROUNDDOWN(P571*0.06-MIN(50000,P571)*0.03,-2))+MAX(0,ROUNDDOWN(P571*0.04-MIN(50000,P571)*0.02,-2)))</f>
        <v/>
      </c>
      <c r="T571" s="19">
        <f>IF(G571&lt;=450000,0,MAX(0,ROUNDDOWN(Q571*0.06-MIN(50000,Q571)*0.03,-2))+MAX(0,ROUNDDOWN(Q571*0.04-MIN(50000,Q571)*0.02,-2)))</f>
        <v/>
      </c>
      <c r="U571" s="19">
        <f>IF(F571&lt;=450000,0,MAX(0,ROUNDDOWN(R571*0.06-MIN(50000,R571)*0.03,-2))+MAX(0,ROUNDDOWN(R571*0.04-MIN(50000,R571)*0.02,-2)))</f>
        <v/>
      </c>
      <c r="V571" s="19">
        <f>S571-U571</f>
        <v/>
      </c>
      <c r="W571" s="19">
        <f>O571-M571</f>
        <v/>
      </c>
      <c r="X571" s="19">
        <f>N571+T571-M571-S571</f>
        <v/>
      </c>
      <c r="Y571" s="19">
        <f>T571-S571</f>
        <v/>
      </c>
    </row>
    <row r="572">
      <c r="A572" t="inlineStr">
        <is>
          <t>年収刻み 19万</t>
        </is>
      </c>
      <c r="B572" s="19">
        <f>'4_年収10万円刻み'!$A$101</f>
        <v/>
      </c>
      <c r="C572" s="19" t="n">
        <v>190000</v>
      </c>
      <c r="D572" s="19" t="n">
        <v>0</v>
      </c>
      <c r="E572" s="19">
        <f>ROUND(MIN(B572/12,650000)*12*0.0915+MIN(B572/12,1390000)*12*(0.0504+0)+B572*0.005,0)</f>
        <v/>
      </c>
      <c r="F572" s="19">
        <f>IF(B572&lt;741000,0,IF(B572&lt;2191000,B572-740000,IF(B572&lt;2193000,1451000,IF(B572&lt;2196000,1453000,IF(B572&lt;2200000,1456000,IF(B572&lt;3600000,ROUND(ROUNDDOWN(B572/4,-3)*2.8,0)-80000,IF(B572&lt;6600000,ROUND(ROUNDDOWN(B572/4,-3)*3.2,0)-440000,IF(B572&lt;8500000,ROUNDDOWN(B572*0.9,0)-1100000,B572-1950000))))))))</f>
        <v/>
      </c>
      <c r="G572" s="19">
        <f>F572+C572</f>
        <v/>
      </c>
      <c r="H572" s="19">
        <f>IF(G572&gt;23500000,NA(),IF(G572&lt;=4890000,1040000,IF(G572&lt;=6550000,670000,620000)))</f>
        <v/>
      </c>
      <c r="I572" s="19">
        <f>IF(D572&lt;=0,0,MAX(0,MIN(2000000,D572-MIN(100000,ROUNDDOWN(G572*0.05,0)))))</f>
        <v/>
      </c>
      <c r="J572" s="19">
        <f>MAX(0,ROUNDDOWN(F572-E572-H572,-3))</f>
        <v/>
      </c>
      <c r="K572" s="19">
        <f>MAX(0,ROUNDDOWN(G572-E572-H572-I572,-3))</f>
        <v/>
      </c>
      <c r="L572" s="19">
        <f>MAX(0,ROUNDDOWN(G572-E572-H572,-3))</f>
        <v/>
      </c>
      <c r="M572" s="19">
        <f>IF(J572&lt;=0,0,ROUNDDOWN((J572*LOOKUP(J572,{0,1950001,3300001,6950001,9000001,18000001,40000001},{0.05,0.1,0.2,0.23,0.33,0.4,0.45})-LOOKUP(J572,{0,1950001,3300001,6950001,9000001,18000001,40000001},{0,97500,427500,636000,1536000,2796000,4796000}))*1.021,-2))</f>
        <v/>
      </c>
      <c r="N572" s="19">
        <f>IF(K572&lt;=0,0,ROUNDDOWN((K572*LOOKUP(K572,{0,1950001,3300001,6950001,9000001,18000001,40000001},{0.05,0.1,0.2,0.23,0.33,0.4,0.45})-LOOKUP(K572,{0,1950001,3300001,6950001,9000001,18000001,40000001},{0,97500,427500,636000,1536000,2796000,4796000}))*1.021,-2))</f>
        <v/>
      </c>
      <c r="O572" s="19">
        <f>IF(L572&lt;=0,0,ROUNDDOWN((L572*LOOKUP(L572,{0,1950001,3300001,6950001,9000001,18000001,40000001},{0.05,0.1,0.2,0.23,0.33,0.4,0.45})-LOOKUP(L572,{0,1950001,3300001,6950001,9000001,18000001,40000001},{0,97500,427500,636000,1536000,2796000,4796000}))*1.021,-2))</f>
        <v/>
      </c>
      <c r="P572" s="19">
        <f>MAX(0,ROUNDDOWN(G572-E572-430000,-3))</f>
        <v/>
      </c>
      <c r="Q572" s="19">
        <f>MAX(0,ROUNDDOWN(G572-E572-430000-I572,-3))</f>
        <v/>
      </c>
      <c r="R572" s="19">
        <f>MAX(0,ROUNDDOWN(F572-E572-430000,-3))</f>
        <v/>
      </c>
      <c r="S572" s="19">
        <f>IF(G572&lt;=450000,0,MAX(0,ROUNDDOWN(P572*0.06-MIN(50000,P572)*0.03,-2))+MAX(0,ROUNDDOWN(P572*0.04-MIN(50000,P572)*0.02,-2)))</f>
        <v/>
      </c>
      <c r="T572" s="19">
        <f>IF(G572&lt;=450000,0,MAX(0,ROUNDDOWN(Q572*0.06-MIN(50000,Q572)*0.03,-2))+MAX(0,ROUNDDOWN(Q572*0.04-MIN(50000,Q572)*0.02,-2)))</f>
        <v/>
      </c>
      <c r="U572" s="19">
        <f>IF(F572&lt;=450000,0,MAX(0,ROUNDDOWN(R572*0.06-MIN(50000,R572)*0.03,-2))+MAX(0,ROUNDDOWN(R572*0.04-MIN(50000,R572)*0.02,-2)))</f>
        <v/>
      </c>
      <c r="V572" s="19">
        <f>S572-U572</f>
        <v/>
      </c>
      <c r="W572" s="19">
        <f>O572-M572</f>
        <v/>
      </c>
      <c r="X572" s="19">
        <f>N572+T572-M572-S572</f>
        <v/>
      </c>
      <c r="Y572" s="19">
        <f>T572-S572</f>
        <v/>
      </c>
    </row>
    <row r="573">
      <c r="A573" t="inlineStr">
        <is>
          <t>年収刻み 20万1円</t>
        </is>
      </c>
      <c r="B573" s="19">
        <f>'4_年収10万円刻み'!$A$101</f>
        <v/>
      </c>
      <c r="C573" s="19" t="n">
        <v>200001</v>
      </c>
      <c r="D573" s="19" t="n">
        <v>0</v>
      </c>
      <c r="E573" s="19">
        <f>ROUND(MIN(B573/12,650000)*12*0.0915+MIN(B573/12,1390000)*12*(0.0504+0)+B573*0.005,0)</f>
        <v/>
      </c>
      <c r="F573" s="19">
        <f>IF(B573&lt;741000,0,IF(B573&lt;2191000,B573-740000,IF(B573&lt;2193000,1451000,IF(B573&lt;2196000,1453000,IF(B573&lt;2200000,1456000,IF(B573&lt;3600000,ROUND(ROUNDDOWN(B573/4,-3)*2.8,0)-80000,IF(B573&lt;6600000,ROUND(ROUNDDOWN(B573/4,-3)*3.2,0)-440000,IF(B573&lt;8500000,ROUNDDOWN(B573*0.9,0)-1100000,B573-1950000))))))))</f>
        <v/>
      </c>
      <c r="G573" s="19">
        <f>F573+C573</f>
        <v/>
      </c>
      <c r="H573" s="19">
        <f>IF(G573&gt;23500000,NA(),IF(G573&lt;=4890000,1040000,IF(G573&lt;=6550000,670000,620000)))</f>
        <v/>
      </c>
      <c r="I573" s="19">
        <f>IF(D573&lt;=0,0,MAX(0,MIN(2000000,D573-MIN(100000,ROUNDDOWN(G573*0.05,0)))))</f>
        <v/>
      </c>
      <c r="J573" s="19">
        <f>MAX(0,ROUNDDOWN(F573-E573-H573,-3))</f>
        <v/>
      </c>
      <c r="K573" s="19">
        <f>MAX(0,ROUNDDOWN(G573-E573-H573-I573,-3))</f>
        <v/>
      </c>
      <c r="L573" s="19">
        <f>MAX(0,ROUNDDOWN(G573-E573-H573,-3))</f>
        <v/>
      </c>
      <c r="M573" s="19">
        <f>IF(J573&lt;=0,0,ROUNDDOWN((J573*LOOKUP(J573,{0,1950001,3300001,6950001,9000001,18000001,40000001},{0.05,0.1,0.2,0.23,0.33,0.4,0.45})-LOOKUP(J573,{0,1950001,3300001,6950001,9000001,18000001,40000001},{0,97500,427500,636000,1536000,2796000,4796000}))*1.021,-2))</f>
        <v/>
      </c>
      <c r="N573" s="19">
        <f>IF(K573&lt;=0,0,ROUNDDOWN((K573*LOOKUP(K573,{0,1950001,3300001,6950001,9000001,18000001,40000001},{0.05,0.1,0.2,0.23,0.33,0.4,0.45})-LOOKUP(K573,{0,1950001,3300001,6950001,9000001,18000001,40000001},{0,97500,427500,636000,1536000,2796000,4796000}))*1.021,-2))</f>
        <v/>
      </c>
      <c r="O573" s="19">
        <f>IF(L573&lt;=0,0,ROUNDDOWN((L573*LOOKUP(L573,{0,1950001,3300001,6950001,9000001,18000001,40000001},{0.05,0.1,0.2,0.23,0.33,0.4,0.45})-LOOKUP(L573,{0,1950001,3300001,6950001,9000001,18000001,40000001},{0,97500,427500,636000,1536000,2796000,4796000}))*1.021,-2))</f>
        <v/>
      </c>
      <c r="P573" s="19">
        <f>MAX(0,ROUNDDOWN(G573-E573-430000,-3))</f>
        <v/>
      </c>
      <c r="Q573" s="19">
        <f>MAX(0,ROUNDDOWN(G573-E573-430000-I573,-3))</f>
        <v/>
      </c>
      <c r="R573" s="19">
        <f>MAX(0,ROUNDDOWN(F573-E573-430000,-3))</f>
        <v/>
      </c>
      <c r="S573" s="19">
        <f>IF(G573&lt;=450000,0,MAX(0,ROUNDDOWN(P573*0.06-MIN(50000,P573)*0.03,-2))+MAX(0,ROUNDDOWN(P573*0.04-MIN(50000,P573)*0.02,-2)))</f>
        <v/>
      </c>
      <c r="T573" s="19">
        <f>IF(G573&lt;=450000,0,MAX(0,ROUNDDOWN(Q573*0.06-MIN(50000,Q573)*0.03,-2))+MAX(0,ROUNDDOWN(Q573*0.04-MIN(50000,Q573)*0.02,-2)))</f>
        <v/>
      </c>
      <c r="U573" s="19">
        <f>IF(F573&lt;=450000,0,MAX(0,ROUNDDOWN(R573*0.06-MIN(50000,R573)*0.03,-2))+MAX(0,ROUNDDOWN(R573*0.04-MIN(50000,R573)*0.02,-2)))</f>
        <v/>
      </c>
      <c r="V573" s="19">
        <f>S573-U573</f>
        <v/>
      </c>
      <c r="W573" s="19">
        <f>O573-M573</f>
        <v/>
      </c>
      <c r="X573" s="19">
        <f>N573+T573-M573-S573</f>
        <v/>
      </c>
      <c r="Y573" s="19">
        <f>T573-S573</f>
        <v/>
      </c>
    </row>
    <row r="574">
      <c r="A574" t="inlineStr">
        <is>
          <t>年収刻み 19万</t>
        </is>
      </c>
      <c r="B574" s="19">
        <f>'4_年収10万円刻み'!$A$102</f>
        <v/>
      </c>
      <c r="C574" s="19" t="n">
        <v>190000</v>
      </c>
      <c r="D574" s="19" t="n">
        <v>0</v>
      </c>
      <c r="E574" s="19">
        <f>ROUND(MIN(B574/12,650000)*12*0.0915+MIN(B574/12,1390000)*12*(0.0504+0)+B574*0.005,0)</f>
        <v/>
      </c>
      <c r="F574" s="19">
        <f>IF(B574&lt;741000,0,IF(B574&lt;2191000,B574-740000,IF(B574&lt;2193000,1451000,IF(B574&lt;2196000,1453000,IF(B574&lt;2200000,1456000,IF(B574&lt;3600000,ROUND(ROUNDDOWN(B574/4,-3)*2.8,0)-80000,IF(B574&lt;6600000,ROUND(ROUNDDOWN(B574/4,-3)*3.2,0)-440000,IF(B574&lt;8500000,ROUNDDOWN(B574*0.9,0)-1100000,B574-1950000))))))))</f>
        <v/>
      </c>
      <c r="G574" s="19">
        <f>F574+C574</f>
        <v/>
      </c>
      <c r="H574" s="19">
        <f>IF(G574&gt;23500000,NA(),IF(G574&lt;=4890000,1040000,IF(G574&lt;=6550000,670000,620000)))</f>
        <v/>
      </c>
      <c r="I574" s="19">
        <f>IF(D574&lt;=0,0,MAX(0,MIN(2000000,D574-MIN(100000,ROUNDDOWN(G574*0.05,0)))))</f>
        <v/>
      </c>
      <c r="J574" s="19">
        <f>MAX(0,ROUNDDOWN(F574-E574-H574,-3))</f>
        <v/>
      </c>
      <c r="K574" s="19">
        <f>MAX(0,ROUNDDOWN(G574-E574-H574-I574,-3))</f>
        <v/>
      </c>
      <c r="L574" s="19">
        <f>MAX(0,ROUNDDOWN(G574-E574-H574,-3))</f>
        <v/>
      </c>
      <c r="M574" s="19">
        <f>IF(J574&lt;=0,0,ROUNDDOWN((J574*LOOKUP(J574,{0,1950001,3300001,6950001,9000001,18000001,40000001},{0.05,0.1,0.2,0.23,0.33,0.4,0.45})-LOOKUP(J574,{0,1950001,3300001,6950001,9000001,18000001,40000001},{0,97500,427500,636000,1536000,2796000,4796000}))*1.021,-2))</f>
        <v/>
      </c>
      <c r="N574" s="19">
        <f>IF(K574&lt;=0,0,ROUNDDOWN((K574*LOOKUP(K574,{0,1950001,3300001,6950001,9000001,18000001,40000001},{0.05,0.1,0.2,0.23,0.33,0.4,0.45})-LOOKUP(K574,{0,1950001,3300001,6950001,9000001,18000001,40000001},{0,97500,427500,636000,1536000,2796000,4796000}))*1.021,-2))</f>
        <v/>
      </c>
      <c r="O574" s="19">
        <f>IF(L574&lt;=0,0,ROUNDDOWN((L574*LOOKUP(L574,{0,1950001,3300001,6950001,9000001,18000001,40000001},{0.05,0.1,0.2,0.23,0.33,0.4,0.45})-LOOKUP(L574,{0,1950001,3300001,6950001,9000001,18000001,40000001},{0,97500,427500,636000,1536000,2796000,4796000}))*1.021,-2))</f>
        <v/>
      </c>
      <c r="P574" s="19">
        <f>MAX(0,ROUNDDOWN(G574-E574-430000,-3))</f>
        <v/>
      </c>
      <c r="Q574" s="19">
        <f>MAX(0,ROUNDDOWN(G574-E574-430000-I574,-3))</f>
        <v/>
      </c>
      <c r="R574" s="19">
        <f>MAX(0,ROUNDDOWN(F574-E574-430000,-3))</f>
        <v/>
      </c>
      <c r="S574" s="19">
        <f>IF(G574&lt;=450000,0,MAX(0,ROUNDDOWN(P574*0.06-MIN(50000,P574)*0.03,-2))+MAX(0,ROUNDDOWN(P574*0.04-MIN(50000,P574)*0.02,-2)))</f>
        <v/>
      </c>
      <c r="T574" s="19">
        <f>IF(G574&lt;=450000,0,MAX(0,ROUNDDOWN(Q574*0.06-MIN(50000,Q574)*0.03,-2))+MAX(0,ROUNDDOWN(Q574*0.04-MIN(50000,Q574)*0.02,-2)))</f>
        <v/>
      </c>
      <c r="U574" s="19">
        <f>IF(F574&lt;=450000,0,MAX(0,ROUNDDOWN(R574*0.06-MIN(50000,R574)*0.03,-2))+MAX(0,ROUNDDOWN(R574*0.04-MIN(50000,R574)*0.02,-2)))</f>
        <v/>
      </c>
      <c r="V574" s="19">
        <f>S574-U574</f>
        <v/>
      </c>
      <c r="W574" s="19">
        <f>O574-M574</f>
        <v/>
      </c>
      <c r="X574" s="19">
        <f>N574+T574-M574-S574</f>
        <v/>
      </c>
      <c r="Y574" s="19">
        <f>T574-S574</f>
        <v/>
      </c>
    </row>
    <row r="575">
      <c r="A575" t="inlineStr">
        <is>
          <t>年収刻み 20万1円</t>
        </is>
      </c>
      <c r="B575" s="19">
        <f>'4_年収10万円刻み'!$A$102</f>
        <v/>
      </c>
      <c r="C575" s="19" t="n">
        <v>200001</v>
      </c>
      <c r="D575" s="19" t="n">
        <v>0</v>
      </c>
      <c r="E575" s="19">
        <f>ROUND(MIN(B575/12,650000)*12*0.0915+MIN(B575/12,1390000)*12*(0.0504+0)+B575*0.005,0)</f>
        <v/>
      </c>
      <c r="F575" s="19">
        <f>IF(B575&lt;741000,0,IF(B575&lt;2191000,B575-740000,IF(B575&lt;2193000,1451000,IF(B575&lt;2196000,1453000,IF(B575&lt;2200000,1456000,IF(B575&lt;3600000,ROUND(ROUNDDOWN(B575/4,-3)*2.8,0)-80000,IF(B575&lt;6600000,ROUND(ROUNDDOWN(B575/4,-3)*3.2,0)-440000,IF(B575&lt;8500000,ROUNDDOWN(B575*0.9,0)-1100000,B575-1950000))))))))</f>
        <v/>
      </c>
      <c r="G575" s="19">
        <f>F575+C575</f>
        <v/>
      </c>
      <c r="H575" s="19">
        <f>IF(G575&gt;23500000,NA(),IF(G575&lt;=4890000,1040000,IF(G575&lt;=6550000,670000,620000)))</f>
        <v/>
      </c>
      <c r="I575" s="19">
        <f>IF(D575&lt;=0,0,MAX(0,MIN(2000000,D575-MIN(100000,ROUNDDOWN(G575*0.05,0)))))</f>
        <v/>
      </c>
      <c r="J575" s="19">
        <f>MAX(0,ROUNDDOWN(F575-E575-H575,-3))</f>
        <v/>
      </c>
      <c r="K575" s="19">
        <f>MAX(0,ROUNDDOWN(G575-E575-H575-I575,-3))</f>
        <v/>
      </c>
      <c r="L575" s="19">
        <f>MAX(0,ROUNDDOWN(G575-E575-H575,-3))</f>
        <v/>
      </c>
      <c r="M575" s="19">
        <f>IF(J575&lt;=0,0,ROUNDDOWN((J575*LOOKUP(J575,{0,1950001,3300001,6950001,9000001,18000001,40000001},{0.05,0.1,0.2,0.23,0.33,0.4,0.45})-LOOKUP(J575,{0,1950001,3300001,6950001,9000001,18000001,40000001},{0,97500,427500,636000,1536000,2796000,4796000}))*1.021,-2))</f>
        <v/>
      </c>
      <c r="N575" s="19">
        <f>IF(K575&lt;=0,0,ROUNDDOWN((K575*LOOKUP(K575,{0,1950001,3300001,6950001,9000001,18000001,40000001},{0.05,0.1,0.2,0.23,0.33,0.4,0.45})-LOOKUP(K575,{0,1950001,3300001,6950001,9000001,18000001,40000001},{0,97500,427500,636000,1536000,2796000,4796000}))*1.021,-2))</f>
        <v/>
      </c>
      <c r="O575" s="19">
        <f>IF(L575&lt;=0,0,ROUNDDOWN((L575*LOOKUP(L575,{0,1950001,3300001,6950001,9000001,18000001,40000001},{0.05,0.1,0.2,0.23,0.33,0.4,0.45})-LOOKUP(L575,{0,1950001,3300001,6950001,9000001,18000001,40000001},{0,97500,427500,636000,1536000,2796000,4796000}))*1.021,-2))</f>
        <v/>
      </c>
      <c r="P575" s="19">
        <f>MAX(0,ROUNDDOWN(G575-E575-430000,-3))</f>
        <v/>
      </c>
      <c r="Q575" s="19">
        <f>MAX(0,ROUNDDOWN(G575-E575-430000-I575,-3))</f>
        <v/>
      </c>
      <c r="R575" s="19">
        <f>MAX(0,ROUNDDOWN(F575-E575-430000,-3))</f>
        <v/>
      </c>
      <c r="S575" s="19">
        <f>IF(G575&lt;=450000,0,MAX(0,ROUNDDOWN(P575*0.06-MIN(50000,P575)*0.03,-2))+MAX(0,ROUNDDOWN(P575*0.04-MIN(50000,P575)*0.02,-2)))</f>
        <v/>
      </c>
      <c r="T575" s="19">
        <f>IF(G575&lt;=450000,0,MAX(0,ROUNDDOWN(Q575*0.06-MIN(50000,Q575)*0.03,-2))+MAX(0,ROUNDDOWN(Q575*0.04-MIN(50000,Q575)*0.02,-2)))</f>
        <v/>
      </c>
      <c r="U575" s="19">
        <f>IF(F575&lt;=450000,0,MAX(0,ROUNDDOWN(R575*0.06-MIN(50000,R575)*0.03,-2))+MAX(0,ROUNDDOWN(R575*0.04-MIN(50000,R575)*0.02,-2)))</f>
        <v/>
      </c>
      <c r="V575" s="19">
        <f>S575-U575</f>
        <v/>
      </c>
      <c r="W575" s="19">
        <f>O575-M575</f>
        <v/>
      </c>
      <c r="X575" s="19">
        <f>N575+T575-M575-S575</f>
        <v/>
      </c>
      <c r="Y575" s="19">
        <f>T575-S575</f>
        <v/>
      </c>
    </row>
    <row r="576">
      <c r="A576" t="inlineStr">
        <is>
          <t>年収刻み 19万</t>
        </is>
      </c>
      <c r="B576" s="19">
        <f>'4_年収10万円刻み'!$A$103</f>
        <v/>
      </c>
      <c r="C576" s="19" t="n">
        <v>190000</v>
      </c>
      <c r="D576" s="19" t="n">
        <v>0</v>
      </c>
      <c r="E576" s="19">
        <f>ROUND(MIN(B576/12,650000)*12*0.0915+MIN(B576/12,1390000)*12*(0.0504+0)+B576*0.005,0)</f>
        <v/>
      </c>
      <c r="F576" s="19">
        <f>IF(B576&lt;741000,0,IF(B576&lt;2191000,B576-740000,IF(B576&lt;2193000,1451000,IF(B576&lt;2196000,1453000,IF(B576&lt;2200000,1456000,IF(B576&lt;3600000,ROUND(ROUNDDOWN(B576/4,-3)*2.8,0)-80000,IF(B576&lt;6600000,ROUND(ROUNDDOWN(B576/4,-3)*3.2,0)-440000,IF(B576&lt;8500000,ROUNDDOWN(B576*0.9,0)-1100000,B576-1950000))))))))</f>
        <v/>
      </c>
      <c r="G576" s="19">
        <f>F576+C576</f>
        <v/>
      </c>
      <c r="H576" s="19">
        <f>IF(G576&gt;23500000,NA(),IF(G576&lt;=4890000,1040000,IF(G576&lt;=6550000,670000,620000)))</f>
        <v/>
      </c>
      <c r="I576" s="19">
        <f>IF(D576&lt;=0,0,MAX(0,MIN(2000000,D576-MIN(100000,ROUNDDOWN(G576*0.05,0)))))</f>
        <v/>
      </c>
      <c r="J576" s="19">
        <f>MAX(0,ROUNDDOWN(F576-E576-H576,-3))</f>
        <v/>
      </c>
      <c r="K576" s="19">
        <f>MAX(0,ROUNDDOWN(G576-E576-H576-I576,-3))</f>
        <v/>
      </c>
      <c r="L576" s="19">
        <f>MAX(0,ROUNDDOWN(G576-E576-H576,-3))</f>
        <v/>
      </c>
      <c r="M576" s="19">
        <f>IF(J576&lt;=0,0,ROUNDDOWN((J576*LOOKUP(J576,{0,1950001,3300001,6950001,9000001,18000001,40000001},{0.05,0.1,0.2,0.23,0.33,0.4,0.45})-LOOKUP(J576,{0,1950001,3300001,6950001,9000001,18000001,40000001},{0,97500,427500,636000,1536000,2796000,4796000}))*1.021,-2))</f>
        <v/>
      </c>
      <c r="N576" s="19">
        <f>IF(K576&lt;=0,0,ROUNDDOWN((K576*LOOKUP(K576,{0,1950001,3300001,6950001,9000001,18000001,40000001},{0.05,0.1,0.2,0.23,0.33,0.4,0.45})-LOOKUP(K576,{0,1950001,3300001,6950001,9000001,18000001,40000001},{0,97500,427500,636000,1536000,2796000,4796000}))*1.021,-2))</f>
        <v/>
      </c>
      <c r="O576" s="19">
        <f>IF(L576&lt;=0,0,ROUNDDOWN((L576*LOOKUP(L576,{0,1950001,3300001,6950001,9000001,18000001,40000001},{0.05,0.1,0.2,0.23,0.33,0.4,0.45})-LOOKUP(L576,{0,1950001,3300001,6950001,9000001,18000001,40000001},{0,97500,427500,636000,1536000,2796000,4796000}))*1.021,-2))</f>
        <v/>
      </c>
      <c r="P576" s="19">
        <f>MAX(0,ROUNDDOWN(G576-E576-430000,-3))</f>
        <v/>
      </c>
      <c r="Q576" s="19">
        <f>MAX(0,ROUNDDOWN(G576-E576-430000-I576,-3))</f>
        <v/>
      </c>
      <c r="R576" s="19">
        <f>MAX(0,ROUNDDOWN(F576-E576-430000,-3))</f>
        <v/>
      </c>
      <c r="S576" s="19">
        <f>IF(G576&lt;=450000,0,MAX(0,ROUNDDOWN(P576*0.06-MIN(50000,P576)*0.03,-2))+MAX(0,ROUNDDOWN(P576*0.04-MIN(50000,P576)*0.02,-2)))</f>
        <v/>
      </c>
      <c r="T576" s="19">
        <f>IF(G576&lt;=450000,0,MAX(0,ROUNDDOWN(Q576*0.06-MIN(50000,Q576)*0.03,-2))+MAX(0,ROUNDDOWN(Q576*0.04-MIN(50000,Q576)*0.02,-2)))</f>
        <v/>
      </c>
      <c r="U576" s="19">
        <f>IF(F576&lt;=450000,0,MAX(0,ROUNDDOWN(R576*0.06-MIN(50000,R576)*0.03,-2))+MAX(0,ROUNDDOWN(R576*0.04-MIN(50000,R576)*0.02,-2)))</f>
        <v/>
      </c>
      <c r="V576" s="19">
        <f>S576-U576</f>
        <v/>
      </c>
      <c r="W576" s="19">
        <f>O576-M576</f>
        <v/>
      </c>
      <c r="X576" s="19">
        <f>N576+T576-M576-S576</f>
        <v/>
      </c>
      <c r="Y576" s="19">
        <f>T576-S576</f>
        <v/>
      </c>
    </row>
    <row r="577">
      <c r="A577" t="inlineStr">
        <is>
          <t>年収刻み 20万1円</t>
        </is>
      </c>
      <c r="B577" s="19">
        <f>'4_年収10万円刻み'!$A$103</f>
        <v/>
      </c>
      <c r="C577" s="19" t="n">
        <v>200001</v>
      </c>
      <c r="D577" s="19" t="n">
        <v>0</v>
      </c>
      <c r="E577" s="19">
        <f>ROUND(MIN(B577/12,650000)*12*0.0915+MIN(B577/12,1390000)*12*(0.0504+0)+B577*0.005,0)</f>
        <v/>
      </c>
      <c r="F577" s="19">
        <f>IF(B577&lt;741000,0,IF(B577&lt;2191000,B577-740000,IF(B577&lt;2193000,1451000,IF(B577&lt;2196000,1453000,IF(B577&lt;2200000,1456000,IF(B577&lt;3600000,ROUND(ROUNDDOWN(B577/4,-3)*2.8,0)-80000,IF(B577&lt;6600000,ROUND(ROUNDDOWN(B577/4,-3)*3.2,0)-440000,IF(B577&lt;8500000,ROUNDDOWN(B577*0.9,0)-1100000,B577-1950000))))))))</f>
        <v/>
      </c>
      <c r="G577" s="19">
        <f>F577+C577</f>
        <v/>
      </c>
      <c r="H577" s="19">
        <f>IF(G577&gt;23500000,NA(),IF(G577&lt;=4890000,1040000,IF(G577&lt;=6550000,670000,620000)))</f>
        <v/>
      </c>
      <c r="I577" s="19">
        <f>IF(D577&lt;=0,0,MAX(0,MIN(2000000,D577-MIN(100000,ROUNDDOWN(G577*0.05,0)))))</f>
        <v/>
      </c>
      <c r="J577" s="19">
        <f>MAX(0,ROUNDDOWN(F577-E577-H577,-3))</f>
        <v/>
      </c>
      <c r="K577" s="19">
        <f>MAX(0,ROUNDDOWN(G577-E577-H577-I577,-3))</f>
        <v/>
      </c>
      <c r="L577" s="19">
        <f>MAX(0,ROUNDDOWN(G577-E577-H577,-3))</f>
        <v/>
      </c>
      <c r="M577" s="19">
        <f>IF(J577&lt;=0,0,ROUNDDOWN((J577*LOOKUP(J577,{0,1950001,3300001,6950001,9000001,18000001,40000001},{0.05,0.1,0.2,0.23,0.33,0.4,0.45})-LOOKUP(J577,{0,1950001,3300001,6950001,9000001,18000001,40000001},{0,97500,427500,636000,1536000,2796000,4796000}))*1.021,-2))</f>
        <v/>
      </c>
      <c r="N577" s="19">
        <f>IF(K577&lt;=0,0,ROUNDDOWN((K577*LOOKUP(K577,{0,1950001,3300001,6950001,9000001,18000001,40000001},{0.05,0.1,0.2,0.23,0.33,0.4,0.45})-LOOKUP(K577,{0,1950001,3300001,6950001,9000001,18000001,40000001},{0,97500,427500,636000,1536000,2796000,4796000}))*1.021,-2))</f>
        <v/>
      </c>
      <c r="O577" s="19">
        <f>IF(L577&lt;=0,0,ROUNDDOWN((L577*LOOKUP(L577,{0,1950001,3300001,6950001,9000001,18000001,40000001},{0.05,0.1,0.2,0.23,0.33,0.4,0.45})-LOOKUP(L577,{0,1950001,3300001,6950001,9000001,18000001,40000001},{0,97500,427500,636000,1536000,2796000,4796000}))*1.021,-2))</f>
        <v/>
      </c>
      <c r="P577" s="19">
        <f>MAX(0,ROUNDDOWN(G577-E577-430000,-3))</f>
        <v/>
      </c>
      <c r="Q577" s="19">
        <f>MAX(0,ROUNDDOWN(G577-E577-430000-I577,-3))</f>
        <v/>
      </c>
      <c r="R577" s="19">
        <f>MAX(0,ROUNDDOWN(F577-E577-430000,-3))</f>
        <v/>
      </c>
      <c r="S577" s="19">
        <f>IF(G577&lt;=450000,0,MAX(0,ROUNDDOWN(P577*0.06-MIN(50000,P577)*0.03,-2))+MAX(0,ROUNDDOWN(P577*0.04-MIN(50000,P577)*0.02,-2)))</f>
        <v/>
      </c>
      <c r="T577" s="19">
        <f>IF(G577&lt;=450000,0,MAX(0,ROUNDDOWN(Q577*0.06-MIN(50000,Q577)*0.03,-2))+MAX(0,ROUNDDOWN(Q577*0.04-MIN(50000,Q577)*0.02,-2)))</f>
        <v/>
      </c>
      <c r="U577" s="19">
        <f>IF(F577&lt;=450000,0,MAX(0,ROUNDDOWN(R577*0.06-MIN(50000,R577)*0.03,-2))+MAX(0,ROUNDDOWN(R577*0.04-MIN(50000,R577)*0.02,-2)))</f>
        <v/>
      </c>
      <c r="V577" s="19">
        <f>S577-U577</f>
        <v/>
      </c>
      <c r="W577" s="19">
        <f>O577-M577</f>
        <v/>
      </c>
      <c r="X577" s="19">
        <f>N577+T577-M577-S577</f>
        <v/>
      </c>
      <c r="Y577" s="19">
        <f>T577-S577</f>
        <v/>
      </c>
    </row>
    <row r="578">
      <c r="A578" t="inlineStr">
        <is>
          <t>年収刻み 19万</t>
        </is>
      </c>
      <c r="B578" s="19">
        <f>'4_年収10万円刻み'!$A$104</f>
        <v/>
      </c>
      <c r="C578" s="19" t="n">
        <v>190000</v>
      </c>
      <c r="D578" s="19" t="n">
        <v>0</v>
      </c>
      <c r="E578" s="19">
        <f>ROUND(MIN(B578/12,650000)*12*0.0915+MIN(B578/12,1390000)*12*(0.0504+0)+B578*0.005,0)</f>
        <v/>
      </c>
      <c r="F578" s="19">
        <f>IF(B578&lt;741000,0,IF(B578&lt;2191000,B578-740000,IF(B578&lt;2193000,1451000,IF(B578&lt;2196000,1453000,IF(B578&lt;2200000,1456000,IF(B578&lt;3600000,ROUND(ROUNDDOWN(B578/4,-3)*2.8,0)-80000,IF(B578&lt;6600000,ROUND(ROUNDDOWN(B578/4,-3)*3.2,0)-440000,IF(B578&lt;8500000,ROUNDDOWN(B578*0.9,0)-1100000,B578-1950000))))))))</f>
        <v/>
      </c>
      <c r="G578" s="19">
        <f>F578+C578</f>
        <v/>
      </c>
      <c r="H578" s="19">
        <f>IF(G578&gt;23500000,NA(),IF(G578&lt;=4890000,1040000,IF(G578&lt;=6550000,670000,620000)))</f>
        <v/>
      </c>
      <c r="I578" s="19">
        <f>IF(D578&lt;=0,0,MAX(0,MIN(2000000,D578-MIN(100000,ROUNDDOWN(G578*0.05,0)))))</f>
        <v/>
      </c>
      <c r="J578" s="19">
        <f>MAX(0,ROUNDDOWN(F578-E578-H578,-3))</f>
        <v/>
      </c>
      <c r="K578" s="19">
        <f>MAX(0,ROUNDDOWN(G578-E578-H578-I578,-3))</f>
        <v/>
      </c>
      <c r="L578" s="19">
        <f>MAX(0,ROUNDDOWN(G578-E578-H578,-3))</f>
        <v/>
      </c>
      <c r="M578" s="19">
        <f>IF(J578&lt;=0,0,ROUNDDOWN((J578*LOOKUP(J578,{0,1950001,3300001,6950001,9000001,18000001,40000001},{0.05,0.1,0.2,0.23,0.33,0.4,0.45})-LOOKUP(J578,{0,1950001,3300001,6950001,9000001,18000001,40000001},{0,97500,427500,636000,1536000,2796000,4796000}))*1.021,-2))</f>
        <v/>
      </c>
      <c r="N578" s="19">
        <f>IF(K578&lt;=0,0,ROUNDDOWN((K578*LOOKUP(K578,{0,1950001,3300001,6950001,9000001,18000001,40000001},{0.05,0.1,0.2,0.23,0.33,0.4,0.45})-LOOKUP(K578,{0,1950001,3300001,6950001,9000001,18000001,40000001},{0,97500,427500,636000,1536000,2796000,4796000}))*1.021,-2))</f>
        <v/>
      </c>
      <c r="O578" s="19">
        <f>IF(L578&lt;=0,0,ROUNDDOWN((L578*LOOKUP(L578,{0,1950001,3300001,6950001,9000001,18000001,40000001},{0.05,0.1,0.2,0.23,0.33,0.4,0.45})-LOOKUP(L578,{0,1950001,3300001,6950001,9000001,18000001,40000001},{0,97500,427500,636000,1536000,2796000,4796000}))*1.021,-2))</f>
        <v/>
      </c>
      <c r="P578" s="19">
        <f>MAX(0,ROUNDDOWN(G578-E578-430000,-3))</f>
        <v/>
      </c>
      <c r="Q578" s="19">
        <f>MAX(0,ROUNDDOWN(G578-E578-430000-I578,-3))</f>
        <v/>
      </c>
      <c r="R578" s="19">
        <f>MAX(0,ROUNDDOWN(F578-E578-430000,-3))</f>
        <v/>
      </c>
      <c r="S578" s="19">
        <f>IF(G578&lt;=450000,0,MAX(0,ROUNDDOWN(P578*0.06-MIN(50000,P578)*0.03,-2))+MAX(0,ROUNDDOWN(P578*0.04-MIN(50000,P578)*0.02,-2)))</f>
        <v/>
      </c>
      <c r="T578" s="19">
        <f>IF(G578&lt;=450000,0,MAX(0,ROUNDDOWN(Q578*0.06-MIN(50000,Q578)*0.03,-2))+MAX(0,ROUNDDOWN(Q578*0.04-MIN(50000,Q578)*0.02,-2)))</f>
        <v/>
      </c>
      <c r="U578" s="19">
        <f>IF(F578&lt;=450000,0,MAX(0,ROUNDDOWN(R578*0.06-MIN(50000,R578)*0.03,-2))+MAX(0,ROUNDDOWN(R578*0.04-MIN(50000,R578)*0.02,-2)))</f>
        <v/>
      </c>
      <c r="V578" s="19">
        <f>S578-U578</f>
        <v/>
      </c>
      <c r="W578" s="19">
        <f>O578-M578</f>
        <v/>
      </c>
      <c r="X578" s="19">
        <f>N578+T578-M578-S578</f>
        <v/>
      </c>
      <c r="Y578" s="19">
        <f>T578-S578</f>
        <v/>
      </c>
    </row>
    <row r="579">
      <c r="A579" t="inlineStr">
        <is>
          <t>年収刻み 20万1円</t>
        </is>
      </c>
      <c r="B579" s="19">
        <f>'4_年収10万円刻み'!$A$104</f>
        <v/>
      </c>
      <c r="C579" s="19" t="n">
        <v>200001</v>
      </c>
      <c r="D579" s="19" t="n">
        <v>0</v>
      </c>
      <c r="E579" s="19">
        <f>ROUND(MIN(B579/12,650000)*12*0.0915+MIN(B579/12,1390000)*12*(0.0504+0)+B579*0.005,0)</f>
        <v/>
      </c>
      <c r="F579" s="19">
        <f>IF(B579&lt;741000,0,IF(B579&lt;2191000,B579-740000,IF(B579&lt;2193000,1451000,IF(B579&lt;2196000,1453000,IF(B579&lt;2200000,1456000,IF(B579&lt;3600000,ROUND(ROUNDDOWN(B579/4,-3)*2.8,0)-80000,IF(B579&lt;6600000,ROUND(ROUNDDOWN(B579/4,-3)*3.2,0)-440000,IF(B579&lt;8500000,ROUNDDOWN(B579*0.9,0)-1100000,B579-1950000))))))))</f>
        <v/>
      </c>
      <c r="G579" s="19">
        <f>F579+C579</f>
        <v/>
      </c>
      <c r="H579" s="19">
        <f>IF(G579&gt;23500000,NA(),IF(G579&lt;=4890000,1040000,IF(G579&lt;=6550000,670000,620000)))</f>
        <v/>
      </c>
      <c r="I579" s="19">
        <f>IF(D579&lt;=0,0,MAX(0,MIN(2000000,D579-MIN(100000,ROUNDDOWN(G579*0.05,0)))))</f>
        <v/>
      </c>
      <c r="J579" s="19">
        <f>MAX(0,ROUNDDOWN(F579-E579-H579,-3))</f>
        <v/>
      </c>
      <c r="K579" s="19">
        <f>MAX(0,ROUNDDOWN(G579-E579-H579-I579,-3))</f>
        <v/>
      </c>
      <c r="L579" s="19">
        <f>MAX(0,ROUNDDOWN(G579-E579-H579,-3))</f>
        <v/>
      </c>
      <c r="M579" s="19">
        <f>IF(J579&lt;=0,0,ROUNDDOWN((J579*LOOKUP(J579,{0,1950001,3300001,6950001,9000001,18000001,40000001},{0.05,0.1,0.2,0.23,0.33,0.4,0.45})-LOOKUP(J579,{0,1950001,3300001,6950001,9000001,18000001,40000001},{0,97500,427500,636000,1536000,2796000,4796000}))*1.021,-2))</f>
        <v/>
      </c>
      <c r="N579" s="19">
        <f>IF(K579&lt;=0,0,ROUNDDOWN((K579*LOOKUP(K579,{0,1950001,3300001,6950001,9000001,18000001,40000001},{0.05,0.1,0.2,0.23,0.33,0.4,0.45})-LOOKUP(K579,{0,1950001,3300001,6950001,9000001,18000001,40000001},{0,97500,427500,636000,1536000,2796000,4796000}))*1.021,-2))</f>
        <v/>
      </c>
      <c r="O579" s="19">
        <f>IF(L579&lt;=0,0,ROUNDDOWN((L579*LOOKUP(L579,{0,1950001,3300001,6950001,9000001,18000001,40000001},{0.05,0.1,0.2,0.23,0.33,0.4,0.45})-LOOKUP(L579,{0,1950001,3300001,6950001,9000001,18000001,40000001},{0,97500,427500,636000,1536000,2796000,4796000}))*1.021,-2))</f>
        <v/>
      </c>
      <c r="P579" s="19">
        <f>MAX(0,ROUNDDOWN(G579-E579-430000,-3))</f>
        <v/>
      </c>
      <c r="Q579" s="19">
        <f>MAX(0,ROUNDDOWN(G579-E579-430000-I579,-3))</f>
        <v/>
      </c>
      <c r="R579" s="19">
        <f>MAX(0,ROUNDDOWN(F579-E579-430000,-3))</f>
        <v/>
      </c>
      <c r="S579" s="19">
        <f>IF(G579&lt;=450000,0,MAX(0,ROUNDDOWN(P579*0.06-MIN(50000,P579)*0.03,-2))+MAX(0,ROUNDDOWN(P579*0.04-MIN(50000,P579)*0.02,-2)))</f>
        <v/>
      </c>
      <c r="T579" s="19">
        <f>IF(G579&lt;=450000,0,MAX(0,ROUNDDOWN(Q579*0.06-MIN(50000,Q579)*0.03,-2))+MAX(0,ROUNDDOWN(Q579*0.04-MIN(50000,Q579)*0.02,-2)))</f>
        <v/>
      </c>
      <c r="U579" s="19">
        <f>IF(F579&lt;=450000,0,MAX(0,ROUNDDOWN(R579*0.06-MIN(50000,R579)*0.03,-2))+MAX(0,ROUNDDOWN(R579*0.04-MIN(50000,R579)*0.02,-2)))</f>
        <v/>
      </c>
      <c r="V579" s="19">
        <f>S579-U579</f>
        <v/>
      </c>
      <c r="W579" s="19">
        <f>O579-M579</f>
        <v/>
      </c>
      <c r="X579" s="19">
        <f>N579+T579-M579-S579</f>
        <v/>
      </c>
      <c r="Y579" s="19">
        <f>T579-S579</f>
        <v/>
      </c>
    </row>
    <row r="580">
      <c r="A580" t="inlineStr">
        <is>
          <t>年収刻み 19万</t>
        </is>
      </c>
      <c r="B580" s="19">
        <f>'4_年収10万円刻み'!$A$105</f>
        <v/>
      </c>
      <c r="C580" s="19" t="n">
        <v>190000</v>
      </c>
      <c r="D580" s="19" t="n">
        <v>0</v>
      </c>
      <c r="E580" s="19">
        <f>ROUND(MIN(B580/12,650000)*12*0.0915+MIN(B580/12,1390000)*12*(0.0504+0)+B580*0.005,0)</f>
        <v/>
      </c>
      <c r="F580" s="19">
        <f>IF(B580&lt;741000,0,IF(B580&lt;2191000,B580-740000,IF(B580&lt;2193000,1451000,IF(B580&lt;2196000,1453000,IF(B580&lt;2200000,1456000,IF(B580&lt;3600000,ROUND(ROUNDDOWN(B580/4,-3)*2.8,0)-80000,IF(B580&lt;6600000,ROUND(ROUNDDOWN(B580/4,-3)*3.2,0)-440000,IF(B580&lt;8500000,ROUNDDOWN(B580*0.9,0)-1100000,B580-1950000))))))))</f>
        <v/>
      </c>
      <c r="G580" s="19">
        <f>F580+C580</f>
        <v/>
      </c>
      <c r="H580" s="19">
        <f>IF(G580&gt;23500000,NA(),IF(G580&lt;=4890000,1040000,IF(G580&lt;=6550000,670000,620000)))</f>
        <v/>
      </c>
      <c r="I580" s="19">
        <f>IF(D580&lt;=0,0,MAX(0,MIN(2000000,D580-MIN(100000,ROUNDDOWN(G580*0.05,0)))))</f>
        <v/>
      </c>
      <c r="J580" s="19">
        <f>MAX(0,ROUNDDOWN(F580-E580-H580,-3))</f>
        <v/>
      </c>
      <c r="K580" s="19">
        <f>MAX(0,ROUNDDOWN(G580-E580-H580-I580,-3))</f>
        <v/>
      </c>
      <c r="L580" s="19">
        <f>MAX(0,ROUNDDOWN(G580-E580-H580,-3))</f>
        <v/>
      </c>
      <c r="M580" s="19">
        <f>IF(J580&lt;=0,0,ROUNDDOWN((J580*LOOKUP(J580,{0,1950001,3300001,6950001,9000001,18000001,40000001},{0.05,0.1,0.2,0.23,0.33,0.4,0.45})-LOOKUP(J580,{0,1950001,3300001,6950001,9000001,18000001,40000001},{0,97500,427500,636000,1536000,2796000,4796000}))*1.021,-2))</f>
        <v/>
      </c>
      <c r="N580" s="19">
        <f>IF(K580&lt;=0,0,ROUNDDOWN((K580*LOOKUP(K580,{0,1950001,3300001,6950001,9000001,18000001,40000001},{0.05,0.1,0.2,0.23,0.33,0.4,0.45})-LOOKUP(K580,{0,1950001,3300001,6950001,9000001,18000001,40000001},{0,97500,427500,636000,1536000,2796000,4796000}))*1.021,-2))</f>
        <v/>
      </c>
      <c r="O580" s="19">
        <f>IF(L580&lt;=0,0,ROUNDDOWN((L580*LOOKUP(L580,{0,1950001,3300001,6950001,9000001,18000001,40000001},{0.05,0.1,0.2,0.23,0.33,0.4,0.45})-LOOKUP(L580,{0,1950001,3300001,6950001,9000001,18000001,40000001},{0,97500,427500,636000,1536000,2796000,4796000}))*1.021,-2))</f>
        <v/>
      </c>
      <c r="P580" s="19">
        <f>MAX(0,ROUNDDOWN(G580-E580-430000,-3))</f>
        <v/>
      </c>
      <c r="Q580" s="19">
        <f>MAX(0,ROUNDDOWN(G580-E580-430000-I580,-3))</f>
        <v/>
      </c>
      <c r="R580" s="19">
        <f>MAX(0,ROUNDDOWN(F580-E580-430000,-3))</f>
        <v/>
      </c>
      <c r="S580" s="19">
        <f>IF(G580&lt;=450000,0,MAX(0,ROUNDDOWN(P580*0.06-MIN(50000,P580)*0.03,-2))+MAX(0,ROUNDDOWN(P580*0.04-MIN(50000,P580)*0.02,-2)))</f>
        <v/>
      </c>
      <c r="T580" s="19">
        <f>IF(G580&lt;=450000,0,MAX(0,ROUNDDOWN(Q580*0.06-MIN(50000,Q580)*0.03,-2))+MAX(0,ROUNDDOWN(Q580*0.04-MIN(50000,Q580)*0.02,-2)))</f>
        <v/>
      </c>
      <c r="U580" s="19">
        <f>IF(F580&lt;=450000,0,MAX(0,ROUNDDOWN(R580*0.06-MIN(50000,R580)*0.03,-2))+MAX(0,ROUNDDOWN(R580*0.04-MIN(50000,R580)*0.02,-2)))</f>
        <v/>
      </c>
      <c r="V580" s="19">
        <f>S580-U580</f>
        <v/>
      </c>
      <c r="W580" s="19">
        <f>O580-M580</f>
        <v/>
      </c>
      <c r="X580" s="19">
        <f>N580+T580-M580-S580</f>
        <v/>
      </c>
      <c r="Y580" s="19">
        <f>T580-S580</f>
        <v/>
      </c>
    </row>
    <row r="581">
      <c r="A581" t="inlineStr">
        <is>
          <t>年収刻み 20万1円</t>
        </is>
      </c>
      <c r="B581" s="19">
        <f>'4_年収10万円刻み'!$A$105</f>
        <v/>
      </c>
      <c r="C581" s="19" t="n">
        <v>200001</v>
      </c>
      <c r="D581" s="19" t="n">
        <v>0</v>
      </c>
      <c r="E581" s="19">
        <f>ROUND(MIN(B581/12,650000)*12*0.0915+MIN(B581/12,1390000)*12*(0.0504+0)+B581*0.005,0)</f>
        <v/>
      </c>
      <c r="F581" s="19">
        <f>IF(B581&lt;741000,0,IF(B581&lt;2191000,B581-740000,IF(B581&lt;2193000,1451000,IF(B581&lt;2196000,1453000,IF(B581&lt;2200000,1456000,IF(B581&lt;3600000,ROUND(ROUNDDOWN(B581/4,-3)*2.8,0)-80000,IF(B581&lt;6600000,ROUND(ROUNDDOWN(B581/4,-3)*3.2,0)-440000,IF(B581&lt;8500000,ROUNDDOWN(B581*0.9,0)-1100000,B581-1950000))))))))</f>
        <v/>
      </c>
      <c r="G581" s="19">
        <f>F581+C581</f>
        <v/>
      </c>
      <c r="H581" s="19">
        <f>IF(G581&gt;23500000,NA(),IF(G581&lt;=4890000,1040000,IF(G581&lt;=6550000,670000,620000)))</f>
        <v/>
      </c>
      <c r="I581" s="19">
        <f>IF(D581&lt;=0,0,MAX(0,MIN(2000000,D581-MIN(100000,ROUNDDOWN(G581*0.05,0)))))</f>
        <v/>
      </c>
      <c r="J581" s="19">
        <f>MAX(0,ROUNDDOWN(F581-E581-H581,-3))</f>
        <v/>
      </c>
      <c r="K581" s="19">
        <f>MAX(0,ROUNDDOWN(G581-E581-H581-I581,-3))</f>
        <v/>
      </c>
      <c r="L581" s="19">
        <f>MAX(0,ROUNDDOWN(G581-E581-H581,-3))</f>
        <v/>
      </c>
      <c r="M581" s="19">
        <f>IF(J581&lt;=0,0,ROUNDDOWN((J581*LOOKUP(J581,{0,1950001,3300001,6950001,9000001,18000001,40000001},{0.05,0.1,0.2,0.23,0.33,0.4,0.45})-LOOKUP(J581,{0,1950001,3300001,6950001,9000001,18000001,40000001},{0,97500,427500,636000,1536000,2796000,4796000}))*1.021,-2))</f>
        <v/>
      </c>
      <c r="N581" s="19">
        <f>IF(K581&lt;=0,0,ROUNDDOWN((K581*LOOKUP(K581,{0,1950001,3300001,6950001,9000001,18000001,40000001},{0.05,0.1,0.2,0.23,0.33,0.4,0.45})-LOOKUP(K581,{0,1950001,3300001,6950001,9000001,18000001,40000001},{0,97500,427500,636000,1536000,2796000,4796000}))*1.021,-2))</f>
        <v/>
      </c>
      <c r="O581" s="19">
        <f>IF(L581&lt;=0,0,ROUNDDOWN((L581*LOOKUP(L581,{0,1950001,3300001,6950001,9000001,18000001,40000001},{0.05,0.1,0.2,0.23,0.33,0.4,0.45})-LOOKUP(L581,{0,1950001,3300001,6950001,9000001,18000001,40000001},{0,97500,427500,636000,1536000,2796000,4796000}))*1.021,-2))</f>
        <v/>
      </c>
      <c r="P581" s="19">
        <f>MAX(0,ROUNDDOWN(G581-E581-430000,-3))</f>
        <v/>
      </c>
      <c r="Q581" s="19">
        <f>MAX(0,ROUNDDOWN(G581-E581-430000-I581,-3))</f>
        <v/>
      </c>
      <c r="R581" s="19">
        <f>MAX(0,ROUNDDOWN(F581-E581-430000,-3))</f>
        <v/>
      </c>
      <c r="S581" s="19">
        <f>IF(G581&lt;=450000,0,MAX(0,ROUNDDOWN(P581*0.06-MIN(50000,P581)*0.03,-2))+MAX(0,ROUNDDOWN(P581*0.04-MIN(50000,P581)*0.02,-2)))</f>
        <v/>
      </c>
      <c r="T581" s="19">
        <f>IF(G581&lt;=450000,0,MAX(0,ROUNDDOWN(Q581*0.06-MIN(50000,Q581)*0.03,-2))+MAX(0,ROUNDDOWN(Q581*0.04-MIN(50000,Q581)*0.02,-2)))</f>
        <v/>
      </c>
      <c r="U581" s="19">
        <f>IF(F581&lt;=450000,0,MAX(0,ROUNDDOWN(R581*0.06-MIN(50000,R581)*0.03,-2))+MAX(0,ROUNDDOWN(R581*0.04-MIN(50000,R581)*0.02,-2)))</f>
        <v/>
      </c>
      <c r="V581" s="19">
        <f>S581-U581</f>
        <v/>
      </c>
      <c r="W581" s="19">
        <f>O581-M581</f>
        <v/>
      </c>
      <c r="X581" s="19">
        <f>N581+T581-M581-S581</f>
        <v/>
      </c>
      <c r="Y581" s="19">
        <f>T581-S581</f>
        <v/>
      </c>
    </row>
    <row r="582">
      <c r="A582" t="inlineStr">
        <is>
          <t>年収刻み 19万</t>
        </is>
      </c>
      <c r="B582" s="19">
        <f>'4_年収10万円刻み'!$A$106</f>
        <v/>
      </c>
      <c r="C582" s="19" t="n">
        <v>190000</v>
      </c>
      <c r="D582" s="19" t="n">
        <v>0</v>
      </c>
      <c r="E582" s="19">
        <f>ROUND(MIN(B582/12,650000)*12*0.0915+MIN(B582/12,1390000)*12*(0.0504+0)+B582*0.005,0)</f>
        <v/>
      </c>
      <c r="F582" s="19">
        <f>IF(B582&lt;741000,0,IF(B582&lt;2191000,B582-740000,IF(B582&lt;2193000,1451000,IF(B582&lt;2196000,1453000,IF(B582&lt;2200000,1456000,IF(B582&lt;3600000,ROUND(ROUNDDOWN(B582/4,-3)*2.8,0)-80000,IF(B582&lt;6600000,ROUND(ROUNDDOWN(B582/4,-3)*3.2,0)-440000,IF(B582&lt;8500000,ROUNDDOWN(B582*0.9,0)-1100000,B582-1950000))))))))</f>
        <v/>
      </c>
      <c r="G582" s="19">
        <f>F582+C582</f>
        <v/>
      </c>
      <c r="H582" s="19">
        <f>IF(G582&gt;23500000,NA(),IF(G582&lt;=4890000,1040000,IF(G582&lt;=6550000,670000,620000)))</f>
        <v/>
      </c>
      <c r="I582" s="19">
        <f>IF(D582&lt;=0,0,MAX(0,MIN(2000000,D582-MIN(100000,ROUNDDOWN(G582*0.05,0)))))</f>
        <v/>
      </c>
      <c r="J582" s="19">
        <f>MAX(0,ROUNDDOWN(F582-E582-H582,-3))</f>
        <v/>
      </c>
      <c r="K582" s="19">
        <f>MAX(0,ROUNDDOWN(G582-E582-H582-I582,-3))</f>
        <v/>
      </c>
      <c r="L582" s="19">
        <f>MAX(0,ROUNDDOWN(G582-E582-H582,-3))</f>
        <v/>
      </c>
      <c r="M582" s="19">
        <f>IF(J582&lt;=0,0,ROUNDDOWN((J582*LOOKUP(J582,{0,1950001,3300001,6950001,9000001,18000001,40000001},{0.05,0.1,0.2,0.23,0.33,0.4,0.45})-LOOKUP(J582,{0,1950001,3300001,6950001,9000001,18000001,40000001},{0,97500,427500,636000,1536000,2796000,4796000}))*1.021,-2))</f>
        <v/>
      </c>
      <c r="N582" s="19">
        <f>IF(K582&lt;=0,0,ROUNDDOWN((K582*LOOKUP(K582,{0,1950001,3300001,6950001,9000001,18000001,40000001},{0.05,0.1,0.2,0.23,0.33,0.4,0.45})-LOOKUP(K582,{0,1950001,3300001,6950001,9000001,18000001,40000001},{0,97500,427500,636000,1536000,2796000,4796000}))*1.021,-2))</f>
        <v/>
      </c>
      <c r="O582" s="19">
        <f>IF(L582&lt;=0,0,ROUNDDOWN((L582*LOOKUP(L582,{0,1950001,3300001,6950001,9000001,18000001,40000001},{0.05,0.1,0.2,0.23,0.33,0.4,0.45})-LOOKUP(L582,{0,1950001,3300001,6950001,9000001,18000001,40000001},{0,97500,427500,636000,1536000,2796000,4796000}))*1.021,-2))</f>
        <v/>
      </c>
      <c r="P582" s="19">
        <f>MAX(0,ROUNDDOWN(G582-E582-430000,-3))</f>
        <v/>
      </c>
      <c r="Q582" s="19">
        <f>MAX(0,ROUNDDOWN(G582-E582-430000-I582,-3))</f>
        <v/>
      </c>
      <c r="R582" s="19">
        <f>MAX(0,ROUNDDOWN(F582-E582-430000,-3))</f>
        <v/>
      </c>
      <c r="S582" s="19">
        <f>IF(G582&lt;=450000,0,MAX(0,ROUNDDOWN(P582*0.06-MIN(50000,P582)*0.03,-2))+MAX(0,ROUNDDOWN(P582*0.04-MIN(50000,P582)*0.02,-2)))</f>
        <v/>
      </c>
      <c r="T582" s="19">
        <f>IF(G582&lt;=450000,0,MAX(0,ROUNDDOWN(Q582*0.06-MIN(50000,Q582)*0.03,-2))+MAX(0,ROUNDDOWN(Q582*0.04-MIN(50000,Q582)*0.02,-2)))</f>
        <v/>
      </c>
      <c r="U582" s="19">
        <f>IF(F582&lt;=450000,0,MAX(0,ROUNDDOWN(R582*0.06-MIN(50000,R582)*0.03,-2))+MAX(0,ROUNDDOWN(R582*0.04-MIN(50000,R582)*0.02,-2)))</f>
        <v/>
      </c>
      <c r="V582" s="19">
        <f>S582-U582</f>
        <v/>
      </c>
      <c r="W582" s="19">
        <f>O582-M582</f>
        <v/>
      </c>
      <c r="X582" s="19">
        <f>N582+T582-M582-S582</f>
        <v/>
      </c>
      <c r="Y582" s="19">
        <f>T582-S582</f>
        <v/>
      </c>
    </row>
    <row r="583">
      <c r="A583" t="inlineStr">
        <is>
          <t>年収刻み 20万1円</t>
        </is>
      </c>
      <c r="B583" s="19">
        <f>'4_年収10万円刻み'!$A$106</f>
        <v/>
      </c>
      <c r="C583" s="19" t="n">
        <v>200001</v>
      </c>
      <c r="D583" s="19" t="n">
        <v>0</v>
      </c>
      <c r="E583" s="19">
        <f>ROUND(MIN(B583/12,650000)*12*0.0915+MIN(B583/12,1390000)*12*(0.0504+0)+B583*0.005,0)</f>
        <v/>
      </c>
      <c r="F583" s="19">
        <f>IF(B583&lt;741000,0,IF(B583&lt;2191000,B583-740000,IF(B583&lt;2193000,1451000,IF(B583&lt;2196000,1453000,IF(B583&lt;2200000,1456000,IF(B583&lt;3600000,ROUND(ROUNDDOWN(B583/4,-3)*2.8,0)-80000,IF(B583&lt;6600000,ROUND(ROUNDDOWN(B583/4,-3)*3.2,0)-440000,IF(B583&lt;8500000,ROUNDDOWN(B583*0.9,0)-1100000,B583-1950000))))))))</f>
        <v/>
      </c>
      <c r="G583" s="19">
        <f>F583+C583</f>
        <v/>
      </c>
      <c r="H583" s="19">
        <f>IF(G583&gt;23500000,NA(),IF(G583&lt;=4890000,1040000,IF(G583&lt;=6550000,670000,620000)))</f>
        <v/>
      </c>
      <c r="I583" s="19">
        <f>IF(D583&lt;=0,0,MAX(0,MIN(2000000,D583-MIN(100000,ROUNDDOWN(G583*0.05,0)))))</f>
        <v/>
      </c>
      <c r="J583" s="19">
        <f>MAX(0,ROUNDDOWN(F583-E583-H583,-3))</f>
        <v/>
      </c>
      <c r="K583" s="19">
        <f>MAX(0,ROUNDDOWN(G583-E583-H583-I583,-3))</f>
        <v/>
      </c>
      <c r="L583" s="19">
        <f>MAX(0,ROUNDDOWN(G583-E583-H583,-3))</f>
        <v/>
      </c>
      <c r="M583" s="19">
        <f>IF(J583&lt;=0,0,ROUNDDOWN((J583*LOOKUP(J583,{0,1950001,3300001,6950001,9000001,18000001,40000001},{0.05,0.1,0.2,0.23,0.33,0.4,0.45})-LOOKUP(J583,{0,1950001,3300001,6950001,9000001,18000001,40000001},{0,97500,427500,636000,1536000,2796000,4796000}))*1.021,-2))</f>
        <v/>
      </c>
      <c r="N583" s="19">
        <f>IF(K583&lt;=0,0,ROUNDDOWN((K583*LOOKUP(K583,{0,1950001,3300001,6950001,9000001,18000001,40000001},{0.05,0.1,0.2,0.23,0.33,0.4,0.45})-LOOKUP(K583,{0,1950001,3300001,6950001,9000001,18000001,40000001},{0,97500,427500,636000,1536000,2796000,4796000}))*1.021,-2))</f>
        <v/>
      </c>
      <c r="O583" s="19">
        <f>IF(L583&lt;=0,0,ROUNDDOWN((L583*LOOKUP(L583,{0,1950001,3300001,6950001,9000001,18000001,40000001},{0.05,0.1,0.2,0.23,0.33,0.4,0.45})-LOOKUP(L583,{0,1950001,3300001,6950001,9000001,18000001,40000001},{0,97500,427500,636000,1536000,2796000,4796000}))*1.021,-2))</f>
        <v/>
      </c>
      <c r="P583" s="19">
        <f>MAX(0,ROUNDDOWN(G583-E583-430000,-3))</f>
        <v/>
      </c>
      <c r="Q583" s="19">
        <f>MAX(0,ROUNDDOWN(G583-E583-430000-I583,-3))</f>
        <v/>
      </c>
      <c r="R583" s="19">
        <f>MAX(0,ROUNDDOWN(F583-E583-430000,-3))</f>
        <v/>
      </c>
      <c r="S583" s="19">
        <f>IF(G583&lt;=450000,0,MAX(0,ROUNDDOWN(P583*0.06-MIN(50000,P583)*0.03,-2))+MAX(0,ROUNDDOWN(P583*0.04-MIN(50000,P583)*0.02,-2)))</f>
        <v/>
      </c>
      <c r="T583" s="19">
        <f>IF(G583&lt;=450000,0,MAX(0,ROUNDDOWN(Q583*0.06-MIN(50000,Q583)*0.03,-2))+MAX(0,ROUNDDOWN(Q583*0.04-MIN(50000,Q583)*0.02,-2)))</f>
        <v/>
      </c>
      <c r="U583" s="19">
        <f>IF(F583&lt;=450000,0,MAX(0,ROUNDDOWN(R583*0.06-MIN(50000,R583)*0.03,-2))+MAX(0,ROUNDDOWN(R583*0.04-MIN(50000,R583)*0.02,-2)))</f>
        <v/>
      </c>
      <c r="V583" s="19">
        <f>S583-U583</f>
        <v/>
      </c>
      <c r="W583" s="19">
        <f>O583-M583</f>
        <v/>
      </c>
      <c r="X583" s="19">
        <f>N583+T583-M583-S583</f>
        <v/>
      </c>
      <c r="Y583" s="19">
        <f>T583-S583</f>
        <v/>
      </c>
    </row>
    <row r="584">
      <c r="A584" t="inlineStr">
        <is>
          <t>年収刻み 19万</t>
        </is>
      </c>
      <c r="B584" s="19">
        <f>'4_年収10万円刻み'!$A$107</f>
        <v/>
      </c>
      <c r="C584" s="19" t="n">
        <v>190000</v>
      </c>
      <c r="D584" s="19" t="n">
        <v>0</v>
      </c>
      <c r="E584" s="19">
        <f>ROUND(MIN(B584/12,650000)*12*0.0915+MIN(B584/12,1390000)*12*(0.0504+0)+B584*0.005,0)</f>
        <v/>
      </c>
      <c r="F584" s="19">
        <f>IF(B584&lt;741000,0,IF(B584&lt;2191000,B584-740000,IF(B584&lt;2193000,1451000,IF(B584&lt;2196000,1453000,IF(B584&lt;2200000,1456000,IF(B584&lt;3600000,ROUND(ROUNDDOWN(B584/4,-3)*2.8,0)-80000,IF(B584&lt;6600000,ROUND(ROUNDDOWN(B584/4,-3)*3.2,0)-440000,IF(B584&lt;8500000,ROUNDDOWN(B584*0.9,0)-1100000,B584-1950000))))))))</f>
        <v/>
      </c>
      <c r="G584" s="19">
        <f>F584+C584</f>
        <v/>
      </c>
      <c r="H584" s="19">
        <f>IF(G584&gt;23500000,NA(),IF(G584&lt;=4890000,1040000,IF(G584&lt;=6550000,670000,620000)))</f>
        <v/>
      </c>
      <c r="I584" s="19">
        <f>IF(D584&lt;=0,0,MAX(0,MIN(2000000,D584-MIN(100000,ROUNDDOWN(G584*0.05,0)))))</f>
        <v/>
      </c>
      <c r="J584" s="19">
        <f>MAX(0,ROUNDDOWN(F584-E584-H584,-3))</f>
        <v/>
      </c>
      <c r="K584" s="19">
        <f>MAX(0,ROUNDDOWN(G584-E584-H584-I584,-3))</f>
        <v/>
      </c>
      <c r="L584" s="19">
        <f>MAX(0,ROUNDDOWN(G584-E584-H584,-3))</f>
        <v/>
      </c>
      <c r="M584" s="19">
        <f>IF(J584&lt;=0,0,ROUNDDOWN((J584*LOOKUP(J584,{0,1950001,3300001,6950001,9000001,18000001,40000001},{0.05,0.1,0.2,0.23,0.33,0.4,0.45})-LOOKUP(J584,{0,1950001,3300001,6950001,9000001,18000001,40000001},{0,97500,427500,636000,1536000,2796000,4796000}))*1.021,-2))</f>
        <v/>
      </c>
      <c r="N584" s="19">
        <f>IF(K584&lt;=0,0,ROUNDDOWN((K584*LOOKUP(K584,{0,1950001,3300001,6950001,9000001,18000001,40000001},{0.05,0.1,0.2,0.23,0.33,0.4,0.45})-LOOKUP(K584,{0,1950001,3300001,6950001,9000001,18000001,40000001},{0,97500,427500,636000,1536000,2796000,4796000}))*1.021,-2))</f>
        <v/>
      </c>
      <c r="O584" s="19">
        <f>IF(L584&lt;=0,0,ROUNDDOWN((L584*LOOKUP(L584,{0,1950001,3300001,6950001,9000001,18000001,40000001},{0.05,0.1,0.2,0.23,0.33,0.4,0.45})-LOOKUP(L584,{0,1950001,3300001,6950001,9000001,18000001,40000001},{0,97500,427500,636000,1536000,2796000,4796000}))*1.021,-2))</f>
        <v/>
      </c>
      <c r="P584" s="19">
        <f>MAX(0,ROUNDDOWN(G584-E584-430000,-3))</f>
        <v/>
      </c>
      <c r="Q584" s="19">
        <f>MAX(0,ROUNDDOWN(G584-E584-430000-I584,-3))</f>
        <v/>
      </c>
      <c r="R584" s="19">
        <f>MAX(0,ROUNDDOWN(F584-E584-430000,-3))</f>
        <v/>
      </c>
      <c r="S584" s="19">
        <f>IF(G584&lt;=450000,0,MAX(0,ROUNDDOWN(P584*0.06-MIN(50000,P584)*0.03,-2))+MAX(0,ROUNDDOWN(P584*0.04-MIN(50000,P584)*0.02,-2)))</f>
        <v/>
      </c>
      <c r="T584" s="19">
        <f>IF(G584&lt;=450000,0,MAX(0,ROUNDDOWN(Q584*0.06-MIN(50000,Q584)*0.03,-2))+MAX(0,ROUNDDOWN(Q584*0.04-MIN(50000,Q584)*0.02,-2)))</f>
        <v/>
      </c>
      <c r="U584" s="19">
        <f>IF(F584&lt;=450000,0,MAX(0,ROUNDDOWN(R584*0.06-MIN(50000,R584)*0.03,-2))+MAX(0,ROUNDDOWN(R584*0.04-MIN(50000,R584)*0.02,-2)))</f>
        <v/>
      </c>
      <c r="V584" s="19">
        <f>S584-U584</f>
        <v/>
      </c>
      <c r="W584" s="19">
        <f>O584-M584</f>
        <v/>
      </c>
      <c r="X584" s="19">
        <f>N584+T584-M584-S584</f>
        <v/>
      </c>
      <c r="Y584" s="19">
        <f>T584-S584</f>
        <v/>
      </c>
    </row>
    <row r="585">
      <c r="A585" t="inlineStr">
        <is>
          <t>年収刻み 20万1円</t>
        </is>
      </c>
      <c r="B585" s="19">
        <f>'4_年収10万円刻み'!$A$107</f>
        <v/>
      </c>
      <c r="C585" s="19" t="n">
        <v>200001</v>
      </c>
      <c r="D585" s="19" t="n">
        <v>0</v>
      </c>
      <c r="E585" s="19">
        <f>ROUND(MIN(B585/12,650000)*12*0.0915+MIN(B585/12,1390000)*12*(0.0504+0)+B585*0.005,0)</f>
        <v/>
      </c>
      <c r="F585" s="19">
        <f>IF(B585&lt;741000,0,IF(B585&lt;2191000,B585-740000,IF(B585&lt;2193000,1451000,IF(B585&lt;2196000,1453000,IF(B585&lt;2200000,1456000,IF(B585&lt;3600000,ROUND(ROUNDDOWN(B585/4,-3)*2.8,0)-80000,IF(B585&lt;6600000,ROUND(ROUNDDOWN(B585/4,-3)*3.2,0)-440000,IF(B585&lt;8500000,ROUNDDOWN(B585*0.9,0)-1100000,B585-1950000))))))))</f>
        <v/>
      </c>
      <c r="G585" s="19">
        <f>F585+C585</f>
        <v/>
      </c>
      <c r="H585" s="19">
        <f>IF(G585&gt;23500000,NA(),IF(G585&lt;=4890000,1040000,IF(G585&lt;=6550000,670000,620000)))</f>
        <v/>
      </c>
      <c r="I585" s="19">
        <f>IF(D585&lt;=0,0,MAX(0,MIN(2000000,D585-MIN(100000,ROUNDDOWN(G585*0.05,0)))))</f>
        <v/>
      </c>
      <c r="J585" s="19">
        <f>MAX(0,ROUNDDOWN(F585-E585-H585,-3))</f>
        <v/>
      </c>
      <c r="K585" s="19">
        <f>MAX(0,ROUNDDOWN(G585-E585-H585-I585,-3))</f>
        <v/>
      </c>
      <c r="L585" s="19">
        <f>MAX(0,ROUNDDOWN(G585-E585-H585,-3))</f>
        <v/>
      </c>
      <c r="M585" s="19">
        <f>IF(J585&lt;=0,0,ROUNDDOWN((J585*LOOKUP(J585,{0,1950001,3300001,6950001,9000001,18000001,40000001},{0.05,0.1,0.2,0.23,0.33,0.4,0.45})-LOOKUP(J585,{0,1950001,3300001,6950001,9000001,18000001,40000001},{0,97500,427500,636000,1536000,2796000,4796000}))*1.021,-2))</f>
        <v/>
      </c>
      <c r="N585" s="19">
        <f>IF(K585&lt;=0,0,ROUNDDOWN((K585*LOOKUP(K585,{0,1950001,3300001,6950001,9000001,18000001,40000001},{0.05,0.1,0.2,0.23,0.33,0.4,0.45})-LOOKUP(K585,{0,1950001,3300001,6950001,9000001,18000001,40000001},{0,97500,427500,636000,1536000,2796000,4796000}))*1.021,-2))</f>
        <v/>
      </c>
      <c r="O585" s="19">
        <f>IF(L585&lt;=0,0,ROUNDDOWN((L585*LOOKUP(L585,{0,1950001,3300001,6950001,9000001,18000001,40000001},{0.05,0.1,0.2,0.23,0.33,0.4,0.45})-LOOKUP(L585,{0,1950001,3300001,6950001,9000001,18000001,40000001},{0,97500,427500,636000,1536000,2796000,4796000}))*1.021,-2))</f>
        <v/>
      </c>
      <c r="P585" s="19">
        <f>MAX(0,ROUNDDOWN(G585-E585-430000,-3))</f>
        <v/>
      </c>
      <c r="Q585" s="19">
        <f>MAX(0,ROUNDDOWN(G585-E585-430000-I585,-3))</f>
        <v/>
      </c>
      <c r="R585" s="19">
        <f>MAX(0,ROUNDDOWN(F585-E585-430000,-3))</f>
        <v/>
      </c>
      <c r="S585" s="19">
        <f>IF(G585&lt;=450000,0,MAX(0,ROUNDDOWN(P585*0.06-MIN(50000,P585)*0.03,-2))+MAX(0,ROUNDDOWN(P585*0.04-MIN(50000,P585)*0.02,-2)))</f>
        <v/>
      </c>
      <c r="T585" s="19">
        <f>IF(G585&lt;=450000,0,MAX(0,ROUNDDOWN(Q585*0.06-MIN(50000,Q585)*0.03,-2))+MAX(0,ROUNDDOWN(Q585*0.04-MIN(50000,Q585)*0.02,-2)))</f>
        <v/>
      </c>
      <c r="U585" s="19">
        <f>IF(F585&lt;=450000,0,MAX(0,ROUNDDOWN(R585*0.06-MIN(50000,R585)*0.03,-2))+MAX(0,ROUNDDOWN(R585*0.04-MIN(50000,R585)*0.02,-2)))</f>
        <v/>
      </c>
      <c r="V585" s="19">
        <f>S585-U585</f>
        <v/>
      </c>
      <c r="W585" s="19">
        <f>O585-M585</f>
        <v/>
      </c>
      <c r="X585" s="19">
        <f>N585+T585-M585-S585</f>
        <v/>
      </c>
      <c r="Y585" s="19">
        <f>T585-S585</f>
        <v/>
      </c>
    </row>
    <row r="586">
      <c r="A586" t="inlineStr">
        <is>
          <t>年収刻み 19万</t>
        </is>
      </c>
      <c r="B586" s="19">
        <f>'4_年収10万円刻み'!$A$108</f>
        <v/>
      </c>
      <c r="C586" s="19" t="n">
        <v>190000</v>
      </c>
      <c r="D586" s="19" t="n">
        <v>0</v>
      </c>
      <c r="E586" s="19">
        <f>ROUND(MIN(B586/12,650000)*12*0.0915+MIN(B586/12,1390000)*12*(0.0504+0)+B586*0.005,0)</f>
        <v/>
      </c>
      <c r="F586" s="19">
        <f>IF(B586&lt;741000,0,IF(B586&lt;2191000,B586-740000,IF(B586&lt;2193000,1451000,IF(B586&lt;2196000,1453000,IF(B586&lt;2200000,1456000,IF(B586&lt;3600000,ROUND(ROUNDDOWN(B586/4,-3)*2.8,0)-80000,IF(B586&lt;6600000,ROUND(ROUNDDOWN(B586/4,-3)*3.2,0)-440000,IF(B586&lt;8500000,ROUNDDOWN(B586*0.9,0)-1100000,B586-1950000))))))))</f>
        <v/>
      </c>
      <c r="G586" s="19">
        <f>F586+C586</f>
        <v/>
      </c>
      <c r="H586" s="19">
        <f>IF(G586&gt;23500000,NA(),IF(G586&lt;=4890000,1040000,IF(G586&lt;=6550000,670000,620000)))</f>
        <v/>
      </c>
      <c r="I586" s="19">
        <f>IF(D586&lt;=0,0,MAX(0,MIN(2000000,D586-MIN(100000,ROUNDDOWN(G586*0.05,0)))))</f>
        <v/>
      </c>
      <c r="J586" s="19">
        <f>MAX(0,ROUNDDOWN(F586-E586-H586,-3))</f>
        <v/>
      </c>
      <c r="K586" s="19">
        <f>MAX(0,ROUNDDOWN(G586-E586-H586-I586,-3))</f>
        <v/>
      </c>
      <c r="L586" s="19">
        <f>MAX(0,ROUNDDOWN(G586-E586-H586,-3))</f>
        <v/>
      </c>
      <c r="M586" s="19">
        <f>IF(J586&lt;=0,0,ROUNDDOWN((J586*LOOKUP(J586,{0,1950001,3300001,6950001,9000001,18000001,40000001},{0.05,0.1,0.2,0.23,0.33,0.4,0.45})-LOOKUP(J586,{0,1950001,3300001,6950001,9000001,18000001,40000001},{0,97500,427500,636000,1536000,2796000,4796000}))*1.021,-2))</f>
        <v/>
      </c>
      <c r="N586" s="19">
        <f>IF(K586&lt;=0,0,ROUNDDOWN((K586*LOOKUP(K586,{0,1950001,3300001,6950001,9000001,18000001,40000001},{0.05,0.1,0.2,0.23,0.33,0.4,0.45})-LOOKUP(K586,{0,1950001,3300001,6950001,9000001,18000001,40000001},{0,97500,427500,636000,1536000,2796000,4796000}))*1.021,-2))</f>
        <v/>
      </c>
      <c r="O586" s="19">
        <f>IF(L586&lt;=0,0,ROUNDDOWN((L586*LOOKUP(L586,{0,1950001,3300001,6950001,9000001,18000001,40000001},{0.05,0.1,0.2,0.23,0.33,0.4,0.45})-LOOKUP(L586,{0,1950001,3300001,6950001,9000001,18000001,40000001},{0,97500,427500,636000,1536000,2796000,4796000}))*1.021,-2))</f>
        <v/>
      </c>
      <c r="P586" s="19">
        <f>MAX(0,ROUNDDOWN(G586-E586-430000,-3))</f>
        <v/>
      </c>
      <c r="Q586" s="19">
        <f>MAX(0,ROUNDDOWN(G586-E586-430000-I586,-3))</f>
        <v/>
      </c>
      <c r="R586" s="19">
        <f>MAX(0,ROUNDDOWN(F586-E586-430000,-3))</f>
        <v/>
      </c>
      <c r="S586" s="19">
        <f>IF(G586&lt;=450000,0,MAX(0,ROUNDDOWN(P586*0.06-MIN(50000,P586)*0.03,-2))+MAX(0,ROUNDDOWN(P586*0.04-MIN(50000,P586)*0.02,-2)))</f>
        <v/>
      </c>
      <c r="T586" s="19">
        <f>IF(G586&lt;=450000,0,MAX(0,ROUNDDOWN(Q586*0.06-MIN(50000,Q586)*0.03,-2))+MAX(0,ROUNDDOWN(Q586*0.04-MIN(50000,Q586)*0.02,-2)))</f>
        <v/>
      </c>
      <c r="U586" s="19">
        <f>IF(F586&lt;=450000,0,MAX(0,ROUNDDOWN(R586*0.06-MIN(50000,R586)*0.03,-2))+MAX(0,ROUNDDOWN(R586*0.04-MIN(50000,R586)*0.02,-2)))</f>
        <v/>
      </c>
      <c r="V586" s="19">
        <f>S586-U586</f>
        <v/>
      </c>
      <c r="W586" s="19">
        <f>O586-M586</f>
        <v/>
      </c>
      <c r="X586" s="19">
        <f>N586+T586-M586-S586</f>
        <v/>
      </c>
      <c r="Y586" s="19">
        <f>T586-S586</f>
        <v/>
      </c>
    </row>
    <row r="587">
      <c r="A587" t="inlineStr">
        <is>
          <t>年収刻み 20万1円</t>
        </is>
      </c>
      <c r="B587" s="19">
        <f>'4_年収10万円刻み'!$A$108</f>
        <v/>
      </c>
      <c r="C587" s="19" t="n">
        <v>200001</v>
      </c>
      <c r="D587" s="19" t="n">
        <v>0</v>
      </c>
      <c r="E587" s="19">
        <f>ROUND(MIN(B587/12,650000)*12*0.0915+MIN(B587/12,1390000)*12*(0.0504+0)+B587*0.005,0)</f>
        <v/>
      </c>
      <c r="F587" s="19">
        <f>IF(B587&lt;741000,0,IF(B587&lt;2191000,B587-740000,IF(B587&lt;2193000,1451000,IF(B587&lt;2196000,1453000,IF(B587&lt;2200000,1456000,IF(B587&lt;3600000,ROUND(ROUNDDOWN(B587/4,-3)*2.8,0)-80000,IF(B587&lt;6600000,ROUND(ROUNDDOWN(B587/4,-3)*3.2,0)-440000,IF(B587&lt;8500000,ROUNDDOWN(B587*0.9,0)-1100000,B587-1950000))))))))</f>
        <v/>
      </c>
      <c r="G587" s="19">
        <f>F587+C587</f>
        <v/>
      </c>
      <c r="H587" s="19">
        <f>IF(G587&gt;23500000,NA(),IF(G587&lt;=4890000,1040000,IF(G587&lt;=6550000,670000,620000)))</f>
        <v/>
      </c>
      <c r="I587" s="19">
        <f>IF(D587&lt;=0,0,MAX(0,MIN(2000000,D587-MIN(100000,ROUNDDOWN(G587*0.05,0)))))</f>
        <v/>
      </c>
      <c r="J587" s="19">
        <f>MAX(0,ROUNDDOWN(F587-E587-H587,-3))</f>
        <v/>
      </c>
      <c r="K587" s="19">
        <f>MAX(0,ROUNDDOWN(G587-E587-H587-I587,-3))</f>
        <v/>
      </c>
      <c r="L587" s="19">
        <f>MAX(0,ROUNDDOWN(G587-E587-H587,-3))</f>
        <v/>
      </c>
      <c r="M587" s="19">
        <f>IF(J587&lt;=0,0,ROUNDDOWN((J587*LOOKUP(J587,{0,1950001,3300001,6950001,9000001,18000001,40000001},{0.05,0.1,0.2,0.23,0.33,0.4,0.45})-LOOKUP(J587,{0,1950001,3300001,6950001,9000001,18000001,40000001},{0,97500,427500,636000,1536000,2796000,4796000}))*1.021,-2))</f>
        <v/>
      </c>
      <c r="N587" s="19">
        <f>IF(K587&lt;=0,0,ROUNDDOWN((K587*LOOKUP(K587,{0,1950001,3300001,6950001,9000001,18000001,40000001},{0.05,0.1,0.2,0.23,0.33,0.4,0.45})-LOOKUP(K587,{0,1950001,3300001,6950001,9000001,18000001,40000001},{0,97500,427500,636000,1536000,2796000,4796000}))*1.021,-2))</f>
        <v/>
      </c>
      <c r="O587" s="19">
        <f>IF(L587&lt;=0,0,ROUNDDOWN((L587*LOOKUP(L587,{0,1950001,3300001,6950001,9000001,18000001,40000001},{0.05,0.1,0.2,0.23,0.33,0.4,0.45})-LOOKUP(L587,{0,1950001,3300001,6950001,9000001,18000001,40000001},{0,97500,427500,636000,1536000,2796000,4796000}))*1.021,-2))</f>
        <v/>
      </c>
      <c r="P587" s="19">
        <f>MAX(0,ROUNDDOWN(G587-E587-430000,-3))</f>
        <v/>
      </c>
      <c r="Q587" s="19">
        <f>MAX(0,ROUNDDOWN(G587-E587-430000-I587,-3))</f>
        <v/>
      </c>
      <c r="R587" s="19">
        <f>MAX(0,ROUNDDOWN(F587-E587-430000,-3))</f>
        <v/>
      </c>
      <c r="S587" s="19">
        <f>IF(G587&lt;=450000,0,MAX(0,ROUNDDOWN(P587*0.06-MIN(50000,P587)*0.03,-2))+MAX(0,ROUNDDOWN(P587*0.04-MIN(50000,P587)*0.02,-2)))</f>
        <v/>
      </c>
      <c r="T587" s="19">
        <f>IF(G587&lt;=450000,0,MAX(0,ROUNDDOWN(Q587*0.06-MIN(50000,Q587)*0.03,-2))+MAX(0,ROUNDDOWN(Q587*0.04-MIN(50000,Q587)*0.02,-2)))</f>
        <v/>
      </c>
      <c r="U587" s="19">
        <f>IF(F587&lt;=450000,0,MAX(0,ROUNDDOWN(R587*0.06-MIN(50000,R587)*0.03,-2))+MAX(0,ROUNDDOWN(R587*0.04-MIN(50000,R587)*0.02,-2)))</f>
        <v/>
      </c>
      <c r="V587" s="19">
        <f>S587-U587</f>
        <v/>
      </c>
      <c r="W587" s="19">
        <f>O587-M587</f>
        <v/>
      </c>
      <c r="X587" s="19">
        <f>N587+T587-M587-S587</f>
        <v/>
      </c>
      <c r="Y587" s="19">
        <f>T587-S587</f>
        <v/>
      </c>
    </row>
    <row r="588">
      <c r="A588" t="inlineStr">
        <is>
          <t>年収刻み 19万</t>
        </is>
      </c>
      <c r="B588" s="19">
        <f>'4_年収10万円刻み'!$A$109</f>
        <v/>
      </c>
      <c r="C588" s="19" t="n">
        <v>190000</v>
      </c>
      <c r="D588" s="19" t="n">
        <v>0</v>
      </c>
      <c r="E588" s="19">
        <f>ROUND(MIN(B588/12,650000)*12*0.0915+MIN(B588/12,1390000)*12*(0.0504+0)+B588*0.005,0)</f>
        <v/>
      </c>
      <c r="F588" s="19">
        <f>IF(B588&lt;741000,0,IF(B588&lt;2191000,B588-740000,IF(B588&lt;2193000,1451000,IF(B588&lt;2196000,1453000,IF(B588&lt;2200000,1456000,IF(B588&lt;3600000,ROUND(ROUNDDOWN(B588/4,-3)*2.8,0)-80000,IF(B588&lt;6600000,ROUND(ROUNDDOWN(B588/4,-3)*3.2,0)-440000,IF(B588&lt;8500000,ROUNDDOWN(B588*0.9,0)-1100000,B588-1950000))))))))</f>
        <v/>
      </c>
      <c r="G588" s="19">
        <f>F588+C588</f>
        <v/>
      </c>
      <c r="H588" s="19">
        <f>IF(G588&gt;23500000,NA(),IF(G588&lt;=4890000,1040000,IF(G588&lt;=6550000,670000,620000)))</f>
        <v/>
      </c>
      <c r="I588" s="19">
        <f>IF(D588&lt;=0,0,MAX(0,MIN(2000000,D588-MIN(100000,ROUNDDOWN(G588*0.05,0)))))</f>
        <v/>
      </c>
      <c r="J588" s="19">
        <f>MAX(0,ROUNDDOWN(F588-E588-H588,-3))</f>
        <v/>
      </c>
      <c r="K588" s="19">
        <f>MAX(0,ROUNDDOWN(G588-E588-H588-I588,-3))</f>
        <v/>
      </c>
      <c r="L588" s="19">
        <f>MAX(0,ROUNDDOWN(G588-E588-H588,-3))</f>
        <v/>
      </c>
      <c r="M588" s="19">
        <f>IF(J588&lt;=0,0,ROUNDDOWN((J588*LOOKUP(J588,{0,1950001,3300001,6950001,9000001,18000001,40000001},{0.05,0.1,0.2,0.23,0.33,0.4,0.45})-LOOKUP(J588,{0,1950001,3300001,6950001,9000001,18000001,40000001},{0,97500,427500,636000,1536000,2796000,4796000}))*1.021,-2))</f>
        <v/>
      </c>
      <c r="N588" s="19">
        <f>IF(K588&lt;=0,0,ROUNDDOWN((K588*LOOKUP(K588,{0,1950001,3300001,6950001,9000001,18000001,40000001},{0.05,0.1,0.2,0.23,0.33,0.4,0.45})-LOOKUP(K588,{0,1950001,3300001,6950001,9000001,18000001,40000001},{0,97500,427500,636000,1536000,2796000,4796000}))*1.021,-2))</f>
        <v/>
      </c>
      <c r="O588" s="19">
        <f>IF(L588&lt;=0,0,ROUNDDOWN((L588*LOOKUP(L588,{0,1950001,3300001,6950001,9000001,18000001,40000001},{0.05,0.1,0.2,0.23,0.33,0.4,0.45})-LOOKUP(L588,{0,1950001,3300001,6950001,9000001,18000001,40000001},{0,97500,427500,636000,1536000,2796000,4796000}))*1.021,-2))</f>
        <v/>
      </c>
      <c r="P588" s="19">
        <f>MAX(0,ROUNDDOWN(G588-E588-430000,-3))</f>
        <v/>
      </c>
      <c r="Q588" s="19">
        <f>MAX(0,ROUNDDOWN(G588-E588-430000-I588,-3))</f>
        <v/>
      </c>
      <c r="R588" s="19">
        <f>MAX(0,ROUNDDOWN(F588-E588-430000,-3))</f>
        <v/>
      </c>
      <c r="S588" s="19">
        <f>IF(G588&lt;=450000,0,MAX(0,ROUNDDOWN(P588*0.06-MIN(50000,P588)*0.03,-2))+MAX(0,ROUNDDOWN(P588*0.04-MIN(50000,P588)*0.02,-2)))</f>
        <v/>
      </c>
      <c r="T588" s="19">
        <f>IF(G588&lt;=450000,0,MAX(0,ROUNDDOWN(Q588*0.06-MIN(50000,Q588)*0.03,-2))+MAX(0,ROUNDDOWN(Q588*0.04-MIN(50000,Q588)*0.02,-2)))</f>
        <v/>
      </c>
      <c r="U588" s="19">
        <f>IF(F588&lt;=450000,0,MAX(0,ROUNDDOWN(R588*0.06-MIN(50000,R588)*0.03,-2))+MAX(0,ROUNDDOWN(R588*0.04-MIN(50000,R588)*0.02,-2)))</f>
        <v/>
      </c>
      <c r="V588" s="19">
        <f>S588-U588</f>
        <v/>
      </c>
      <c r="W588" s="19">
        <f>O588-M588</f>
        <v/>
      </c>
      <c r="X588" s="19">
        <f>N588+T588-M588-S588</f>
        <v/>
      </c>
      <c r="Y588" s="19">
        <f>T588-S588</f>
        <v/>
      </c>
    </row>
    <row r="589">
      <c r="A589" t="inlineStr">
        <is>
          <t>年収刻み 20万1円</t>
        </is>
      </c>
      <c r="B589" s="19">
        <f>'4_年収10万円刻み'!$A$109</f>
        <v/>
      </c>
      <c r="C589" s="19" t="n">
        <v>200001</v>
      </c>
      <c r="D589" s="19" t="n">
        <v>0</v>
      </c>
      <c r="E589" s="19">
        <f>ROUND(MIN(B589/12,650000)*12*0.0915+MIN(B589/12,1390000)*12*(0.0504+0)+B589*0.005,0)</f>
        <v/>
      </c>
      <c r="F589" s="19">
        <f>IF(B589&lt;741000,0,IF(B589&lt;2191000,B589-740000,IF(B589&lt;2193000,1451000,IF(B589&lt;2196000,1453000,IF(B589&lt;2200000,1456000,IF(B589&lt;3600000,ROUND(ROUNDDOWN(B589/4,-3)*2.8,0)-80000,IF(B589&lt;6600000,ROUND(ROUNDDOWN(B589/4,-3)*3.2,0)-440000,IF(B589&lt;8500000,ROUNDDOWN(B589*0.9,0)-1100000,B589-1950000))))))))</f>
        <v/>
      </c>
      <c r="G589" s="19">
        <f>F589+C589</f>
        <v/>
      </c>
      <c r="H589" s="19">
        <f>IF(G589&gt;23500000,NA(),IF(G589&lt;=4890000,1040000,IF(G589&lt;=6550000,670000,620000)))</f>
        <v/>
      </c>
      <c r="I589" s="19">
        <f>IF(D589&lt;=0,0,MAX(0,MIN(2000000,D589-MIN(100000,ROUNDDOWN(G589*0.05,0)))))</f>
        <v/>
      </c>
      <c r="J589" s="19">
        <f>MAX(0,ROUNDDOWN(F589-E589-H589,-3))</f>
        <v/>
      </c>
      <c r="K589" s="19">
        <f>MAX(0,ROUNDDOWN(G589-E589-H589-I589,-3))</f>
        <v/>
      </c>
      <c r="L589" s="19">
        <f>MAX(0,ROUNDDOWN(G589-E589-H589,-3))</f>
        <v/>
      </c>
      <c r="M589" s="19">
        <f>IF(J589&lt;=0,0,ROUNDDOWN((J589*LOOKUP(J589,{0,1950001,3300001,6950001,9000001,18000001,40000001},{0.05,0.1,0.2,0.23,0.33,0.4,0.45})-LOOKUP(J589,{0,1950001,3300001,6950001,9000001,18000001,40000001},{0,97500,427500,636000,1536000,2796000,4796000}))*1.021,-2))</f>
        <v/>
      </c>
      <c r="N589" s="19">
        <f>IF(K589&lt;=0,0,ROUNDDOWN((K589*LOOKUP(K589,{0,1950001,3300001,6950001,9000001,18000001,40000001},{0.05,0.1,0.2,0.23,0.33,0.4,0.45})-LOOKUP(K589,{0,1950001,3300001,6950001,9000001,18000001,40000001},{0,97500,427500,636000,1536000,2796000,4796000}))*1.021,-2))</f>
        <v/>
      </c>
      <c r="O589" s="19">
        <f>IF(L589&lt;=0,0,ROUNDDOWN((L589*LOOKUP(L589,{0,1950001,3300001,6950001,9000001,18000001,40000001},{0.05,0.1,0.2,0.23,0.33,0.4,0.45})-LOOKUP(L589,{0,1950001,3300001,6950001,9000001,18000001,40000001},{0,97500,427500,636000,1536000,2796000,4796000}))*1.021,-2))</f>
        <v/>
      </c>
      <c r="P589" s="19">
        <f>MAX(0,ROUNDDOWN(G589-E589-430000,-3))</f>
        <v/>
      </c>
      <c r="Q589" s="19">
        <f>MAX(0,ROUNDDOWN(G589-E589-430000-I589,-3))</f>
        <v/>
      </c>
      <c r="R589" s="19">
        <f>MAX(0,ROUNDDOWN(F589-E589-430000,-3))</f>
        <v/>
      </c>
      <c r="S589" s="19">
        <f>IF(G589&lt;=450000,0,MAX(0,ROUNDDOWN(P589*0.06-MIN(50000,P589)*0.03,-2))+MAX(0,ROUNDDOWN(P589*0.04-MIN(50000,P589)*0.02,-2)))</f>
        <v/>
      </c>
      <c r="T589" s="19">
        <f>IF(G589&lt;=450000,0,MAX(0,ROUNDDOWN(Q589*0.06-MIN(50000,Q589)*0.03,-2))+MAX(0,ROUNDDOWN(Q589*0.04-MIN(50000,Q589)*0.02,-2)))</f>
        <v/>
      </c>
      <c r="U589" s="19">
        <f>IF(F589&lt;=450000,0,MAX(0,ROUNDDOWN(R589*0.06-MIN(50000,R589)*0.03,-2))+MAX(0,ROUNDDOWN(R589*0.04-MIN(50000,R589)*0.02,-2)))</f>
        <v/>
      </c>
      <c r="V589" s="19">
        <f>S589-U589</f>
        <v/>
      </c>
      <c r="W589" s="19">
        <f>O589-M589</f>
        <v/>
      </c>
      <c r="X589" s="19">
        <f>N589+T589-M589-S589</f>
        <v/>
      </c>
      <c r="Y589" s="19">
        <f>T589-S589</f>
        <v/>
      </c>
    </row>
    <row r="590">
      <c r="A590" t="inlineStr">
        <is>
          <t>年収刻み 19万</t>
        </is>
      </c>
      <c r="B590" s="19">
        <f>'4_年収10万円刻み'!$A$110</f>
        <v/>
      </c>
      <c r="C590" s="19" t="n">
        <v>190000</v>
      </c>
      <c r="D590" s="19" t="n">
        <v>0</v>
      </c>
      <c r="E590" s="19">
        <f>ROUND(MIN(B590/12,650000)*12*0.0915+MIN(B590/12,1390000)*12*(0.0504+0)+B590*0.005,0)</f>
        <v/>
      </c>
      <c r="F590" s="19">
        <f>IF(B590&lt;741000,0,IF(B590&lt;2191000,B590-740000,IF(B590&lt;2193000,1451000,IF(B590&lt;2196000,1453000,IF(B590&lt;2200000,1456000,IF(B590&lt;3600000,ROUND(ROUNDDOWN(B590/4,-3)*2.8,0)-80000,IF(B590&lt;6600000,ROUND(ROUNDDOWN(B590/4,-3)*3.2,0)-440000,IF(B590&lt;8500000,ROUNDDOWN(B590*0.9,0)-1100000,B590-1950000))))))))</f>
        <v/>
      </c>
      <c r="G590" s="19">
        <f>F590+C590</f>
        <v/>
      </c>
      <c r="H590" s="19">
        <f>IF(G590&gt;23500000,NA(),IF(G590&lt;=4890000,1040000,IF(G590&lt;=6550000,670000,620000)))</f>
        <v/>
      </c>
      <c r="I590" s="19">
        <f>IF(D590&lt;=0,0,MAX(0,MIN(2000000,D590-MIN(100000,ROUNDDOWN(G590*0.05,0)))))</f>
        <v/>
      </c>
      <c r="J590" s="19">
        <f>MAX(0,ROUNDDOWN(F590-E590-H590,-3))</f>
        <v/>
      </c>
      <c r="K590" s="19">
        <f>MAX(0,ROUNDDOWN(G590-E590-H590-I590,-3))</f>
        <v/>
      </c>
      <c r="L590" s="19">
        <f>MAX(0,ROUNDDOWN(G590-E590-H590,-3))</f>
        <v/>
      </c>
      <c r="M590" s="19">
        <f>IF(J590&lt;=0,0,ROUNDDOWN((J590*LOOKUP(J590,{0,1950001,3300001,6950001,9000001,18000001,40000001},{0.05,0.1,0.2,0.23,0.33,0.4,0.45})-LOOKUP(J590,{0,1950001,3300001,6950001,9000001,18000001,40000001},{0,97500,427500,636000,1536000,2796000,4796000}))*1.021,-2))</f>
        <v/>
      </c>
      <c r="N590" s="19">
        <f>IF(K590&lt;=0,0,ROUNDDOWN((K590*LOOKUP(K590,{0,1950001,3300001,6950001,9000001,18000001,40000001},{0.05,0.1,0.2,0.23,0.33,0.4,0.45})-LOOKUP(K590,{0,1950001,3300001,6950001,9000001,18000001,40000001},{0,97500,427500,636000,1536000,2796000,4796000}))*1.021,-2))</f>
        <v/>
      </c>
      <c r="O590" s="19">
        <f>IF(L590&lt;=0,0,ROUNDDOWN((L590*LOOKUP(L590,{0,1950001,3300001,6950001,9000001,18000001,40000001},{0.05,0.1,0.2,0.23,0.33,0.4,0.45})-LOOKUP(L590,{0,1950001,3300001,6950001,9000001,18000001,40000001},{0,97500,427500,636000,1536000,2796000,4796000}))*1.021,-2))</f>
        <v/>
      </c>
      <c r="P590" s="19">
        <f>MAX(0,ROUNDDOWN(G590-E590-430000,-3))</f>
        <v/>
      </c>
      <c r="Q590" s="19">
        <f>MAX(0,ROUNDDOWN(G590-E590-430000-I590,-3))</f>
        <v/>
      </c>
      <c r="R590" s="19">
        <f>MAX(0,ROUNDDOWN(F590-E590-430000,-3))</f>
        <v/>
      </c>
      <c r="S590" s="19">
        <f>IF(G590&lt;=450000,0,MAX(0,ROUNDDOWN(P590*0.06-MIN(50000,P590)*0.03,-2))+MAX(0,ROUNDDOWN(P590*0.04-MIN(50000,P590)*0.02,-2)))</f>
        <v/>
      </c>
      <c r="T590" s="19">
        <f>IF(G590&lt;=450000,0,MAX(0,ROUNDDOWN(Q590*0.06-MIN(50000,Q590)*0.03,-2))+MAX(0,ROUNDDOWN(Q590*0.04-MIN(50000,Q590)*0.02,-2)))</f>
        <v/>
      </c>
      <c r="U590" s="19">
        <f>IF(F590&lt;=450000,0,MAX(0,ROUNDDOWN(R590*0.06-MIN(50000,R590)*0.03,-2))+MAX(0,ROUNDDOWN(R590*0.04-MIN(50000,R590)*0.02,-2)))</f>
        <v/>
      </c>
      <c r="V590" s="19">
        <f>S590-U590</f>
        <v/>
      </c>
      <c r="W590" s="19">
        <f>O590-M590</f>
        <v/>
      </c>
      <c r="X590" s="19">
        <f>N590+T590-M590-S590</f>
        <v/>
      </c>
      <c r="Y590" s="19">
        <f>T590-S590</f>
        <v/>
      </c>
    </row>
    <row r="591">
      <c r="A591" t="inlineStr">
        <is>
          <t>年収刻み 20万1円</t>
        </is>
      </c>
      <c r="B591" s="19">
        <f>'4_年収10万円刻み'!$A$110</f>
        <v/>
      </c>
      <c r="C591" s="19" t="n">
        <v>200001</v>
      </c>
      <c r="D591" s="19" t="n">
        <v>0</v>
      </c>
      <c r="E591" s="19">
        <f>ROUND(MIN(B591/12,650000)*12*0.0915+MIN(B591/12,1390000)*12*(0.0504+0)+B591*0.005,0)</f>
        <v/>
      </c>
      <c r="F591" s="19">
        <f>IF(B591&lt;741000,0,IF(B591&lt;2191000,B591-740000,IF(B591&lt;2193000,1451000,IF(B591&lt;2196000,1453000,IF(B591&lt;2200000,1456000,IF(B591&lt;3600000,ROUND(ROUNDDOWN(B591/4,-3)*2.8,0)-80000,IF(B591&lt;6600000,ROUND(ROUNDDOWN(B591/4,-3)*3.2,0)-440000,IF(B591&lt;8500000,ROUNDDOWN(B591*0.9,0)-1100000,B591-1950000))))))))</f>
        <v/>
      </c>
      <c r="G591" s="19">
        <f>F591+C591</f>
        <v/>
      </c>
      <c r="H591" s="19">
        <f>IF(G591&gt;23500000,NA(),IF(G591&lt;=4890000,1040000,IF(G591&lt;=6550000,670000,620000)))</f>
        <v/>
      </c>
      <c r="I591" s="19">
        <f>IF(D591&lt;=0,0,MAX(0,MIN(2000000,D591-MIN(100000,ROUNDDOWN(G591*0.05,0)))))</f>
        <v/>
      </c>
      <c r="J591" s="19">
        <f>MAX(0,ROUNDDOWN(F591-E591-H591,-3))</f>
        <v/>
      </c>
      <c r="K591" s="19">
        <f>MAX(0,ROUNDDOWN(G591-E591-H591-I591,-3))</f>
        <v/>
      </c>
      <c r="L591" s="19">
        <f>MAX(0,ROUNDDOWN(G591-E591-H591,-3))</f>
        <v/>
      </c>
      <c r="M591" s="19">
        <f>IF(J591&lt;=0,0,ROUNDDOWN((J591*LOOKUP(J591,{0,1950001,3300001,6950001,9000001,18000001,40000001},{0.05,0.1,0.2,0.23,0.33,0.4,0.45})-LOOKUP(J591,{0,1950001,3300001,6950001,9000001,18000001,40000001},{0,97500,427500,636000,1536000,2796000,4796000}))*1.021,-2))</f>
        <v/>
      </c>
      <c r="N591" s="19">
        <f>IF(K591&lt;=0,0,ROUNDDOWN((K591*LOOKUP(K591,{0,1950001,3300001,6950001,9000001,18000001,40000001},{0.05,0.1,0.2,0.23,0.33,0.4,0.45})-LOOKUP(K591,{0,1950001,3300001,6950001,9000001,18000001,40000001},{0,97500,427500,636000,1536000,2796000,4796000}))*1.021,-2))</f>
        <v/>
      </c>
      <c r="O591" s="19">
        <f>IF(L591&lt;=0,0,ROUNDDOWN((L591*LOOKUP(L591,{0,1950001,3300001,6950001,9000001,18000001,40000001},{0.05,0.1,0.2,0.23,0.33,0.4,0.45})-LOOKUP(L591,{0,1950001,3300001,6950001,9000001,18000001,40000001},{0,97500,427500,636000,1536000,2796000,4796000}))*1.021,-2))</f>
        <v/>
      </c>
      <c r="P591" s="19">
        <f>MAX(0,ROUNDDOWN(G591-E591-430000,-3))</f>
        <v/>
      </c>
      <c r="Q591" s="19">
        <f>MAX(0,ROUNDDOWN(G591-E591-430000-I591,-3))</f>
        <v/>
      </c>
      <c r="R591" s="19">
        <f>MAX(0,ROUNDDOWN(F591-E591-430000,-3))</f>
        <v/>
      </c>
      <c r="S591" s="19">
        <f>IF(G591&lt;=450000,0,MAX(0,ROUNDDOWN(P591*0.06-MIN(50000,P591)*0.03,-2))+MAX(0,ROUNDDOWN(P591*0.04-MIN(50000,P591)*0.02,-2)))</f>
        <v/>
      </c>
      <c r="T591" s="19">
        <f>IF(G591&lt;=450000,0,MAX(0,ROUNDDOWN(Q591*0.06-MIN(50000,Q591)*0.03,-2))+MAX(0,ROUNDDOWN(Q591*0.04-MIN(50000,Q591)*0.02,-2)))</f>
        <v/>
      </c>
      <c r="U591" s="19">
        <f>IF(F591&lt;=450000,0,MAX(0,ROUNDDOWN(R591*0.06-MIN(50000,R591)*0.03,-2))+MAX(0,ROUNDDOWN(R591*0.04-MIN(50000,R591)*0.02,-2)))</f>
        <v/>
      </c>
      <c r="V591" s="19">
        <f>S591-U591</f>
        <v/>
      </c>
      <c r="W591" s="19">
        <f>O591-M591</f>
        <v/>
      </c>
      <c r="X591" s="19">
        <f>N591+T591-M591-S591</f>
        <v/>
      </c>
      <c r="Y591" s="19">
        <f>T591-S591</f>
        <v/>
      </c>
    </row>
    <row r="592">
      <c r="A592" t="inlineStr">
        <is>
          <t>年収刻み 19万</t>
        </is>
      </c>
      <c r="B592" s="19">
        <f>'4_年収10万円刻み'!$A$111</f>
        <v/>
      </c>
      <c r="C592" s="19" t="n">
        <v>190000</v>
      </c>
      <c r="D592" s="19" t="n">
        <v>0</v>
      </c>
      <c r="E592" s="19">
        <f>ROUND(MIN(B592/12,650000)*12*0.0915+MIN(B592/12,1390000)*12*(0.0504+0)+B592*0.005,0)</f>
        <v/>
      </c>
      <c r="F592" s="19">
        <f>IF(B592&lt;741000,0,IF(B592&lt;2191000,B592-740000,IF(B592&lt;2193000,1451000,IF(B592&lt;2196000,1453000,IF(B592&lt;2200000,1456000,IF(B592&lt;3600000,ROUND(ROUNDDOWN(B592/4,-3)*2.8,0)-80000,IF(B592&lt;6600000,ROUND(ROUNDDOWN(B592/4,-3)*3.2,0)-440000,IF(B592&lt;8500000,ROUNDDOWN(B592*0.9,0)-1100000,B592-1950000))))))))</f>
        <v/>
      </c>
      <c r="G592" s="19">
        <f>F592+C592</f>
        <v/>
      </c>
      <c r="H592" s="19">
        <f>IF(G592&gt;23500000,NA(),IF(G592&lt;=4890000,1040000,IF(G592&lt;=6550000,670000,620000)))</f>
        <v/>
      </c>
      <c r="I592" s="19">
        <f>IF(D592&lt;=0,0,MAX(0,MIN(2000000,D592-MIN(100000,ROUNDDOWN(G592*0.05,0)))))</f>
        <v/>
      </c>
      <c r="J592" s="19">
        <f>MAX(0,ROUNDDOWN(F592-E592-H592,-3))</f>
        <v/>
      </c>
      <c r="K592" s="19">
        <f>MAX(0,ROUNDDOWN(G592-E592-H592-I592,-3))</f>
        <v/>
      </c>
      <c r="L592" s="19">
        <f>MAX(0,ROUNDDOWN(G592-E592-H592,-3))</f>
        <v/>
      </c>
      <c r="M592" s="19">
        <f>IF(J592&lt;=0,0,ROUNDDOWN((J592*LOOKUP(J592,{0,1950001,3300001,6950001,9000001,18000001,40000001},{0.05,0.1,0.2,0.23,0.33,0.4,0.45})-LOOKUP(J592,{0,1950001,3300001,6950001,9000001,18000001,40000001},{0,97500,427500,636000,1536000,2796000,4796000}))*1.021,-2))</f>
        <v/>
      </c>
      <c r="N592" s="19">
        <f>IF(K592&lt;=0,0,ROUNDDOWN((K592*LOOKUP(K592,{0,1950001,3300001,6950001,9000001,18000001,40000001},{0.05,0.1,0.2,0.23,0.33,0.4,0.45})-LOOKUP(K592,{0,1950001,3300001,6950001,9000001,18000001,40000001},{0,97500,427500,636000,1536000,2796000,4796000}))*1.021,-2))</f>
        <v/>
      </c>
      <c r="O592" s="19">
        <f>IF(L592&lt;=0,0,ROUNDDOWN((L592*LOOKUP(L592,{0,1950001,3300001,6950001,9000001,18000001,40000001},{0.05,0.1,0.2,0.23,0.33,0.4,0.45})-LOOKUP(L592,{0,1950001,3300001,6950001,9000001,18000001,40000001},{0,97500,427500,636000,1536000,2796000,4796000}))*1.021,-2))</f>
        <v/>
      </c>
      <c r="P592" s="19">
        <f>MAX(0,ROUNDDOWN(G592-E592-430000,-3))</f>
        <v/>
      </c>
      <c r="Q592" s="19">
        <f>MAX(0,ROUNDDOWN(G592-E592-430000-I592,-3))</f>
        <v/>
      </c>
      <c r="R592" s="19">
        <f>MAX(0,ROUNDDOWN(F592-E592-430000,-3))</f>
        <v/>
      </c>
      <c r="S592" s="19">
        <f>IF(G592&lt;=450000,0,MAX(0,ROUNDDOWN(P592*0.06-MIN(50000,P592)*0.03,-2))+MAX(0,ROUNDDOWN(P592*0.04-MIN(50000,P592)*0.02,-2)))</f>
        <v/>
      </c>
      <c r="T592" s="19">
        <f>IF(G592&lt;=450000,0,MAX(0,ROUNDDOWN(Q592*0.06-MIN(50000,Q592)*0.03,-2))+MAX(0,ROUNDDOWN(Q592*0.04-MIN(50000,Q592)*0.02,-2)))</f>
        <v/>
      </c>
      <c r="U592" s="19">
        <f>IF(F592&lt;=450000,0,MAX(0,ROUNDDOWN(R592*0.06-MIN(50000,R592)*0.03,-2))+MAX(0,ROUNDDOWN(R592*0.04-MIN(50000,R592)*0.02,-2)))</f>
        <v/>
      </c>
      <c r="V592" s="19">
        <f>S592-U592</f>
        <v/>
      </c>
      <c r="W592" s="19">
        <f>O592-M592</f>
        <v/>
      </c>
      <c r="X592" s="19">
        <f>N592+T592-M592-S592</f>
        <v/>
      </c>
      <c r="Y592" s="19">
        <f>T592-S592</f>
        <v/>
      </c>
    </row>
    <row r="593">
      <c r="A593" t="inlineStr">
        <is>
          <t>年収刻み 20万1円</t>
        </is>
      </c>
      <c r="B593" s="19">
        <f>'4_年収10万円刻み'!$A$111</f>
        <v/>
      </c>
      <c r="C593" s="19" t="n">
        <v>200001</v>
      </c>
      <c r="D593" s="19" t="n">
        <v>0</v>
      </c>
      <c r="E593" s="19">
        <f>ROUND(MIN(B593/12,650000)*12*0.0915+MIN(B593/12,1390000)*12*(0.0504+0)+B593*0.005,0)</f>
        <v/>
      </c>
      <c r="F593" s="19">
        <f>IF(B593&lt;741000,0,IF(B593&lt;2191000,B593-740000,IF(B593&lt;2193000,1451000,IF(B593&lt;2196000,1453000,IF(B593&lt;2200000,1456000,IF(B593&lt;3600000,ROUND(ROUNDDOWN(B593/4,-3)*2.8,0)-80000,IF(B593&lt;6600000,ROUND(ROUNDDOWN(B593/4,-3)*3.2,0)-440000,IF(B593&lt;8500000,ROUNDDOWN(B593*0.9,0)-1100000,B593-1950000))))))))</f>
        <v/>
      </c>
      <c r="G593" s="19">
        <f>F593+C593</f>
        <v/>
      </c>
      <c r="H593" s="19">
        <f>IF(G593&gt;23500000,NA(),IF(G593&lt;=4890000,1040000,IF(G593&lt;=6550000,670000,620000)))</f>
        <v/>
      </c>
      <c r="I593" s="19">
        <f>IF(D593&lt;=0,0,MAX(0,MIN(2000000,D593-MIN(100000,ROUNDDOWN(G593*0.05,0)))))</f>
        <v/>
      </c>
      <c r="J593" s="19">
        <f>MAX(0,ROUNDDOWN(F593-E593-H593,-3))</f>
        <v/>
      </c>
      <c r="K593" s="19">
        <f>MAX(0,ROUNDDOWN(G593-E593-H593-I593,-3))</f>
        <v/>
      </c>
      <c r="L593" s="19">
        <f>MAX(0,ROUNDDOWN(G593-E593-H593,-3))</f>
        <v/>
      </c>
      <c r="M593" s="19">
        <f>IF(J593&lt;=0,0,ROUNDDOWN((J593*LOOKUP(J593,{0,1950001,3300001,6950001,9000001,18000001,40000001},{0.05,0.1,0.2,0.23,0.33,0.4,0.45})-LOOKUP(J593,{0,1950001,3300001,6950001,9000001,18000001,40000001},{0,97500,427500,636000,1536000,2796000,4796000}))*1.021,-2))</f>
        <v/>
      </c>
      <c r="N593" s="19">
        <f>IF(K593&lt;=0,0,ROUNDDOWN((K593*LOOKUP(K593,{0,1950001,3300001,6950001,9000001,18000001,40000001},{0.05,0.1,0.2,0.23,0.33,0.4,0.45})-LOOKUP(K593,{0,1950001,3300001,6950001,9000001,18000001,40000001},{0,97500,427500,636000,1536000,2796000,4796000}))*1.021,-2))</f>
        <v/>
      </c>
      <c r="O593" s="19">
        <f>IF(L593&lt;=0,0,ROUNDDOWN((L593*LOOKUP(L593,{0,1950001,3300001,6950001,9000001,18000001,40000001},{0.05,0.1,0.2,0.23,0.33,0.4,0.45})-LOOKUP(L593,{0,1950001,3300001,6950001,9000001,18000001,40000001},{0,97500,427500,636000,1536000,2796000,4796000}))*1.021,-2))</f>
        <v/>
      </c>
      <c r="P593" s="19">
        <f>MAX(0,ROUNDDOWN(G593-E593-430000,-3))</f>
        <v/>
      </c>
      <c r="Q593" s="19">
        <f>MAX(0,ROUNDDOWN(G593-E593-430000-I593,-3))</f>
        <v/>
      </c>
      <c r="R593" s="19">
        <f>MAX(0,ROUNDDOWN(F593-E593-430000,-3))</f>
        <v/>
      </c>
      <c r="S593" s="19">
        <f>IF(G593&lt;=450000,0,MAX(0,ROUNDDOWN(P593*0.06-MIN(50000,P593)*0.03,-2))+MAX(0,ROUNDDOWN(P593*0.04-MIN(50000,P593)*0.02,-2)))</f>
        <v/>
      </c>
      <c r="T593" s="19">
        <f>IF(G593&lt;=450000,0,MAX(0,ROUNDDOWN(Q593*0.06-MIN(50000,Q593)*0.03,-2))+MAX(0,ROUNDDOWN(Q593*0.04-MIN(50000,Q593)*0.02,-2)))</f>
        <v/>
      </c>
      <c r="U593" s="19">
        <f>IF(F593&lt;=450000,0,MAX(0,ROUNDDOWN(R593*0.06-MIN(50000,R593)*0.03,-2))+MAX(0,ROUNDDOWN(R593*0.04-MIN(50000,R593)*0.02,-2)))</f>
        <v/>
      </c>
      <c r="V593" s="19">
        <f>S593-U593</f>
        <v/>
      </c>
      <c r="W593" s="19">
        <f>O593-M593</f>
        <v/>
      </c>
      <c r="X593" s="19">
        <f>N593+T593-M593-S593</f>
        <v/>
      </c>
      <c r="Y593" s="19">
        <f>T593-S593</f>
        <v/>
      </c>
    </row>
    <row r="594">
      <c r="A594" t="inlineStr">
        <is>
          <t>年収刻み 19万</t>
        </is>
      </c>
      <c r="B594" s="19">
        <f>'4_年収10万円刻み'!$A$112</f>
        <v/>
      </c>
      <c r="C594" s="19" t="n">
        <v>190000</v>
      </c>
      <c r="D594" s="19" t="n">
        <v>0</v>
      </c>
      <c r="E594" s="19">
        <f>ROUND(MIN(B594/12,650000)*12*0.0915+MIN(B594/12,1390000)*12*(0.0504+0)+B594*0.005,0)</f>
        <v/>
      </c>
      <c r="F594" s="19">
        <f>IF(B594&lt;741000,0,IF(B594&lt;2191000,B594-740000,IF(B594&lt;2193000,1451000,IF(B594&lt;2196000,1453000,IF(B594&lt;2200000,1456000,IF(B594&lt;3600000,ROUND(ROUNDDOWN(B594/4,-3)*2.8,0)-80000,IF(B594&lt;6600000,ROUND(ROUNDDOWN(B594/4,-3)*3.2,0)-440000,IF(B594&lt;8500000,ROUNDDOWN(B594*0.9,0)-1100000,B594-1950000))))))))</f>
        <v/>
      </c>
      <c r="G594" s="19">
        <f>F594+C594</f>
        <v/>
      </c>
      <c r="H594" s="19">
        <f>IF(G594&gt;23500000,NA(),IF(G594&lt;=4890000,1040000,IF(G594&lt;=6550000,670000,620000)))</f>
        <v/>
      </c>
      <c r="I594" s="19">
        <f>IF(D594&lt;=0,0,MAX(0,MIN(2000000,D594-MIN(100000,ROUNDDOWN(G594*0.05,0)))))</f>
        <v/>
      </c>
      <c r="J594" s="19">
        <f>MAX(0,ROUNDDOWN(F594-E594-H594,-3))</f>
        <v/>
      </c>
      <c r="K594" s="19">
        <f>MAX(0,ROUNDDOWN(G594-E594-H594-I594,-3))</f>
        <v/>
      </c>
      <c r="L594" s="19">
        <f>MAX(0,ROUNDDOWN(G594-E594-H594,-3))</f>
        <v/>
      </c>
      <c r="M594" s="19">
        <f>IF(J594&lt;=0,0,ROUNDDOWN((J594*LOOKUP(J594,{0,1950001,3300001,6950001,9000001,18000001,40000001},{0.05,0.1,0.2,0.23,0.33,0.4,0.45})-LOOKUP(J594,{0,1950001,3300001,6950001,9000001,18000001,40000001},{0,97500,427500,636000,1536000,2796000,4796000}))*1.021,-2))</f>
        <v/>
      </c>
      <c r="N594" s="19">
        <f>IF(K594&lt;=0,0,ROUNDDOWN((K594*LOOKUP(K594,{0,1950001,3300001,6950001,9000001,18000001,40000001},{0.05,0.1,0.2,0.23,0.33,0.4,0.45})-LOOKUP(K594,{0,1950001,3300001,6950001,9000001,18000001,40000001},{0,97500,427500,636000,1536000,2796000,4796000}))*1.021,-2))</f>
        <v/>
      </c>
      <c r="O594" s="19">
        <f>IF(L594&lt;=0,0,ROUNDDOWN((L594*LOOKUP(L594,{0,1950001,3300001,6950001,9000001,18000001,40000001},{0.05,0.1,0.2,0.23,0.33,0.4,0.45})-LOOKUP(L594,{0,1950001,3300001,6950001,9000001,18000001,40000001},{0,97500,427500,636000,1536000,2796000,4796000}))*1.021,-2))</f>
        <v/>
      </c>
      <c r="P594" s="19">
        <f>MAX(0,ROUNDDOWN(G594-E594-430000,-3))</f>
        <v/>
      </c>
      <c r="Q594" s="19">
        <f>MAX(0,ROUNDDOWN(G594-E594-430000-I594,-3))</f>
        <v/>
      </c>
      <c r="R594" s="19">
        <f>MAX(0,ROUNDDOWN(F594-E594-430000,-3))</f>
        <v/>
      </c>
      <c r="S594" s="19">
        <f>IF(G594&lt;=450000,0,MAX(0,ROUNDDOWN(P594*0.06-MIN(50000,P594)*0.03,-2))+MAX(0,ROUNDDOWN(P594*0.04-MIN(50000,P594)*0.02,-2)))</f>
        <v/>
      </c>
      <c r="T594" s="19">
        <f>IF(G594&lt;=450000,0,MAX(0,ROUNDDOWN(Q594*0.06-MIN(50000,Q594)*0.03,-2))+MAX(0,ROUNDDOWN(Q594*0.04-MIN(50000,Q594)*0.02,-2)))</f>
        <v/>
      </c>
      <c r="U594" s="19">
        <f>IF(F594&lt;=450000,0,MAX(0,ROUNDDOWN(R594*0.06-MIN(50000,R594)*0.03,-2))+MAX(0,ROUNDDOWN(R594*0.04-MIN(50000,R594)*0.02,-2)))</f>
        <v/>
      </c>
      <c r="V594" s="19">
        <f>S594-U594</f>
        <v/>
      </c>
      <c r="W594" s="19">
        <f>O594-M594</f>
        <v/>
      </c>
      <c r="X594" s="19">
        <f>N594+T594-M594-S594</f>
        <v/>
      </c>
      <c r="Y594" s="19">
        <f>T594-S594</f>
        <v/>
      </c>
    </row>
    <row r="595">
      <c r="A595" t="inlineStr">
        <is>
          <t>年収刻み 20万1円</t>
        </is>
      </c>
      <c r="B595" s="19">
        <f>'4_年収10万円刻み'!$A$112</f>
        <v/>
      </c>
      <c r="C595" s="19" t="n">
        <v>200001</v>
      </c>
      <c r="D595" s="19" t="n">
        <v>0</v>
      </c>
      <c r="E595" s="19">
        <f>ROUND(MIN(B595/12,650000)*12*0.0915+MIN(B595/12,1390000)*12*(0.0504+0)+B595*0.005,0)</f>
        <v/>
      </c>
      <c r="F595" s="19">
        <f>IF(B595&lt;741000,0,IF(B595&lt;2191000,B595-740000,IF(B595&lt;2193000,1451000,IF(B595&lt;2196000,1453000,IF(B595&lt;2200000,1456000,IF(B595&lt;3600000,ROUND(ROUNDDOWN(B595/4,-3)*2.8,0)-80000,IF(B595&lt;6600000,ROUND(ROUNDDOWN(B595/4,-3)*3.2,0)-440000,IF(B595&lt;8500000,ROUNDDOWN(B595*0.9,0)-1100000,B595-1950000))))))))</f>
        <v/>
      </c>
      <c r="G595" s="19">
        <f>F595+C595</f>
        <v/>
      </c>
      <c r="H595" s="19">
        <f>IF(G595&gt;23500000,NA(),IF(G595&lt;=4890000,1040000,IF(G595&lt;=6550000,670000,620000)))</f>
        <v/>
      </c>
      <c r="I595" s="19">
        <f>IF(D595&lt;=0,0,MAX(0,MIN(2000000,D595-MIN(100000,ROUNDDOWN(G595*0.05,0)))))</f>
        <v/>
      </c>
      <c r="J595" s="19">
        <f>MAX(0,ROUNDDOWN(F595-E595-H595,-3))</f>
        <v/>
      </c>
      <c r="K595" s="19">
        <f>MAX(0,ROUNDDOWN(G595-E595-H595-I595,-3))</f>
        <v/>
      </c>
      <c r="L595" s="19">
        <f>MAX(0,ROUNDDOWN(G595-E595-H595,-3))</f>
        <v/>
      </c>
      <c r="M595" s="19">
        <f>IF(J595&lt;=0,0,ROUNDDOWN((J595*LOOKUP(J595,{0,1950001,3300001,6950001,9000001,18000001,40000001},{0.05,0.1,0.2,0.23,0.33,0.4,0.45})-LOOKUP(J595,{0,1950001,3300001,6950001,9000001,18000001,40000001},{0,97500,427500,636000,1536000,2796000,4796000}))*1.021,-2))</f>
        <v/>
      </c>
      <c r="N595" s="19">
        <f>IF(K595&lt;=0,0,ROUNDDOWN((K595*LOOKUP(K595,{0,1950001,3300001,6950001,9000001,18000001,40000001},{0.05,0.1,0.2,0.23,0.33,0.4,0.45})-LOOKUP(K595,{0,1950001,3300001,6950001,9000001,18000001,40000001},{0,97500,427500,636000,1536000,2796000,4796000}))*1.021,-2))</f>
        <v/>
      </c>
      <c r="O595" s="19">
        <f>IF(L595&lt;=0,0,ROUNDDOWN((L595*LOOKUP(L595,{0,1950001,3300001,6950001,9000001,18000001,40000001},{0.05,0.1,0.2,0.23,0.33,0.4,0.45})-LOOKUP(L595,{0,1950001,3300001,6950001,9000001,18000001,40000001},{0,97500,427500,636000,1536000,2796000,4796000}))*1.021,-2))</f>
        <v/>
      </c>
      <c r="P595" s="19">
        <f>MAX(0,ROUNDDOWN(G595-E595-430000,-3))</f>
        <v/>
      </c>
      <c r="Q595" s="19">
        <f>MAX(0,ROUNDDOWN(G595-E595-430000-I595,-3))</f>
        <v/>
      </c>
      <c r="R595" s="19">
        <f>MAX(0,ROUNDDOWN(F595-E595-430000,-3))</f>
        <v/>
      </c>
      <c r="S595" s="19">
        <f>IF(G595&lt;=450000,0,MAX(0,ROUNDDOWN(P595*0.06-MIN(50000,P595)*0.03,-2))+MAX(0,ROUNDDOWN(P595*0.04-MIN(50000,P595)*0.02,-2)))</f>
        <v/>
      </c>
      <c r="T595" s="19">
        <f>IF(G595&lt;=450000,0,MAX(0,ROUNDDOWN(Q595*0.06-MIN(50000,Q595)*0.03,-2))+MAX(0,ROUNDDOWN(Q595*0.04-MIN(50000,Q595)*0.02,-2)))</f>
        <v/>
      </c>
      <c r="U595" s="19">
        <f>IF(F595&lt;=450000,0,MAX(0,ROUNDDOWN(R595*0.06-MIN(50000,R595)*0.03,-2))+MAX(0,ROUNDDOWN(R595*0.04-MIN(50000,R595)*0.02,-2)))</f>
        <v/>
      </c>
      <c r="V595" s="19">
        <f>S595-U595</f>
        <v/>
      </c>
      <c r="W595" s="19">
        <f>O595-M595</f>
        <v/>
      </c>
      <c r="X595" s="19">
        <f>N595+T595-M595-S595</f>
        <v/>
      </c>
      <c r="Y595" s="19">
        <f>T595-S595</f>
        <v/>
      </c>
    </row>
    <row r="596">
      <c r="A596" t="inlineStr">
        <is>
          <t>年収刻み 19万</t>
        </is>
      </c>
      <c r="B596" s="19">
        <f>'4_年収10万円刻み'!$A$113</f>
        <v/>
      </c>
      <c r="C596" s="19" t="n">
        <v>190000</v>
      </c>
      <c r="D596" s="19" t="n">
        <v>0</v>
      </c>
      <c r="E596" s="19">
        <f>ROUND(MIN(B596/12,650000)*12*0.0915+MIN(B596/12,1390000)*12*(0.0504+0)+B596*0.005,0)</f>
        <v/>
      </c>
      <c r="F596" s="19">
        <f>IF(B596&lt;741000,0,IF(B596&lt;2191000,B596-740000,IF(B596&lt;2193000,1451000,IF(B596&lt;2196000,1453000,IF(B596&lt;2200000,1456000,IF(B596&lt;3600000,ROUND(ROUNDDOWN(B596/4,-3)*2.8,0)-80000,IF(B596&lt;6600000,ROUND(ROUNDDOWN(B596/4,-3)*3.2,0)-440000,IF(B596&lt;8500000,ROUNDDOWN(B596*0.9,0)-1100000,B596-1950000))))))))</f>
        <v/>
      </c>
      <c r="G596" s="19">
        <f>F596+C596</f>
        <v/>
      </c>
      <c r="H596" s="19">
        <f>IF(G596&gt;23500000,NA(),IF(G596&lt;=4890000,1040000,IF(G596&lt;=6550000,670000,620000)))</f>
        <v/>
      </c>
      <c r="I596" s="19">
        <f>IF(D596&lt;=0,0,MAX(0,MIN(2000000,D596-MIN(100000,ROUNDDOWN(G596*0.05,0)))))</f>
        <v/>
      </c>
      <c r="J596" s="19">
        <f>MAX(0,ROUNDDOWN(F596-E596-H596,-3))</f>
        <v/>
      </c>
      <c r="K596" s="19">
        <f>MAX(0,ROUNDDOWN(G596-E596-H596-I596,-3))</f>
        <v/>
      </c>
      <c r="L596" s="19">
        <f>MAX(0,ROUNDDOWN(G596-E596-H596,-3))</f>
        <v/>
      </c>
      <c r="M596" s="19">
        <f>IF(J596&lt;=0,0,ROUNDDOWN((J596*LOOKUP(J596,{0,1950001,3300001,6950001,9000001,18000001,40000001},{0.05,0.1,0.2,0.23,0.33,0.4,0.45})-LOOKUP(J596,{0,1950001,3300001,6950001,9000001,18000001,40000001},{0,97500,427500,636000,1536000,2796000,4796000}))*1.021,-2))</f>
        <v/>
      </c>
      <c r="N596" s="19">
        <f>IF(K596&lt;=0,0,ROUNDDOWN((K596*LOOKUP(K596,{0,1950001,3300001,6950001,9000001,18000001,40000001},{0.05,0.1,0.2,0.23,0.33,0.4,0.45})-LOOKUP(K596,{0,1950001,3300001,6950001,9000001,18000001,40000001},{0,97500,427500,636000,1536000,2796000,4796000}))*1.021,-2))</f>
        <v/>
      </c>
      <c r="O596" s="19">
        <f>IF(L596&lt;=0,0,ROUNDDOWN((L596*LOOKUP(L596,{0,1950001,3300001,6950001,9000001,18000001,40000001},{0.05,0.1,0.2,0.23,0.33,0.4,0.45})-LOOKUP(L596,{0,1950001,3300001,6950001,9000001,18000001,40000001},{0,97500,427500,636000,1536000,2796000,4796000}))*1.021,-2))</f>
        <v/>
      </c>
      <c r="P596" s="19">
        <f>MAX(0,ROUNDDOWN(G596-E596-430000,-3))</f>
        <v/>
      </c>
      <c r="Q596" s="19">
        <f>MAX(0,ROUNDDOWN(G596-E596-430000-I596,-3))</f>
        <v/>
      </c>
      <c r="R596" s="19">
        <f>MAX(0,ROUNDDOWN(F596-E596-430000,-3))</f>
        <v/>
      </c>
      <c r="S596" s="19">
        <f>IF(G596&lt;=450000,0,MAX(0,ROUNDDOWN(P596*0.06-MIN(50000,P596)*0.03,-2))+MAX(0,ROUNDDOWN(P596*0.04-MIN(50000,P596)*0.02,-2)))</f>
        <v/>
      </c>
      <c r="T596" s="19">
        <f>IF(G596&lt;=450000,0,MAX(0,ROUNDDOWN(Q596*0.06-MIN(50000,Q596)*0.03,-2))+MAX(0,ROUNDDOWN(Q596*0.04-MIN(50000,Q596)*0.02,-2)))</f>
        <v/>
      </c>
      <c r="U596" s="19">
        <f>IF(F596&lt;=450000,0,MAX(0,ROUNDDOWN(R596*0.06-MIN(50000,R596)*0.03,-2))+MAX(0,ROUNDDOWN(R596*0.04-MIN(50000,R596)*0.02,-2)))</f>
        <v/>
      </c>
      <c r="V596" s="19">
        <f>S596-U596</f>
        <v/>
      </c>
      <c r="W596" s="19">
        <f>O596-M596</f>
        <v/>
      </c>
      <c r="X596" s="19">
        <f>N596+T596-M596-S596</f>
        <v/>
      </c>
      <c r="Y596" s="19">
        <f>T596-S596</f>
        <v/>
      </c>
    </row>
    <row r="597">
      <c r="A597" t="inlineStr">
        <is>
          <t>年収刻み 20万1円</t>
        </is>
      </c>
      <c r="B597" s="19">
        <f>'4_年収10万円刻み'!$A$113</f>
        <v/>
      </c>
      <c r="C597" s="19" t="n">
        <v>200001</v>
      </c>
      <c r="D597" s="19" t="n">
        <v>0</v>
      </c>
      <c r="E597" s="19">
        <f>ROUND(MIN(B597/12,650000)*12*0.0915+MIN(B597/12,1390000)*12*(0.0504+0)+B597*0.005,0)</f>
        <v/>
      </c>
      <c r="F597" s="19">
        <f>IF(B597&lt;741000,0,IF(B597&lt;2191000,B597-740000,IF(B597&lt;2193000,1451000,IF(B597&lt;2196000,1453000,IF(B597&lt;2200000,1456000,IF(B597&lt;3600000,ROUND(ROUNDDOWN(B597/4,-3)*2.8,0)-80000,IF(B597&lt;6600000,ROUND(ROUNDDOWN(B597/4,-3)*3.2,0)-440000,IF(B597&lt;8500000,ROUNDDOWN(B597*0.9,0)-1100000,B597-1950000))))))))</f>
        <v/>
      </c>
      <c r="G597" s="19">
        <f>F597+C597</f>
        <v/>
      </c>
      <c r="H597" s="19">
        <f>IF(G597&gt;23500000,NA(),IF(G597&lt;=4890000,1040000,IF(G597&lt;=6550000,670000,620000)))</f>
        <v/>
      </c>
      <c r="I597" s="19">
        <f>IF(D597&lt;=0,0,MAX(0,MIN(2000000,D597-MIN(100000,ROUNDDOWN(G597*0.05,0)))))</f>
        <v/>
      </c>
      <c r="J597" s="19">
        <f>MAX(0,ROUNDDOWN(F597-E597-H597,-3))</f>
        <v/>
      </c>
      <c r="K597" s="19">
        <f>MAX(0,ROUNDDOWN(G597-E597-H597-I597,-3))</f>
        <v/>
      </c>
      <c r="L597" s="19">
        <f>MAX(0,ROUNDDOWN(G597-E597-H597,-3))</f>
        <v/>
      </c>
      <c r="M597" s="19">
        <f>IF(J597&lt;=0,0,ROUNDDOWN((J597*LOOKUP(J597,{0,1950001,3300001,6950001,9000001,18000001,40000001},{0.05,0.1,0.2,0.23,0.33,0.4,0.45})-LOOKUP(J597,{0,1950001,3300001,6950001,9000001,18000001,40000001},{0,97500,427500,636000,1536000,2796000,4796000}))*1.021,-2))</f>
        <v/>
      </c>
      <c r="N597" s="19">
        <f>IF(K597&lt;=0,0,ROUNDDOWN((K597*LOOKUP(K597,{0,1950001,3300001,6950001,9000001,18000001,40000001},{0.05,0.1,0.2,0.23,0.33,0.4,0.45})-LOOKUP(K597,{0,1950001,3300001,6950001,9000001,18000001,40000001},{0,97500,427500,636000,1536000,2796000,4796000}))*1.021,-2))</f>
        <v/>
      </c>
      <c r="O597" s="19">
        <f>IF(L597&lt;=0,0,ROUNDDOWN((L597*LOOKUP(L597,{0,1950001,3300001,6950001,9000001,18000001,40000001},{0.05,0.1,0.2,0.23,0.33,0.4,0.45})-LOOKUP(L597,{0,1950001,3300001,6950001,9000001,18000001,40000001},{0,97500,427500,636000,1536000,2796000,4796000}))*1.021,-2))</f>
        <v/>
      </c>
      <c r="P597" s="19">
        <f>MAX(0,ROUNDDOWN(G597-E597-430000,-3))</f>
        <v/>
      </c>
      <c r="Q597" s="19">
        <f>MAX(0,ROUNDDOWN(G597-E597-430000-I597,-3))</f>
        <v/>
      </c>
      <c r="R597" s="19">
        <f>MAX(0,ROUNDDOWN(F597-E597-430000,-3))</f>
        <v/>
      </c>
      <c r="S597" s="19">
        <f>IF(G597&lt;=450000,0,MAX(0,ROUNDDOWN(P597*0.06-MIN(50000,P597)*0.03,-2))+MAX(0,ROUNDDOWN(P597*0.04-MIN(50000,P597)*0.02,-2)))</f>
        <v/>
      </c>
      <c r="T597" s="19">
        <f>IF(G597&lt;=450000,0,MAX(0,ROUNDDOWN(Q597*0.06-MIN(50000,Q597)*0.03,-2))+MAX(0,ROUNDDOWN(Q597*0.04-MIN(50000,Q597)*0.02,-2)))</f>
        <v/>
      </c>
      <c r="U597" s="19">
        <f>IF(F597&lt;=450000,0,MAX(0,ROUNDDOWN(R597*0.06-MIN(50000,R597)*0.03,-2))+MAX(0,ROUNDDOWN(R597*0.04-MIN(50000,R597)*0.02,-2)))</f>
        <v/>
      </c>
      <c r="V597" s="19">
        <f>S597-U597</f>
        <v/>
      </c>
      <c r="W597" s="19">
        <f>O597-M597</f>
        <v/>
      </c>
      <c r="X597" s="19">
        <f>N597+T597-M597-S597</f>
        <v/>
      </c>
      <c r="Y597" s="19">
        <f>T597-S597</f>
        <v/>
      </c>
    </row>
    <row r="598">
      <c r="A598" t="inlineStr">
        <is>
          <t>年収刻み 19万</t>
        </is>
      </c>
      <c r="B598" s="19">
        <f>'4_年収10万円刻み'!$A$114</f>
        <v/>
      </c>
      <c r="C598" s="19" t="n">
        <v>190000</v>
      </c>
      <c r="D598" s="19" t="n">
        <v>0</v>
      </c>
      <c r="E598" s="19">
        <f>ROUND(MIN(B598/12,650000)*12*0.0915+MIN(B598/12,1390000)*12*(0.0504+0)+B598*0.005,0)</f>
        <v/>
      </c>
      <c r="F598" s="19">
        <f>IF(B598&lt;741000,0,IF(B598&lt;2191000,B598-740000,IF(B598&lt;2193000,1451000,IF(B598&lt;2196000,1453000,IF(B598&lt;2200000,1456000,IF(B598&lt;3600000,ROUND(ROUNDDOWN(B598/4,-3)*2.8,0)-80000,IF(B598&lt;6600000,ROUND(ROUNDDOWN(B598/4,-3)*3.2,0)-440000,IF(B598&lt;8500000,ROUNDDOWN(B598*0.9,0)-1100000,B598-1950000))))))))</f>
        <v/>
      </c>
      <c r="G598" s="19">
        <f>F598+C598</f>
        <v/>
      </c>
      <c r="H598" s="19">
        <f>IF(G598&gt;23500000,NA(),IF(G598&lt;=4890000,1040000,IF(G598&lt;=6550000,670000,620000)))</f>
        <v/>
      </c>
      <c r="I598" s="19">
        <f>IF(D598&lt;=0,0,MAX(0,MIN(2000000,D598-MIN(100000,ROUNDDOWN(G598*0.05,0)))))</f>
        <v/>
      </c>
      <c r="J598" s="19">
        <f>MAX(0,ROUNDDOWN(F598-E598-H598,-3))</f>
        <v/>
      </c>
      <c r="K598" s="19">
        <f>MAX(0,ROUNDDOWN(G598-E598-H598-I598,-3))</f>
        <v/>
      </c>
      <c r="L598" s="19">
        <f>MAX(0,ROUNDDOWN(G598-E598-H598,-3))</f>
        <v/>
      </c>
      <c r="M598" s="19">
        <f>IF(J598&lt;=0,0,ROUNDDOWN((J598*LOOKUP(J598,{0,1950001,3300001,6950001,9000001,18000001,40000001},{0.05,0.1,0.2,0.23,0.33,0.4,0.45})-LOOKUP(J598,{0,1950001,3300001,6950001,9000001,18000001,40000001},{0,97500,427500,636000,1536000,2796000,4796000}))*1.021,-2))</f>
        <v/>
      </c>
      <c r="N598" s="19">
        <f>IF(K598&lt;=0,0,ROUNDDOWN((K598*LOOKUP(K598,{0,1950001,3300001,6950001,9000001,18000001,40000001},{0.05,0.1,0.2,0.23,0.33,0.4,0.45})-LOOKUP(K598,{0,1950001,3300001,6950001,9000001,18000001,40000001},{0,97500,427500,636000,1536000,2796000,4796000}))*1.021,-2))</f>
        <v/>
      </c>
      <c r="O598" s="19">
        <f>IF(L598&lt;=0,0,ROUNDDOWN((L598*LOOKUP(L598,{0,1950001,3300001,6950001,9000001,18000001,40000001},{0.05,0.1,0.2,0.23,0.33,0.4,0.45})-LOOKUP(L598,{0,1950001,3300001,6950001,9000001,18000001,40000001},{0,97500,427500,636000,1536000,2796000,4796000}))*1.021,-2))</f>
        <v/>
      </c>
      <c r="P598" s="19">
        <f>MAX(0,ROUNDDOWN(G598-E598-430000,-3))</f>
        <v/>
      </c>
      <c r="Q598" s="19">
        <f>MAX(0,ROUNDDOWN(G598-E598-430000-I598,-3))</f>
        <v/>
      </c>
      <c r="R598" s="19">
        <f>MAX(0,ROUNDDOWN(F598-E598-430000,-3))</f>
        <v/>
      </c>
      <c r="S598" s="19">
        <f>IF(G598&lt;=450000,0,MAX(0,ROUNDDOWN(P598*0.06-MIN(50000,P598)*0.03,-2))+MAX(0,ROUNDDOWN(P598*0.04-MIN(50000,P598)*0.02,-2)))</f>
        <v/>
      </c>
      <c r="T598" s="19">
        <f>IF(G598&lt;=450000,0,MAX(0,ROUNDDOWN(Q598*0.06-MIN(50000,Q598)*0.03,-2))+MAX(0,ROUNDDOWN(Q598*0.04-MIN(50000,Q598)*0.02,-2)))</f>
        <v/>
      </c>
      <c r="U598" s="19">
        <f>IF(F598&lt;=450000,0,MAX(0,ROUNDDOWN(R598*0.06-MIN(50000,R598)*0.03,-2))+MAX(0,ROUNDDOWN(R598*0.04-MIN(50000,R598)*0.02,-2)))</f>
        <v/>
      </c>
      <c r="V598" s="19">
        <f>S598-U598</f>
        <v/>
      </c>
      <c r="W598" s="19">
        <f>O598-M598</f>
        <v/>
      </c>
      <c r="X598" s="19">
        <f>N598+T598-M598-S598</f>
        <v/>
      </c>
      <c r="Y598" s="19">
        <f>T598-S598</f>
        <v/>
      </c>
    </row>
    <row r="599">
      <c r="A599" t="inlineStr">
        <is>
          <t>年収刻み 20万1円</t>
        </is>
      </c>
      <c r="B599" s="19">
        <f>'4_年収10万円刻み'!$A$114</f>
        <v/>
      </c>
      <c r="C599" s="19" t="n">
        <v>200001</v>
      </c>
      <c r="D599" s="19" t="n">
        <v>0</v>
      </c>
      <c r="E599" s="19">
        <f>ROUND(MIN(B599/12,650000)*12*0.0915+MIN(B599/12,1390000)*12*(0.0504+0)+B599*0.005,0)</f>
        <v/>
      </c>
      <c r="F599" s="19">
        <f>IF(B599&lt;741000,0,IF(B599&lt;2191000,B599-740000,IF(B599&lt;2193000,1451000,IF(B599&lt;2196000,1453000,IF(B599&lt;2200000,1456000,IF(B599&lt;3600000,ROUND(ROUNDDOWN(B599/4,-3)*2.8,0)-80000,IF(B599&lt;6600000,ROUND(ROUNDDOWN(B599/4,-3)*3.2,0)-440000,IF(B599&lt;8500000,ROUNDDOWN(B599*0.9,0)-1100000,B599-1950000))))))))</f>
        <v/>
      </c>
      <c r="G599" s="19">
        <f>F599+C599</f>
        <v/>
      </c>
      <c r="H599" s="19">
        <f>IF(G599&gt;23500000,NA(),IF(G599&lt;=4890000,1040000,IF(G599&lt;=6550000,670000,620000)))</f>
        <v/>
      </c>
      <c r="I599" s="19">
        <f>IF(D599&lt;=0,0,MAX(0,MIN(2000000,D599-MIN(100000,ROUNDDOWN(G599*0.05,0)))))</f>
        <v/>
      </c>
      <c r="J599" s="19">
        <f>MAX(0,ROUNDDOWN(F599-E599-H599,-3))</f>
        <v/>
      </c>
      <c r="K599" s="19">
        <f>MAX(0,ROUNDDOWN(G599-E599-H599-I599,-3))</f>
        <v/>
      </c>
      <c r="L599" s="19">
        <f>MAX(0,ROUNDDOWN(G599-E599-H599,-3))</f>
        <v/>
      </c>
      <c r="M599" s="19">
        <f>IF(J599&lt;=0,0,ROUNDDOWN((J599*LOOKUP(J599,{0,1950001,3300001,6950001,9000001,18000001,40000001},{0.05,0.1,0.2,0.23,0.33,0.4,0.45})-LOOKUP(J599,{0,1950001,3300001,6950001,9000001,18000001,40000001},{0,97500,427500,636000,1536000,2796000,4796000}))*1.021,-2))</f>
        <v/>
      </c>
      <c r="N599" s="19">
        <f>IF(K599&lt;=0,0,ROUNDDOWN((K599*LOOKUP(K599,{0,1950001,3300001,6950001,9000001,18000001,40000001},{0.05,0.1,0.2,0.23,0.33,0.4,0.45})-LOOKUP(K599,{0,1950001,3300001,6950001,9000001,18000001,40000001},{0,97500,427500,636000,1536000,2796000,4796000}))*1.021,-2))</f>
        <v/>
      </c>
      <c r="O599" s="19">
        <f>IF(L599&lt;=0,0,ROUNDDOWN((L599*LOOKUP(L599,{0,1950001,3300001,6950001,9000001,18000001,40000001},{0.05,0.1,0.2,0.23,0.33,0.4,0.45})-LOOKUP(L599,{0,1950001,3300001,6950001,9000001,18000001,40000001},{0,97500,427500,636000,1536000,2796000,4796000}))*1.021,-2))</f>
        <v/>
      </c>
      <c r="P599" s="19">
        <f>MAX(0,ROUNDDOWN(G599-E599-430000,-3))</f>
        <v/>
      </c>
      <c r="Q599" s="19">
        <f>MAX(0,ROUNDDOWN(G599-E599-430000-I599,-3))</f>
        <v/>
      </c>
      <c r="R599" s="19">
        <f>MAX(0,ROUNDDOWN(F599-E599-430000,-3))</f>
        <v/>
      </c>
      <c r="S599" s="19">
        <f>IF(G599&lt;=450000,0,MAX(0,ROUNDDOWN(P599*0.06-MIN(50000,P599)*0.03,-2))+MAX(0,ROUNDDOWN(P599*0.04-MIN(50000,P599)*0.02,-2)))</f>
        <v/>
      </c>
      <c r="T599" s="19">
        <f>IF(G599&lt;=450000,0,MAX(0,ROUNDDOWN(Q599*0.06-MIN(50000,Q599)*0.03,-2))+MAX(0,ROUNDDOWN(Q599*0.04-MIN(50000,Q599)*0.02,-2)))</f>
        <v/>
      </c>
      <c r="U599" s="19">
        <f>IF(F599&lt;=450000,0,MAX(0,ROUNDDOWN(R599*0.06-MIN(50000,R599)*0.03,-2))+MAX(0,ROUNDDOWN(R599*0.04-MIN(50000,R599)*0.02,-2)))</f>
        <v/>
      </c>
      <c r="V599" s="19">
        <f>S599-U599</f>
        <v/>
      </c>
      <c r="W599" s="19">
        <f>O599-M599</f>
        <v/>
      </c>
      <c r="X599" s="19">
        <f>N599+T599-M599-S599</f>
        <v/>
      </c>
      <c r="Y599" s="19">
        <f>T599-S599</f>
        <v/>
      </c>
    </row>
    <row r="600">
      <c r="A600" t="inlineStr">
        <is>
          <t>年収刻み 19万</t>
        </is>
      </c>
      <c r="B600" s="19">
        <f>'4_年収10万円刻み'!$A$115</f>
        <v/>
      </c>
      <c r="C600" s="19" t="n">
        <v>190000</v>
      </c>
      <c r="D600" s="19" t="n">
        <v>0</v>
      </c>
      <c r="E600" s="19">
        <f>ROUND(MIN(B600/12,650000)*12*0.0915+MIN(B600/12,1390000)*12*(0.0504+0)+B600*0.005,0)</f>
        <v/>
      </c>
      <c r="F600" s="19">
        <f>IF(B600&lt;741000,0,IF(B600&lt;2191000,B600-740000,IF(B600&lt;2193000,1451000,IF(B600&lt;2196000,1453000,IF(B600&lt;2200000,1456000,IF(B600&lt;3600000,ROUND(ROUNDDOWN(B600/4,-3)*2.8,0)-80000,IF(B600&lt;6600000,ROUND(ROUNDDOWN(B600/4,-3)*3.2,0)-440000,IF(B600&lt;8500000,ROUNDDOWN(B600*0.9,0)-1100000,B600-1950000))))))))</f>
        <v/>
      </c>
      <c r="G600" s="19">
        <f>F600+C600</f>
        <v/>
      </c>
      <c r="H600" s="19">
        <f>IF(G600&gt;23500000,NA(),IF(G600&lt;=4890000,1040000,IF(G600&lt;=6550000,670000,620000)))</f>
        <v/>
      </c>
      <c r="I600" s="19">
        <f>IF(D600&lt;=0,0,MAX(0,MIN(2000000,D600-MIN(100000,ROUNDDOWN(G600*0.05,0)))))</f>
        <v/>
      </c>
      <c r="J600" s="19">
        <f>MAX(0,ROUNDDOWN(F600-E600-H600,-3))</f>
        <v/>
      </c>
      <c r="K600" s="19">
        <f>MAX(0,ROUNDDOWN(G600-E600-H600-I600,-3))</f>
        <v/>
      </c>
      <c r="L600" s="19">
        <f>MAX(0,ROUNDDOWN(G600-E600-H600,-3))</f>
        <v/>
      </c>
      <c r="M600" s="19">
        <f>IF(J600&lt;=0,0,ROUNDDOWN((J600*LOOKUP(J600,{0,1950001,3300001,6950001,9000001,18000001,40000001},{0.05,0.1,0.2,0.23,0.33,0.4,0.45})-LOOKUP(J600,{0,1950001,3300001,6950001,9000001,18000001,40000001},{0,97500,427500,636000,1536000,2796000,4796000}))*1.021,-2))</f>
        <v/>
      </c>
      <c r="N600" s="19">
        <f>IF(K600&lt;=0,0,ROUNDDOWN((K600*LOOKUP(K600,{0,1950001,3300001,6950001,9000001,18000001,40000001},{0.05,0.1,0.2,0.23,0.33,0.4,0.45})-LOOKUP(K600,{0,1950001,3300001,6950001,9000001,18000001,40000001},{0,97500,427500,636000,1536000,2796000,4796000}))*1.021,-2))</f>
        <v/>
      </c>
      <c r="O600" s="19">
        <f>IF(L600&lt;=0,0,ROUNDDOWN((L600*LOOKUP(L600,{0,1950001,3300001,6950001,9000001,18000001,40000001},{0.05,0.1,0.2,0.23,0.33,0.4,0.45})-LOOKUP(L600,{0,1950001,3300001,6950001,9000001,18000001,40000001},{0,97500,427500,636000,1536000,2796000,4796000}))*1.021,-2))</f>
        <v/>
      </c>
      <c r="P600" s="19">
        <f>MAX(0,ROUNDDOWN(G600-E600-430000,-3))</f>
        <v/>
      </c>
      <c r="Q600" s="19">
        <f>MAX(0,ROUNDDOWN(G600-E600-430000-I600,-3))</f>
        <v/>
      </c>
      <c r="R600" s="19">
        <f>MAX(0,ROUNDDOWN(F600-E600-430000,-3))</f>
        <v/>
      </c>
      <c r="S600" s="19">
        <f>IF(G600&lt;=450000,0,MAX(0,ROUNDDOWN(P600*0.06-MIN(50000,P600)*0.03,-2))+MAX(0,ROUNDDOWN(P600*0.04-MIN(50000,P600)*0.02,-2)))</f>
        <v/>
      </c>
      <c r="T600" s="19">
        <f>IF(G600&lt;=450000,0,MAX(0,ROUNDDOWN(Q600*0.06-MIN(50000,Q600)*0.03,-2))+MAX(0,ROUNDDOWN(Q600*0.04-MIN(50000,Q600)*0.02,-2)))</f>
        <v/>
      </c>
      <c r="U600" s="19">
        <f>IF(F600&lt;=450000,0,MAX(0,ROUNDDOWN(R600*0.06-MIN(50000,R600)*0.03,-2))+MAX(0,ROUNDDOWN(R600*0.04-MIN(50000,R600)*0.02,-2)))</f>
        <v/>
      </c>
      <c r="V600" s="19">
        <f>S600-U600</f>
        <v/>
      </c>
      <c r="W600" s="19">
        <f>O600-M600</f>
        <v/>
      </c>
      <c r="X600" s="19">
        <f>N600+T600-M600-S600</f>
        <v/>
      </c>
      <c r="Y600" s="19">
        <f>T600-S600</f>
        <v/>
      </c>
    </row>
    <row r="601">
      <c r="A601" t="inlineStr">
        <is>
          <t>年収刻み 20万1円</t>
        </is>
      </c>
      <c r="B601" s="19">
        <f>'4_年収10万円刻み'!$A$115</f>
        <v/>
      </c>
      <c r="C601" s="19" t="n">
        <v>200001</v>
      </c>
      <c r="D601" s="19" t="n">
        <v>0</v>
      </c>
      <c r="E601" s="19">
        <f>ROUND(MIN(B601/12,650000)*12*0.0915+MIN(B601/12,1390000)*12*(0.0504+0)+B601*0.005,0)</f>
        <v/>
      </c>
      <c r="F601" s="19">
        <f>IF(B601&lt;741000,0,IF(B601&lt;2191000,B601-740000,IF(B601&lt;2193000,1451000,IF(B601&lt;2196000,1453000,IF(B601&lt;2200000,1456000,IF(B601&lt;3600000,ROUND(ROUNDDOWN(B601/4,-3)*2.8,0)-80000,IF(B601&lt;6600000,ROUND(ROUNDDOWN(B601/4,-3)*3.2,0)-440000,IF(B601&lt;8500000,ROUNDDOWN(B601*0.9,0)-1100000,B601-1950000))))))))</f>
        <v/>
      </c>
      <c r="G601" s="19">
        <f>F601+C601</f>
        <v/>
      </c>
      <c r="H601" s="19">
        <f>IF(G601&gt;23500000,NA(),IF(G601&lt;=4890000,1040000,IF(G601&lt;=6550000,670000,620000)))</f>
        <v/>
      </c>
      <c r="I601" s="19">
        <f>IF(D601&lt;=0,0,MAX(0,MIN(2000000,D601-MIN(100000,ROUNDDOWN(G601*0.05,0)))))</f>
        <v/>
      </c>
      <c r="J601" s="19">
        <f>MAX(0,ROUNDDOWN(F601-E601-H601,-3))</f>
        <v/>
      </c>
      <c r="K601" s="19">
        <f>MAX(0,ROUNDDOWN(G601-E601-H601-I601,-3))</f>
        <v/>
      </c>
      <c r="L601" s="19">
        <f>MAX(0,ROUNDDOWN(G601-E601-H601,-3))</f>
        <v/>
      </c>
      <c r="M601" s="19">
        <f>IF(J601&lt;=0,0,ROUNDDOWN((J601*LOOKUP(J601,{0,1950001,3300001,6950001,9000001,18000001,40000001},{0.05,0.1,0.2,0.23,0.33,0.4,0.45})-LOOKUP(J601,{0,1950001,3300001,6950001,9000001,18000001,40000001},{0,97500,427500,636000,1536000,2796000,4796000}))*1.021,-2))</f>
        <v/>
      </c>
      <c r="N601" s="19">
        <f>IF(K601&lt;=0,0,ROUNDDOWN((K601*LOOKUP(K601,{0,1950001,3300001,6950001,9000001,18000001,40000001},{0.05,0.1,0.2,0.23,0.33,0.4,0.45})-LOOKUP(K601,{0,1950001,3300001,6950001,9000001,18000001,40000001},{0,97500,427500,636000,1536000,2796000,4796000}))*1.021,-2))</f>
        <v/>
      </c>
      <c r="O601" s="19">
        <f>IF(L601&lt;=0,0,ROUNDDOWN((L601*LOOKUP(L601,{0,1950001,3300001,6950001,9000001,18000001,40000001},{0.05,0.1,0.2,0.23,0.33,0.4,0.45})-LOOKUP(L601,{0,1950001,3300001,6950001,9000001,18000001,40000001},{0,97500,427500,636000,1536000,2796000,4796000}))*1.021,-2))</f>
        <v/>
      </c>
      <c r="P601" s="19">
        <f>MAX(0,ROUNDDOWN(G601-E601-430000,-3))</f>
        <v/>
      </c>
      <c r="Q601" s="19">
        <f>MAX(0,ROUNDDOWN(G601-E601-430000-I601,-3))</f>
        <v/>
      </c>
      <c r="R601" s="19">
        <f>MAX(0,ROUNDDOWN(F601-E601-430000,-3))</f>
        <v/>
      </c>
      <c r="S601" s="19">
        <f>IF(G601&lt;=450000,0,MAX(0,ROUNDDOWN(P601*0.06-MIN(50000,P601)*0.03,-2))+MAX(0,ROUNDDOWN(P601*0.04-MIN(50000,P601)*0.02,-2)))</f>
        <v/>
      </c>
      <c r="T601" s="19">
        <f>IF(G601&lt;=450000,0,MAX(0,ROUNDDOWN(Q601*0.06-MIN(50000,Q601)*0.03,-2))+MAX(0,ROUNDDOWN(Q601*0.04-MIN(50000,Q601)*0.02,-2)))</f>
        <v/>
      </c>
      <c r="U601" s="19">
        <f>IF(F601&lt;=450000,0,MAX(0,ROUNDDOWN(R601*0.06-MIN(50000,R601)*0.03,-2))+MAX(0,ROUNDDOWN(R601*0.04-MIN(50000,R601)*0.02,-2)))</f>
        <v/>
      </c>
      <c r="V601" s="19">
        <f>S601-U601</f>
        <v/>
      </c>
      <c r="W601" s="19">
        <f>O601-M601</f>
        <v/>
      </c>
      <c r="X601" s="19">
        <f>N601+T601-M601-S601</f>
        <v/>
      </c>
      <c r="Y601" s="19">
        <f>T601-S601</f>
        <v/>
      </c>
    </row>
    <row r="602">
      <c r="A602" t="inlineStr">
        <is>
          <t>年収刻み 19万</t>
        </is>
      </c>
      <c r="B602" s="19">
        <f>'4_年収10万円刻み'!$A$116</f>
        <v/>
      </c>
      <c r="C602" s="19" t="n">
        <v>190000</v>
      </c>
      <c r="D602" s="19" t="n">
        <v>0</v>
      </c>
      <c r="E602" s="19">
        <f>ROUND(MIN(B602/12,650000)*12*0.0915+MIN(B602/12,1390000)*12*(0.0504+0)+B602*0.005,0)</f>
        <v/>
      </c>
      <c r="F602" s="19">
        <f>IF(B602&lt;741000,0,IF(B602&lt;2191000,B602-740000,IF(B602&lt;2193000,1451000,IF(B602&lt;2196000,1453000,IF(B602&lt;2200000,1456000,IF(B602&lt;3600000,ROUND(ROUNDDOWN(B602/4,-3)*2.8,0)-80000,IF(B602&lt;6600000,ROUND(ROUNDDOWN(B602/4,-3)*3.2,0)-440000,IF(B602&lt;8500000,ROUNDDOWN(B602*0.9,0)-1100000,B602-1950000))))))))</f>
        <v/>
      </c>
      <c r="G602" s="19">
        <f>F602+C602</f>
        <v/>
      </c>
      <c r="H602" s="19">
        <f>IF(G602&gt;23500000,NA(),IF(G602&lt;=4890000,1040000,IF(G602&lt;=6550000,670000,620000)))</f>
        <v/>
      </c>
      <c r="I602" s="19">
        <f>IF(D602&lt;=0,0,MAX(0,MIN(2000000,D602-MIN(100000,ROUNDDOWN(G602*0.05,0)))))</f>
        <v/>
      </c>
      <c r="J602" s="19">
        <f>MAX(0,ROUNDDOWN(F602-E602-H602,-3))</f>
        <v/>
      </c>
      <c r="K602" s="19">
        <f>MAX(0,ROUNDDOWN(G602-E602-H602-I602,-3))</f>
        <v/>
      </c>
      <c r="L602" s="19">
        <f>MAX(0,ROUNDDOWN(G602-E602-H602,-3))</f>
        <v/>
      </c>
      <c r="M602" s="19">
        <f>IF(J602&lt;=0,0,ROUNDDOWN((J602*LOOKUP(J602,{0,1950001,3300001,6950001,9000001,18000001,40000001},{0.05,0.1,0.2,0.23,0.33,0.4,0.45})-LOOKUP(J602,{0,1950001,3300001,6950001,9000001,18000001,40000001},{0,97500,427500,636000,1536000,2796000,4796000}))*1.021,-2))</f>
        <v/>
      </c>
      <c r="N602" s="19">
        <f>IF(K602&lt;=0,0,ROUNDDOWN((K602*LOOKUP(K602,{0,1950001,3300001,6950001,9000001,18000001,40000001},{0.05,0.1,0.2,0.23,0.33,0.4,0.45})-LOOKUP(K602,{0,1950001,3300001,6950001,9000001,18000001,40000001},{0,97500,427500,636000,1536000,2796000,4796000}))*1.021,-2))</f>
        <v/>
      </c>
      <c r="O602" s="19">
        <f>IF(L602&lt;=0,0,ROUNDDOWN((L602*LOOKUP(L602,{0,1950001,3300001,6950001,9000001,18000001,40000001},{0.05,0.1,0.2,0.23,0.33,0.4,0.45})-LOOKUP(L602,{0,1950001,3300001,6950001,9000001,18000001,40000001},{0,97500,427500,636000,1536000,2796000,4796000}))*1.021,-2))</f>
        <v/>
      </c>
      <c r="P602" s="19">
        <f>MAX(0,ROUNDDOWN(G602-E602-430000,-3))</f>
        <v/>
      </c>
      <c r="Q602" s="19">
        <f>MAX(0,ROUNDDOWN(G602-E602-430000-I602,-3))</f>
        <v/>
      </c>
      <c r="R602" s="19">
        <f>MAX(0,ROUNDDOWN(F602-E602-430000,-3))</f>
        <v/>
      </c>
      <c r="S602" s="19">
        <f>IF(G602&lt;=450000,0,MAX(0,ROUNDDOWN(P602*0.06-MIN(50000,P602)*0.03,-2))+MAX(0,ROUNDDOWN(P602*0.04-MIN(50000,P602)*0.02,-2)))</f>
        <v/>
      </c>
      <c r="T602" s="19">
        <f>IF(G602&lt;=450000,0,MAX(0,ROUNDDOWN(Q602*0.06-MIN(50000,Q602)*0.03,-2))+MAX(0,ROUNDDOWN(Q602*0.04-MIN(50000,Q602)*0.02,-2)))</f>
        <v/>
      </c>
      <c r="U602" s="19">
        <f>IF(F602&lt;=450000,0,MAX(0,ROUNDDOWN(R602*0.06-MIN(50000,R602)*0.03,-2))+MAX(0,ROUNDDOWN(R602*0.04-MIN(50000,R602)*0.02,-2)))</f>
        <v/>
      </c>
      <c r="V602" s="19">
        <f>S602-U602</f>
        <v/>
      </c>
      <c r="W602" s="19">
        <f>O602-M602</f>
        <v/>
      </c>
      <c r="X602" s="19">
        <f>N602+T602-M602-S602</f>
        <v/>
      </c>
      <c r="Y602" s="19">
        <f>T602-S602</f>
        <v/>
      </c>
    </row>
    <row r="603">
      <c r="A603" t="inlineStr">
        <is>
          <t>年収刻み 20万1円</t>
        </is>
      </c>
      <c r="B603" s="19">
        <f>'4_年収10万円刻み'!$A$116</f>
        <v/>
      </c>
      <c r="C603" s="19" t="n">
        <v>200001</v>
      </c>
      <c r="D603" s="19" t="n">
        <v>0</v>
      </c>
      <c r="E603" s="19">
        <f>ROUND(MIN(B603/12,650000)*12*0.0915+MIN(B603/12,1390000)*12*(0.0504+0)+B603*0.005,0)</f>
        <v/>
      </c>
      <c r="F603" s="19">
        <f>IF(B603&lt;741000,0,IF(B603&lt;2191000,B603-740000,IF(B603&lt;2193000,1451000,IF(B603&lt;2196000,1453000,IF(B603&lt;2200000,1456000,IF(B603&lt;3600000,ROUND(ROUNDDOWN(B603/4,-3)*2.8,0)-80000,IF(B603&lt;6600000,ROUND(ROUNDDOWN(B603/4,-3)*3.2,0)-440000,IF(B603&lt;8500000,ROUNDDOWN(B603*0.9,0)-1100000,B603-1950000))))))))</f>
        <v/>
      </c>
      <c r="G603" s="19">
        <f>F603+C603</f>
        <v/>
      </c>
      <c r="H603" s="19">
        <f>IF(G603&gt;23500000,NA(),IF(G603&lt;=4890000,1040000,IF(G603&lt;=6550000,670000,620000)))</f>
        <v/>
      </c>
      <c r="I603" s="19">
        <f>IF(D603&lt;=0,0,MAX(0,MIN(2000000,D603-MIN(100000,ROUNDDOWN(G603*0.05,0)))))</f>
        <v/>
      </c>
      <c r="J603" s="19">
        <f>MAX(0,ROUNDDOWN(F603-E603-H603,-3))</f>
        <v/>
      </c>
      <c r="K603" s="19">
        <f>MAX(0,ROUNDDOWN(G603-E603-H603-I603,-3))</f>
        <v/>
      </c>
      <c r="L603" s="19">
        <f>MAX(0,ROUNDDOWN(G603-E603-H603,-3))</f>
        <v/>
      </c>
      <c r="M603" s="19">
        <f>IF(J603&lt;=0,0,ROUNDDOWN((J603*LOOKUP(J603,{0,1950001,3300001,6950001,9000001,18000001,40000001},{0.05,0.1,0.2,0.23,0.33,0.4,0.45})-LOOKUP(J603,{0,1950001,3300001,6950001,9000001,18000001,40000001},{0,97500,427500,636000,1536000,2796000,4796000}))*1.021,-2))</f>
        <v/>
      </c>
      <c r="N603" s="19">
        <f>IF(K603&lt;=0,0,ROUNDDOWN((K603*LOOKUP(K603,{0,1950001,3300001,6950001,9000001,18000001,40000001},{0.05,0.1,0.2,0.23,0.33,0.4,0.45})-LOOKUP(K603,{0,1950001,3300001,6950001,9000001,18000001,40000001},{0,97500,427500,636000,1536000,2796000,4796000}))*1.021,-2))</f>
        <v/>
      </c>
      <c r="O603" s="19">
        <f>IF(L603&lt;=0,0,ROUNDDOWN((L603*LOOKUP(L603,{0,1950001,3300001,6950001,9000001,18000001,40000001},{0.05,0.1,0.2,0.23,0.33,0.4,0.45})-LOOKUP(L603,{0,1950001,3300001,6950001,9000001,18000001,40000001},{0,97500,427500,636000,1536000,2796000,4796000}))*1.021,-2))</f>
        <v/>
      </c>
      <c r="P603" s="19">
        <f>MAX(0,ROUNDDOWN(G603-E603-430000,-3))</f>
        <v/>
      </c>
      <c r="Q603" s="19">
        <f>MAX(0,ROUNDDOWN(G603-E603-430000-I603,-3))</f>
        <v/>
      </c>
      <c r="R603" s="19">
        <f>MAX(0,ROUNDDOWN(F603-E603-430000,-3))</f>
        <v/>
      </c>
      <c r="S603" s="19">
        <f>IF(G603&lt;=450000,0,MAX(0,ROUNDDOWN(P603*0.06-MIN(50000,P603)*0.03,-2))+MAX(0,ROUNDDOWN(P603*0.04-MIN(50000,P603)*0.02,-2)))</f>
        <v/>
      </c>
      <c r="T603" s="19">
        <f>IF(G603&lt;=450000,0,MAX(0,ROUNDDOWN(Q603*0.06-MIN(50000,Q603)*0.03,-2))+MAX(0,ROUNDDOWN(Q603*0.04-MIN(50000,Q603)*0.02,-2)))</f>
        <v/>
      </c>
      <c r="U603" s="19">
        <f>IF(F603&lt;=450000,0,MAX(0,ROUNDDOWN(R603*0.06-MIN(50000,R603)*0.03,-2))+MAX(0,ROUNDDOWN(R603*0.04-MIN(50000,R603)*0.02,-2)))</f>
        <v/>
      </c>
      <c r="V603" s="19">
        <f>S603-U603</f>
        <v/>
      </c>
      <c r="W603" s="19">
        <f>O603-M603</f>
        <v/>
      </c>
      <c r="X603" s="19">
        <f>N603+T603-M603-S603</f>
        <v/>
      </c>
      <c r="Y603" s="19">
        <f>T603-S603</f>
        <v/>
      </c>
    </row>
    <row r="604">
      <c r="A604" t="inlineStr">
        <is>
          <t>年収刻み 19万</t>
        </is>
      </c>
      <c r="B604" s="19">
        <f>'4_年収10万円刻み'!$A$117</f>
        <v/>
      </c>
      <c r="C604" s="19" t="n">
        <v>190000</v>
      </c>
      <c r="D604" s="19" t="n">
        <v>0</v>
      </c>
      <c r="E604" s="19">
        <f>ROUND(MIN(B604/12,650000)*12*0.0915+MIN(B604/12,1390000)*12*(0.0504+0)+B604*0.005,0)</f>
        <v/>
      </c>
      <c r="F604" s="19">
        <f>IF(B604&lt;741000,0,IF(B604&lt;2191000,B604-740000,IF(B604&lt;2193000,1451000,IF(B604&lt;2196000,1453000,IF(B604&lt;2200000,1456000,IF(B604&lt;3600000,ROUND(ROUNDDOWN(B604/4,-3)*2.8,0)-80000,IF(B604&lt;6600000,ROUND(ROUNDDOWN(B604/4,-3)*3.2,0)-440000,IF(B604&lt;8500000,ROUNDDOWN(B604*0.9,0)-1100000,B604-1950000))))))))</f>
        <v/>
      </c>
      <c r="G604" s="19">
        <f>F604+C604</f>
        <v/>
      </c>
      <c r="H604" s="19">
        <f>IF(G604&gt;23500000,NA(),IF(G604&lt;=4890000,1040000,IF(G604&lt;=6550000,670000,620000)))</f>
        <v/>
      </c>
      <c r="I604" s="19">
        <f>IF(D604&lt;=0,0,MAX(0,MIN(2000000,D604-MIN(100000,ROUNDDOWN(G604*0.05,0)))))</f>
        <v/>
      </c>
      <c r="J604" s="19">
        <f>MAX(0,ROUNDDOWN(F604-E604-H604,-3))</f>
        <v/>
      </c>
      <c r="K604" s="19">
        <f>MAX(0,ROUNDDOWN(G604-E604-H604-I604,-3))</f>
        <v/>
      </c>
      <c r="L604" s="19">
        <f>MAX(0,ROUNDDOWN(G604-E604-H604,-3))</f>
        <v/>
      </c>
      <c r="M604" s="19">
        <f>IF(J604&lt;=0,0,ROUNDDOWN((J604*LOOKUP(J604,{0,1950001,3300001,6950001,9000001,18000001,40000001},{0.05,0.1,0.2,0.23,0.33,0.4,0.45})-LOOKUP(J604,{0,1950001,3300001,6950001,9000001,18000001,40000001},{0,97500,427500,636000,1536000,2796000,4796000}))*1.021,-2))</f>
        <v/>
      </c>
      <c r="N604" s="19">
        <f>IF(K604&lt;=0,0,ROUNDDOWN((K604*LOOKUP(K604,{0,1950001,3300001,6950001,9000001,18000001,40000001},{0.05,0.1,0.2,0.23,0.33,0.4,0.45})-LOOKUP(K604,{0,1950001,3300001,6950001,9000001,18000001,40000001},{0,97500,427500,636000,1536000,2796000,4796000}))*1.021,-2))</f>
        <v/>
      </c>
      <c r="O604" s="19">
        <f>IF(L604&lt;=0,0,ROUNDDOWN((L604*LOOKUP(L604,{0,1950001,3300001,6950001,9000001,18000001,40000001},{0.05,0.1,0.2,0.23,0.33,0.4,0.45})-LOOKUP(L604,{0,1950001,3300001,6950001,9000001,18000001,40000001},{0,97500,427500,636000,1536000,2796000,4796000}))*1.021,-2))</f>
        <v/>
      </c>
      <c r="P604" s="19">
        <f>MAX(0,ROUNDDOWN(G604-E604-430000,-3))</f>
        <v/>
      </c>
      <c r="Q604" s="19">
        <f>MAX(0,ROUNDDOWN(G604-E604-430000-I604,-3))</f>
        <v/>
      </c>
      <c r="R604" s="19">
        <f>MAX(0,ROUNDDOWN(F604-E604-430000,-3))</f>
        <v/>
      </c>
      <c r="S604" s="19">
        <f>IF(G604&lt;=450000,0,MAX(0,ROUNDDOWN(P604*0.06-MIN(50000,P604)*0.03,-2))+MAX(0,ROUNDDOWN(P604*0.04-MIN(50000,P604)*0.02,-2)))</f>
        <v/>
      </c>
      <c r="T604" s="19">
        <f>IF(G604&lt;=450000,0,MAX(0,ROUNDDOWN(Q604*0.06-MIN(50000,Q604)*0.03,-2))+MAX(0,ROUNDDOWN(Q604*0.04-MIN(50000,Q604)*0.02,-2)))</f>
        <v/>
      </c>
      <c r="U604" s="19">
        <f>IF(F604&lt;=450000,0,MAX(0,ROUNDDOWN(R604*0.06-MIN(50000,R604)*0.03,-2))+MAX(0,ROUNDDOWN(R604*0.04-MIN(50000,R604)*0.02,-2)))</f>
        <v/>
      </c>
      <c r="V604" s="19">
        <f>S604-U604</f>
        <v/>
      </c>
      <c r="W604" s="19">
        <f>O604-M604</f>
        <v/>
      </c>
      <c r="X604" s="19">
        <f>N604+T604-M604-S604</f>
        <v/>
      </c>
      <c r="Y604" s="19">
        <f>T604-S604</f>
        <v/>
      </c>
    </row>
    <row r="605">
      <c r="A605" t="inlineStr">
        <is>
          <t>年収刻み 20万1円</t>
        </is>
      </c>
      <c r="B605" s="19">
        <f>'4_年収10万円刻み'!$A$117</f>
        <v/>
      </c>
      <c r="C605" s="19" t="n">
        <v>200001</v>
      </c>
      <c r="D605" s="19" t="n">
        <v>0</v>
      </c>
      <c r="E605" s="19">
        <f>ROUND(MIN(B605/12,650000)*12*0.0915+MIN(B605/12,1390000)*12*(0.0504+0)+B605*0.005,0)</f>
        <v/>
      </c>
      <c r="F605" s="19">
        <f>IF(B605&lt;741000,0,IF(B605&lt;2191000,B605-740000,IF(B605&lt;2193000,1451000,IF(B605&lt;2196000,1453000,IF(B605&lt;2200000,1456000,IF(B605&lt;3600000,ROUND(ROUNDDOWN(B605/4,-3)*2.8,0)-80000,IF(B605&lt;6600000,ROUND(ROUNDDOWN(B605/4,-3)*3.2,0)-440000,IF(B605&lt;8500000,ROUNDDOWN(B605*0.9,0)-1100000,B605-1950000))))))))</f>
        <v/>
      </c>
      <c r="G605" s="19">
        <f>F605+C605</f>
        <v/>
      </c>
      <c r="H605" s="19">
        <f>IF(G605&gt;23500000,NA(),IF(G605&lt;=4890000,1040000,IF(G605&lt;=6550000,670000,620000)))</f>
        <v/>
      </c>
      <c r="I605" s="19">
        <f>IF(D605&lt;=0,0,MAX(0,MIN(2000000,D605-MIN(100000,ROUNDDOWN(G605*0.05,0)))))</f>
        <v/>
      </c>
      <c r="J605" s="19">
        <f>MAX(0,ROUNDDOWN(F605-E605-H605,-3))</f>
        <v/>
      </c>
      <c r="K605" s="19">
        <f>MAX(0,ROUNDDOWN(G605-E605-H605-I605,-3))</f>
        <v/>
      </c>
      <c r="L605" s="19">
        <f>MAX(0,ROUNDDOWN(G605-E605-H605,-3))</f>
        <v/>
      </c>
      <c r="M605" s="19">
        <f>IF(J605&lt;=0,0,ROUNDDOWN((J605*LOOKUP(J605,{0,1950001,3300001,6950001,9000001,18000001,40000001},{0.05,0.1,0.2,0.23,0.33,0.4,0.45})-LOOKUP(J605,{0,1950001,3300001,6950001,9000001,18000001,40000001},{0,97500,427500,636000,1536000,2796000,4796000}))*1.021,-2))</f>
        <v/>
      </c>
      <c r="N605" s="19">
        <f>IF(K605&lt;=0,0,ROUNDDOWN((K605*LOOKUP(K605,{0,1950001,3300001,6950001,9000001,18000001,40000001},{0.05,0.1,0.2,0.23,0.33,0.4,0.45})-LOOKUP(K605,{0,1950001,3300001,6950001,9000001,18000001,40000001},{0,97500,427500,636000,1536000,2796000,4796000}))*1.021,-2))</f>
        <v/>
      </c>
      <c r="O605" s="19">
        <f>IF(L605&lt;=0,0,ROUNDDOWN((L605*LOOKUP(L605,{0,1950001,3300001,6950001,9000001,18000001,40000001},{0.05,0.1,0.2,0.23,0.33,0.4,0.45})-LOOKUP(L605,{0,1950001,3300001,6950001,9000001,18000001,40000001},{0,97500,427500,636000,1536000,2796000,4796000}))*1.021,-2))</f>
        <v/>
      </c>
      <c r="P605" s="19">
        <f>MAX(0,ROUNDDOWN(G605-E605-430000,-3))</f>
        <v/>
      </c>
      <c r="Q605" s="19">
        <f>MAX(0,ROUNDDOWN(G605-E605-430000-I605,-3))</f>
        <v/>
      </c>
      <c r="R605" s="19">
        <f>MAX(0,ROUNDDOWN(F605-E605-430000,-3))</f>
        <v/>
      </c>
      <c r="S605" s="19">
        <f>IF(G605&lt;=450000,0,MAX(0,ROUNDDOWN(P605*0.06-MIN(50000,P605)*0.03,-2))+MAX(0,ROUNDDOWN(P605*0.04-MIN(50000,P605)*0.02,-2)))</f>
        <v/>
      </c>
      <c r="T605" s="19">
        <f>IF(G605&lt;=450000,0,MAX(0,ROUNDDOWN(Q605*0.06-MIN(50000,Q605)*0.03,-2))+MAX(0,ROUNDDOWN(Q605*0.04-MIN(50000,Q605)*0.02,-2)))</f>
        <v/>
      </c>
      <c r="U605" s="19">
        <f>IF(F605&lt;=450000,0,MAX(0,ROUNDDOWN(R605*0.06-MIN(50000,R605)*0.03,-2))+MAX(0,ROUNDDOWN(R605*0.04-MIN(50000,R605)*0.02,-2)))</f>
        <v/>
      </c>
      <c r="V605" s="19">
        <f>S605-U605</f>
        <v/>
      </c>
      <c r="W605" s="19">
        <f>O605-M605</f>
        <v/>
      </c>
      <c r="X605" s="19">
        <f>N605+T605-M605-S605</f>
        <v/>
      </c>
      <c r="Y605" s="19">
        <f>T605-S605</f>
        <v/>
      </c>
    </row>
    <row r="606">
      <c r="A606" t="inlineStr">
        <is>
          <t>年収刻み 19万</t>
        </is>
      </c>
      <c r="B606" s="19">
        <f>'4_年収10万円刻み'!$A$118</f>
        <v/>
      </c>
      <c r="C606" s="19" t="n">
        <v>190000</v>
      </c>
      <c r="D606" s="19" t="n">
        <v>0</v>
      </c>
      <c r="E606" s="19">
        <f>ROUND(MIN(B606/12,650000)*12*0.0915+MIN(B606/12,1390000)*12*(0.0504+0)+B606*0.005,0)</f>
        <v/>
      </c>
      <c r="F606" s="19">
        <f>IF(B606&lt;741000,0,IF(B606&lt;2191000,B606-740000,IF(B606&lt;2193000,1451000,IF(B606&lt;2196000,1453000,IF(B606&lt;2200000,1456000,IF(B606&lt;3600000,ROUND(ROUNDDOWN(B606/4,-3)*2.8,0)-80000,IF(B606&lt;6600000,ROUND(ROUNDDOWN(B606/4,-3)*3.2,0)-440000,IF(B606&lt;8500000,ROUNDDOWN(B606*0.9,0)-1100000,B606-1950000))))))))</f>
        <v/>
      </c>
      <c r="G606" s="19">
        <f>F606+C606</f>
        <v/>
      </c>
      <c r="H606" s="19">
        <f>IF(G606&gt;23500000,NA(),IF(G606&lt;=4890000,1040000,IF(G606&lt;=6550000,670000,620000)))</f>
        <v/>
      </c>
      <c r="I606" s="19">
        <f>IF(D606&lt;=0,0,MAX(0,MIN(2000000,D606-MIN(100000,ROUNDDOWN(G606*0.05,0)))))</f>
        <v/>
      </c>
      <c r="J606" s="19">
        <f>MAX(0,ROUNDDOWN(F606-E606-H606,-3))</f>
        <v/>
      </c>
      <c r="K606" s="19">
        <f>MAX(0,ROUNDDOWN(G606-E606-H606-I606,-3))</f>
        <v/>
      </c>
      <c r="L606" s="19">
        <f>MAX(0,ROUNDDOWN(G606-E606-H606,-3))</f>
        <v/>
      </c>
      <c r="M606" s="19">
        <f>IF(J606&lt;=0,0,ROUNDDOWN((J606*LOOKUP(J606,{0,1950001,3300001,6950001,9000001,18000001,40000001},{0.05,0.1,0.2,0.23,0.33,0.4,0.45})-LOOKUP(J606,{0,1950001,3300001,6950001,9000001,18000001,40000001},{0,97500,427500,636000,1536000,2796000,4796000}))*1.021,-2))</f>
        <v/>
      </c>
      <c r="N606" s="19">
        <f>IF(K606&lt;=0,0,ROUNDDOWN((K606*LOOKUP(K606,{0,1950001,3300001,6950001,9000001,18000001,40000001},{0.05,0.1,0.2,0.23,0.33,0.4,0.45})-LOOKUP(K606,{0,1950001,3300001,6950001,9000001,18000001,40000001},{0,97500,427500,636000,1536000,2796000,4796000}))*1.021,-2))</f>
        <v/>
      </c>
      <c r="O606" s="19">
        <f>IF(L606&lt;=0,0,ROUNDDOWN((L606*LOOKUP(L606,{0,1950001,3300001,6950001,9000001,18000001,40000001},{0.05,0.1,0.2,0.23,0.33,0.4,0.45})-LOOKUP(L606,{0,1950001,3300001,6950001,9000001,18000001,40000001},{0,97500,427500,636000,1536000,2796000,4796000}))*1.021,-2))</f>
        <v/>
      </c>
      <c r="P606" s="19">
        <f>MAX(0,ROUNDDOWN(G606-E606-430000,-3))</f>
        <v/>
      </c>
      <c r="Q606" s="19">
        <f>MAX(0,ROUNDDOWN(G606-E606-430000-I606,-3))</f>
        <v/>
      </c>
      <c r="R606" s="19">
        <f>MAX(0,ROUNDDOWN(F606-E606-430000,-3))</f>
        <v/>
      </c>
      <c r="S606" s="19">
        <f>IF(G606&lt;=450000,0,MAX(0,ROUNDDOWN(P606*0.06-MIN(50000,P606)*0.03,-2))+MAX(0,ROUNDDOWN(P606*0.04-MIN(50000,P606)*0.02,-2)))</f>
        <v/>
      </c>
      <c r="T606" s="19">
        <f>IF(G606&lt;=450000,0,MAX(0,ROUNDDOWN(Q606*0.06-MIN(50000,Q606)*0.03,-2))+MAX(0,ROUNDDOWN(Q606*0.04-MIN(50000,Q606)*0.02,-2)))</f>
        <v/>
      </c>
      <c r="U606" s="19">
        <f>IF(F606&lt;=450000,0,MAX(0,ROUNDDOWN(R606*0.06-MIN(50000,R606)*0.03,-2))+MAX(0,ROUNDDOWN(R606*0.04-MIN(50000,R606)*0.02,-2)))</f>
        <v/>
      </c>
      <c r="V606" s="19">
        <f>S606-U606</f>
        <v/>
      </c>
      <c r="W606" s="19">
        <f>O606-M606</f>
        <v/>
      </c>
      <c r="X606" s="19">
        <f>N606+T606-M606-S606</f>
        <v/>
      </c>
      <c r="Y606" s="19">
        <f>T606-S606</f>
        <v/>
      </c>
    </row>
    <row r="607">
      <c r="A607" t="inlineStr">
        <is>
          <t>年収刻み 20万1円</t>
        </is>
      </c>
      <c r="B607" s="19">
        <f>'4_年収10万円刻み'!$A$118</f>
        <v/>
      </c>
      <c r="C607" s="19" t="n">
        <v>200001</v>
      </c>
      <c r="D607" s="19" t="n">
        <v>0</v>
      </c>
      <c r="E607" s="19">
        <f>ROUND(MIN(B607/12,650000)*12*0.0915+MIN(B607/12,1390000)*12*(0.0504+0)+B607*0.005,0)</f>
        <v/>
      </c>
      <c r="F607" s="19">
        <f>IF(B607&lt;741000,0,IF(B607&lt;2191000,B607-740000,IF(B607&lt;2193000,1451000,IF(B607&lt;2196000,1453000,IF(B607&lt;2200000,1456000,IF(B607&lt;3600000,ROUND(ROUNDDOWN(B607/4,-3)*2.8,0)-80000,IF(B607&lt;6600000,ROUND(ROUNDDOWN(B607/4,-3)*3.2,0)-440000,IF(B607&lt;8500000,ROUNDDOWN(B607*0.9,0)-1100000,B607-1950000))))))))</f>
        <v/>
      </c>
      <c r="G607" s="19">
        <f>F607+C607</f>
        <v/>
      </c>
      <c r="H607" s="19">
        <f>IF(G607&gt;23500000,NA(),IF(G607&lt;=4890000,1040000,IF(G607&lt;=6550000,670000,620000)))</f>
        <v/>
      </c>
      <c r="I607" s="19">
        <f>IF(D607&lt;=0,0,MAX(0,MIN(2000000,D607-MIN(100000,ROUNDDOWN(G607*0.05,0)))))</f>
        <v/>
      </c>
      <c r="J607" s="19">
        <f>MAX(0,ROUNDDOWN(F607-E607-H607,-3))</f>
        <v/>
      </c>
      <c r="K607" s="19">
        <f>MAX(0,ROUNDDOWN(G607-E607-H607-I607,-3))</f>
        <v/>
      </c>
      <c r="L607" s="19">
        <f>MAX(0,ROUNDDOWN(G607-E607-H607,-3))</f>
        <v/>
      </c>
      <c r="M607" s="19">
        <f>IF(J607&lt;=0,0,ROUNDDOWN((J607*LOOKUP(J607,{0,1950001,3300001,6950001,9000001,18000001,40000001},{0.05,0.1,0.2,0.23,0.33,0.4,0.45})-LOOKUP(J607,{0,1950001,3300001,6950001,9000001,18000001,40000001},{0,97500,427500,636000,1536000,2796000,4796000}))*1.021,-2))</f>
        <v/>
      </c>
      <c r="N607" s="19">
        <f>IF(K607&lt;=0,0,ROUNDDOWN((K607*LOOKUP(K607,{0,1950001,3300001,6950001,9000001,18000001,40000001},{0.05,0.1,0.2,0.23,0.33,0.4,0.45})-LOOKUP(K607,{0,1950001,3300001,6950001,9000001,18000001,40000001},{0,97500,427500,636000,1536000,2796000,4796000}))*1.021,-2))</f>
        <v/>
      </c>
      <c r="O607" s="19">
        <f>IF(L607&lt;=0,0,ROUNDDOWN((L607*LOOKUP(L607,{0,1950001,3300001,6950001,9000001,18000001,40000001},{0.05,0.1,0.2,0.23,0.33,0.4,0.45})-LOOKUP(L607,{0,1950001,3300001,6950001,9000001,18000001,40000001},{0,97500,427500,636000,1536000,2796000,4796000}))*1.021,-2))</f>
        <v/>
      </c>
      <c r="P607" s="19">
        <f>MAX(0,ROUNDDOWN(G607-E607-430000,-3))</f>
        <v/>
      </c>
      <c r="Q607" s="19">
        <f>MAX(0,ROUNDDOWN(G607-E607-430000-I607,-3))</f>
        <v/>
      </c>
      <c r="R607" s="19">
        <f>MAX(0,ROUNDDOWN(F607-E607-430000,-3))</f>
        <v/>
      </c>
      <c r="S607" s="19">
        <f>IF(G607&lt;=450000,0,MAX(0,ROUNDDOWN(P607*0.06-MIN(50000,P607)*0.03,-2))+MAX(0,ROUNDDOWN(P607*0.04-MIN(50000,P607)*0.02,-2)))</f>
        <v/>
      </c>
      <c r="T607" s="19">
        <f>IF(G607&lt;=450000,0,MAX(0,ROUNDDOWN(Q607*0.06-MIN(50000,Q607)*0.03,-2))+MAX(0,ROUNDDOWN(Q607*0.04-MIN(50000,Q607)*0.02,-2)))</f>
        <v/>
      </c>
      <c r="U607" s="19">
        <f>IF(F607&lt;=450000,0,MAX(0,ROUNDDOWN(R607*0.06-MIN(50000,R607)*0.03,-2))+MAX(0,ROUNDDOWN(R607*0.04-MIN(50000,R607)*0.02,-2)))</f>
        <v/>
      </c>
      <c r="V607" s="19">
        <f>S607-U607</f>
        <v/>
      </c>
      <c r="W607" s="19">
        <f>O607-M607</f>
        <v/>
      </c>
      <c r="X607" s="19">
        <f>N607+T607-M607-S607</f>
        <v/>
      </c>
      <c r="Y607" s="19">
        <f>T607-S607</f>
        <v/>
      </c>
    </row>
    <row r="608">
      <c r="A608" t="inlineStr">
        <is>
          <t>年収刻み 19万</t>
        </is>
      </c>
      <c r="B608" s="19">
        <f>'4_年収10万円刻み'!$A$119</f>
        <v/>
      </c>
      <c r="C608" s="19" t="n">
        <v>190000</v>
      </c>
      <c r="D608" s="19" t="n">
        <v>0</v>
      </c>
      <c r="E608" s="19">
        <f>ROUND(MIN(B608/12,650000)*12*0.0915+MIN(B608/12,1390000)*12*(0.0504+0)+B608*0.005,0)</f>
        <v/>
      </c>
      <c r="F608" s="19">
        <f>IF(B608&lt;741000,0,IF(B608&lt;2191000,B608-740000,IF(B608&lt;2193000,1451000,IF(B608&lt;2196000,1453000,IF(B608&lt;2200000,1456000,IF(B608&lt;3600000,ROUND(ROUNDDOWN(B608/4,-3)*2.8,0)-80000,IF(B608&lt;6600000,ROUND(ROUNDDOWN(B608/4,-3)*3.2,0)-440000,IF(B608&lt;8500000,ROUNDDOWN(B608*0.9,0)-1100000,B608-1950000))))))))</f>
        <v/>
      </c>
      <c r="G608" s="19">
        <f>F608+C608</f>
        <v/>
      </c>
      <c r="H608" s="19">
        <f>IF(G608&gt;23500000,NA(),IF(G608&lt;=4890000,1040000,IF(G608&lt;=6550000,670000,620000)))</f>
        <v/>
      </c>
      <c r="I608" s="19">
        <f>IF(D608&lt;=0,0,MAX(0,MIN(2000000,D608-MIN(100000,ROUNDDOWN(G608*0.05,0)))))</f>
        <v/>
      </c>
      <c r="J608" s="19">
        <f>MAX(0,ROUNDDOWN(F608-E608-H608,-3))</f>
        <v/>
      </c>
      <c r="K608" s="19">
        <f>MAX(0,ROUNDDOWN(G608-E608-H608-I608,-3))</f>
        <v/>
      </c>
      <c r="L608" s="19">
        <f>MAX(0,ROUNDDOWN(G608-E608-H608,-3))</f>
        <v/>
      </c>
      <c r="M608" s="19">
        <f>IF(J608&lt;=0,0,ROUNDDOWN((J608*LOOKUP(J608,{0,1950001,3300001,6950001,9000001,18000001,40000001},{0.05,0.1,0.2,0.23,0.33,0.4,0.45})-LOOKUP(J608,{0,1950001,3300001,6950001,9000001,18000001,40000001},{0,97500,427500,636000,1536000,2796000,4796000}))*1.021,-2))</f>
        <v/>
      </c>
      <c r="N608" s="19">
        <f>IF(K608&lt;=0,0,ROUNDDOWN((K608*LOOKUP(K608,{0,1950001,3300001,6950001,9000001,18000001,40000001},{0.05,0.1,0.2,0.23,0.33,0.4,0.45})-LOOKUP(K608,{0,1950001,3300001,6950001,9000001,18000001,40000001},{0,97500,427500,636000,1536000,2796000,4796000}))*1.021,-2))</f>
        <v/>
      </c>
      <c r="O608" s="19">
        <f>IF(L608&lt;=0,0,ROUNDDOWN((L608*LOOKUP(L608,{0,1950001,3300001,6950001,9000001,18000001,40000001},{0.05,0.1,0.2,0.23,0.33,0.4,0.45})-LOOKUP(L608,{0,1950001,3300001,6950001,9000001,18000001,40000001},{0,97500,427500,636000,1536000,2796000,4796000}))*1.021,-2))</f>
        <v/>
      </c>
      <c r="P608" s="19">
        <f>MAX(0,ROUNDDOWN(G608-E608-430000,-3))</f>
        <v/>
      </c>
      <c r="Q608" s="19">
        <f>MAX(0,ROUNDDOWN(G608-E608-430000-I608,-3))</f>
        <v/>
      </c>
      <c r="R608" s="19">
        <f>MAX(0,ROUNDDOWN(F608-E608-430000,-3))</f>
        <v/>
      </c>
      <c r="S608" s="19">
        <f>IF(G608&lt;=450000,0,MAX(0,ROUNDDOWN(P608*0.06-MIN(50000,P608)*0.03,-2))+MAX(0,ROUNDDOWN(P608*0.04-MIN(50000,P608)*0.02,-2)))</f>
        <v/>
      </c>
      <c r="T608" s="19">
        <f>IF(G608&lt;=450000,0,MAX(0,ROUNDDOWN(Q608*0.06-MIN(50000,Q608)*0.03,-2))+MAX(0,ROUNDDOWN(Q608*0.04-MIN(50000,Q608)*0.02,-2)))</f>
        <v/>
      </c>
      <c r="U608" s="19">
        <f>IF(F608&lt;=450000,0,MAX(0,ROUNDDOWN(R608*0.06-MIN(50000,R608)*0.03,-2))+MAX(0,ROUNDDOWN(R608*0.04-MIN(50000,R608)*0.02,-2)))</f>
        <v/>
      </c>
      <c r="V608" s="19">
        <f>S608-U608</f>
        <v/>
      </c>
      <c r="W608" s="19">
        <f>O608-M608</f>
        <v/>
      </c>
      <c r="X608" s="19">
        <f>N608+T608-M608-S608</f>
        <v/>
      </c>
      <c r="Y608" s="19">
        <f>T608-S608</f>
        <v/>
      </c>
    </row>
    <row r="609">
      <c r="A609" t="inlineStr">
        <is>
          <t>年収刻み 20万1円</t>
        </is>
      </c>
      <c r="B609" s="19">
        <f>'4_年収10万円刻み'!$A$119</f>
        <v/>
      </c>
      <c r="C609" s="19" t="n">
        <v>200001</v>
      </c>
      <c r="D609" s="19" t="n">
        <v>0</v>
      </c>
      <c r="E609" s="19">
        <f>ROUND(MIN(B609/12,650000)*12*0.0915+MIN(B609/12,1390000)*12*(0.0504+0)+B609*0.005,0)</f>
        <v/>
      </c>
      <c r="F609" s="19">
        <f>IF(B609&lt;741000,0,IF(B609&lt;2191000,B609-740000,IF(B609&lt;2193000,1451000,IF(B609&lt;2196000,1453000,IF(B609&lt;2200000,1456000,IF(B609&lt;3600000,ROUND(ROUNDDOWN(B609/4,-3)*2.8,0)-80000,IF(B609&lt;6600000,ROUND(ROUNDDOWN(B609/4,-3)*3.2,0)-440000,IF(B609&lt;8500000,ROUNDDOWN(B609*0.9,0)-1100000,B609-1950000))))))))</f>
        <v/>
      </c>
      <c r="G609" s="19">
        <f>F609+C609</f>
        <v/>
      </c>
      <c r="H609" s="19">
        <f>IF(G609&gt;23500000,NA(),IF(G609&lt;=4890000,1040000,IF(G609&lt;=6550000,670000,620000)))</f>
        <v/>
      </c>
      <c r="I609" s="19">
        <f>IF(D609&lt;=0,0,MAX(0,MIN(2000000,D609-MIN(100000,ROUNDDOWN(G609*0.05,0)))))</f>
        <v/>
      </c>
      <c r="J609" s="19">
        <f>MAX(0,ROUNDDOWN(F609-E609-H609,-3))</f>
        <v/>
      </c>
      <c r="K609" s="19">
        <f>MAX(0,ROUNDDOWN(G609-E609-H609-I609,-3))</f>
        <v/>
      </c>
      <c r="L609" s="19">
        <f>MAX(0,ROUNDDOWN(G609-E609-H609,-3))</f>
        <v/>
      </c>
      <c r="M609" s="19">
        <f>IF(J609&lt;=0,0,ROUNDDOWN((J609*LOOKUP(J609,{0,1950001,3300001,6950001,9000001,18000001,40000001},{0.05,0.1,0.2,0.23,0.33,0.4,0.45})-LOOKUP(J609,{0,1950001,3300001,6950001,9000001,18000001,40000001},{0,97500,427500,636000,1536000,2796000,4796000}))*1.021,-2))</f>
        <v/>
      </c>
      <c r="N609" s="19">
        <f>IF(K609&lt;=0,0,ROUNDDOWN((K609*LOOKUP(K609,{0,1950001,3300001,6950001,9000001,18000001,40000001},{0.05,0.1,0.2,0.23,0.33,0.4,0.45})-LOOKUP(K609,{0,1950001,3300001,6950001,9000001,18000001,40000001},{0,97500,427500,636000,1536000,2796000,4796000}))*1.021,-2))</f>
        <v/>
      </c>
      <c r="O609" s="19">
        <f>IF(L609&lt;=0,0,ROUNDDOWN((L609*LOOKUP(L609,{0,1950001,3300001,6950001,9000001,18000001,40000001},{0.05,0.1,0.2,0.23,0.33,0.4,0.45})-LOOKUP(L609,{0,1950001,3300001,6950001,9000001,18000001,40000001},{0,97500,427500,636000,1536000,2796000,4796000}))*1.021,-2))</f>
        <v/>
      </c>
      <c r="P609" s="19">
        <f>MAX(0,ROUNDDOWN(G609-E609-430000,-3))</f>
        <v/>
      </c>
      <c r="Q609" s="19">
        <f>MAX(0,ROUNDDOWN(G609-E609-430000-I609,-3))</f>
        <v/>
      </c>
      <c r="R609" s="19">
        <f>MAX(0,ROUNDDOWN(F609-E609-430000,-3))</f>
        <v/>
      </c>
      <c r="S609" s="19">
        <f>IF(G609&lt;=450000,0,MAX(0,ROUNDDOWN(P609*0.06-MIN(50000,P609)*0.03,-2))+MAX(0,ROUNDDOWN(P609*0.04-MIN(50000,P609)*0.02,-2)))</f>
        <v/>
      </c>
      <c r="T609" s="19">
        <f>IF(G609&lt;=450000,0,MAX(0,ROUNDDOWN(Q609*0.06-MIN(50000,Q609)*0.03,-2))+MAX(0,ROUNDDOWN(Q609*0.04-MIN(50000,Q609)*0.02,-2)))</f>
        <v/>
      </c>
      <c r="U609" s="19">
        <f>IF(F609&lt;=450000,0,MAX(0,ROUNDDOWN(R609*0.06-MIN(50000,R609)*0.03,-2))+MAX(0,ROUNDDOWN(R609*0.04-MIN(50000,R609)*0.02,-2)))</f>
        <v/>
      </c>
      <c r="V609" s="19">
        <f>S609-U609</f>
        <v/>
      </c>
      <c r="W609" s="19">
        <f>O609-M609</f>
        <v/>
      </c>
      <c r="X609" s="19">
        <f>N609+T609-M609-S609</f>
        <v/>
      </c>
      <c r="Y609" s="19">
        <f>T609-S609</f>
        <v/>
      </c>
    </row>
    <row r="610">
      <c r="A610" t="inlineStr">
        <is>
          <t>年収刻み 19万</t>
        </is>
      </c>
      <c r="B610" s="19">
        <f>'4_年収10万円刻み'!$A$120</f>
        <v/>
      </c>
      <c r="C610" s="19" t="n">
        <v>190000</v>
      </c>
      <c r="D610" s="19" t="n">
        <v>0</v>
      </c>
      <c r="E610" s="19">
        <f>ROUND(MIN(B610/12,650000)*12*0.0915+MIN(B610/12,1390000)*12*(0.0504+0)+B610*0.005,0)</f>
        <v/>
      </c>
      <c r="F610" s="19">
        <f>IF(B610&lt;741000,0,IF(B610&lt;2191000,B610-740000,IF(B610&lt;2193000,1451000,IF(B610&lt;2196000,1453000,IF(B610&lt;2200000,1456000,IF(B610&lt;3600000,ROUND(ROUNDDOWN(B610/4,-3)*2.8,0)-80000,IF(B610&lt;6600000,ROUND(ROUNDDOWN(B610/4,-3)*3.2,0)-440000,IF(B610&lt;8500000,ROUNDDOWN(B610*0.9,0)-1100000,B610-1950000))))))))</f>
        <v/>
      </c>
      <c r="G610" s="19">
        <f>F610+C610</f>
        <v/>
      </c>
      <c r="H610" s="19">
        <f>IF(G610&gt;23500000,NA(),IF(G610&lt;=4890000,1040000,IF(G610&lt;=6550000,670000,620000)))</f>
        <v/>
      </c>
      <c r="I610" s="19">
        <f>IF(D610&lt;=0,0,MAX(0,MIN(2000000,D610-MIN(100000,ROUNDDOWN(G610*0.05,0)))))</f>
        <v/>
      </c>
      <c r="J610" s="19">
        <f>MAX(0,ROUNDDOWN(F610-E610-H610,-3))</f>
        <v/>
      </c>
      <c r="K610" s="19">
        <f>MAX(0,ROUNDDOWN(G610-E610-H610-I610,-3))</f>
        <v/>
      </c>
      <c r="L610" s="19">
        <f>MAX(0,ROUNDDOWN(G610-E610-H610,-3))</f>
        <v/>
      </c>
      <c r="M610" s="19">
        <f>IF(J610&lt;=0,0,ROUNDDOWN((J610*LOOKUP(J610,{0,1950001,3300001,6950001,9000001,18000001,40000001},{0.05,0.1,0.2,0.23,0.33,0.4,0.45})-LOOKUP(J610,{0,1950001,3300001,6950001,9000001,18000001,40000001},{0,97500,427500,636000,1536000,2796000,4796000}))*1.021,-2))</f>
        <v/>
      </c>
      <c r="N610" s="19">
        <f>IF(K610&lt;=0,0,ROUNDDOWN((K610*LOOKUP(K610,{0,1950001,3300001,6950001,9000001,18000001,40000001},{0.05,0.1,0.2,0.23,0.33,0.4,0.45})-LOOKUP(K610,{0,1950001,3300001,6950001,9000001,18000001,40000001},{0,97500,427500,636000,1536000,2796000,4796000}))*1.021,-2))</f>
        <v/>
      </c>
      <c r="O610" s="19">
        <f>IF(L610&lt;=0,0,ROUNDDOWN((L610*LOOKUP(L610,{0,1950001,3300001,6950001,9000001,18000001,40000001},{0.05,0.1,0.2,0.23,0.33,0.4,0.45})-LOOKUP(L610,{0,1950001,3300001,6950001,9000001,18000001,40000001},{0,97500,427500,636000,1536000,2796000,4796000}))*1.021,-2))</f>
        <v/>
      </c>
      <c r="P610" s="19">
        <f>MAX(0,ROUNDDOWN(G610-E610-430000,-3))</f>
        <v/>
      </c>
      <c r="Q610" s="19">
        <f>MAX(0,ROUNDDOWN(G610-E610-430000-I610,-3))</f>
        <v/>
      </c>
      <c r="R610" s="19">
        <f>MAX(0,ROUNDDOWN(F610-E610-430000,-3))</f>
        <v/>
      </c>
      <c r="S610" s="19">
        <f>IF(G610&lt;=450000,0,MAX(0,ROUNDDOWN(P610*0.06-MIN(50000,P610)*0.03,-2))+MAX(0,ROUNDDOWN(P610*0.04-MIN(50000,P610)*0.02,-2)))</f>
        <v/>
      </c>
      <c r="T610" s="19">
        <f>IF(G610&lt;=450000,0,MAX(0,ROUNDDOWN(Q610*0.06-MIN(50000,Q610)*0.03,-2))+MAX(0,ROUNDDOWN(Q610*0.04-MIN(50000,Q610)*0.02,-2)))</f>
        <v/>
      </c>
      <c r="U610" s="19">
        <f>IF(F610&lt;=450000,0,MAX(0,ROUNDDOWN(R610*0.06-MIN(50000,R610)*0.03,-2))+MAX(0,ROUNDDOWN(R610*0.04-MIN(50000,R610)*0.02,-2)))</f>
        <v/>
      </c>
      <c r="V610" s="19">
        <f>S610-U610</f>
        <v/>
      </c>
      <c r="W610" s="19">
        <f>O610-M610</f>
        <v/>
      </c>
      <c r="X610" s="19">
        <f>N610+T610-M610-S610</f>
        <v/>
      </c>
      <c r="Y610" s="19">
        <f>T610-S610</f>
        <v/>
      </c>
    </row>
    <row r="611">
      <c r="A611" t="inlineStr">
        <is>
          <t>年収刻み 20万1円</t>
        </is>
      </c>
      <c r="B611" s="19">
        <f>'4_年収10万円刻み'!$A$120</f>
        <v/>
      </c>
      <c r="C611" s="19" t="n">
        <v>200001</v>
      </c>
      <c r="D611" s="19" t="n">
        <v>0</v>
      </c>
      <c r="E611" s="19">
        <f>ROUND(MIN(B611/12,650000)*12*0.0915+MIN(B611/12,1390000)*12*(0.0504+0)+B611*0.005,0)</f>
        <v/>
      </c>
      <c r="F611" s="19">
        <f>IF(B611&lt;741000,0,IF(B611&lt;2191000,B611-740000,IF(B611&lt;2193000,1451000,IF(B611&lt;2196000,1453000,IF(B611&lt;2200000,1456000,IF(B611&lt;3600000,ROUND(ROUNDDOWN(B611/4,-3)*2.8,0)-80000,IF(B611&lt;6600000,ROUND(ROUNDDOWN(B611/4,-3)*3.2,0)-440000,IF(B611&lt;8500000,ROUNDDOWN(B611*0.9,0)-1100000,B611-1950000))))))))</f>
        <v/>
      </c>
      <c r="G611" s="19">
        <f>F611+C611</f>
        <v/>
      </c>
      <c r="H611" s="19">
        <f>IF(G611&gt;23500000,NA(),IF(G611&lt;=4890000,1040000,IF(G611&lt;=6550000,670000,620000)))</f>
        <v/>
      </c>
      <c r="I611" s="19">
        <f>IF(D611&lt;=0,0,MAX(0,MIN(2000000,D611-MIN(100000,ROUNDDOWN(G611*0.05,0)))))</f>
        <v/>
      </c>
      <c r="J611" s="19">
        <f>MAX(0,ROUNDDOWN(F611-E611-H611,-3))</f>
        <v/>
      </c>
      <c r="K611" s="19">
        <f>MAX(0,ROUNDDOWN(G611-E611-H611-I611,-3))</f>
        <v/>
      </c>
      <c r="L611" s="19">
        <f>MAX(0,ROUNDDOWN(G611-E611-H611,-3))</f>
        <v/>
      </c>
      <c r="M611" s="19">
        <f>IF(J611&lt;=0,0,ROUNDDOWN((J611*LOOKUP(J611,{0,1950001,3300001,6950001,9000001,18000001,40000001},{0.05,0.1,0.2,0.23,0.33,0.4,0.45})-LOOKUP(J611,{0,1950001,3300001,6950001,9000001,18000001,40000001},{0,97500,427500,636000,1536000,2796000,4796000}))*1.021,-2))</f>
        <v/>
      </c>
      <c r="N611" s="19">
        <f>IF(K611&lt;=0,0,ROUNDDOWN((K611*LOOKUP(K611,{0,1950001,3300001,6950001,9000001,18000001,40000001},{0.05,0.1,0.2,0.23,0.33,0.4,0.45})-LOOKUP(K611,{0,1950001,3300001,6950001,9000001,18000001,40000001},{0,97500,427500,636000,1536000,2796000,4796000}))*1.021,-2))</f>
        <v/>
      </c>
      <c r="O611" s="19">
        <f>IF(L611&lt;=0,0,ROUNDDOWN((L611*LOOKUP(L611,{0,1950001,3300001,6950001,9000001,18000001,40000001},{0.05,0.1,0.2,0.23,0.33,0.4,0.45})-LOOKUP(L611,{0,1950001,3300001,6950001,9000001,18000001,40000001},{0,97500,427500,636000,1536000,2796000,4796000}))*1.021,-2))</f>
        <v/>
      </c>
      <c r="P611" s="19">
        <f>MAX(0,ROUNDDOWN(G611-E611-430000,-3))</f>
        <v/>
      </c>
      <c r="Q611" s="19">
        <f>MAX(0,ROUNDDOWN(G611-E611-430000-I611,-3))</f>
        <v/>
      </c>
      <c r="R611" s="19">
        <f>MAX(0,ROUNDDOWN(F611-E611-430000,-3))</f>
        <v/>
      </c>
      <c r="S611" s="19">
        <f>IF(G611&lt;=450000,0,MAX(0,ROUNDDOWN(P611*0.06-MIN(50000,P611)*0.03,-2))+MAX(0,ROUNDDOWN(P611*0.04-MIN(50000,P611)*0.02,-2)))</f>
        <v/>
      </c>
      <c r="T611" s="19">
        <f>IF(G611&lt;=450000,0,MAX(0,ROUNDDOWN(Q611*0.06-MIN(50000,Q611)*0.03,-2))+MAX(0,ROUNDDOWN(Q611*0.04-MIN(50000,Q611)*0.02,-2)))</f>
        <v/>
      </c>
      <c r="U611" s="19">
        <f>IF(F611&lt;=450000,0,MAX(0,ROUNDDOWN(R611*0.06-MIN(50000,R611)*0.03,-2))+MAX(0,ROUNDDOWN(R611*0.04-MIN(50000,R611)*0.02,-2)))</f>
        <v/>
      </c>
      <c r="V611" s="19">
        <f>S611-U611</f>
        <v/>
      </c>
      <c r="W611" s="19">
        <f>O611-M611</f>
        <v/>
      </c>
      <c r="X611" s="19">
        <f>N611+T611-M611-S611</f>
        <v/>
      </c>
      <c r="Y611" s="19">
        <f>T611-S611</f>
        <v/>
      </c>
    </row>
    <row r="612">
      <c r="A612" t="inlineStr">
        <is>
          <t>年収刻み 19万</t>
        </is>
      </c>
      <c r="B612" s="19">
        <f>'4_年収10万円刻み'!$A$121</f>
        <v/>
      </c>
      <c r="C612" s="19" t="n">
        <v>190000</v>
      </c>
      <c r="D612" s="19" t="n">
        <v>0</v>
      </c>
      <c r="E612" s="19">
        <f>ROUND(MIN(B612/12,650000)*12*0.0915+MIN(B612/12,1390000)*12*(0.0504+0)+B612*0.005,0)</f>
        <v/>
      </c>
      <c r="F612" s="19">
        <f>IF(B612&lt;741000,0,IF(B612&lt;2191000,B612-740000,IF(B612&lt;2193000,1451000,IF(B612&lt;2196000,1453000,IF(B612&lt;2200000,1456000,IF(B612&lt;3600000,ROUND(ROUNDDOWN(B612/4,-3)*2.8,0)-80000,IF(B612&lt;6600000,ROUND(ROUNDDOWN(B612/4,-3)*3.2,0)-440000,IF(B612&lt;8500000,ROUNDDOWN(B612*0.9,0)-1100000,B612-1950000))))))))</f>
        <v/>
      </c>
      <c r="G612" s="19">
        <f>F612+C612</f>
        <v/>
      </c>
      <c r="H612" s="19">
        <f>IF(G612&gt;23500000,NA(),IF(G612&lt;=4890000,1040000,IF(G612&lt;=6550000,670000,620000)))</f>
        <v/>
      </c>
      <c r="I612" s="19">
        <f>IF(D612&lt;=0,0,MAX(0,MIN(2000000,D612-MIN(100000,ROUNDDOWN(G612*0.05,0)))))</f>
        <v/>
      </c>
      <c r="J612" s="19">
        <f>MAX(0,ROUNDDOWN(F612-E612-H612,-3))</f>
        <v/>
      </c>
      <c r="K612" s="19">
        <f>MAX(0,ROUNDDOWN(G612-E612-H612-I612,-3))</f>
        <v/>
      </c>
      <c r="L612" s="19">
        <f>MAX(0,ROUNDDOWN(G612-E612-H612,-3))</f>
        <v/>
      </c>
      <c r="M612" s="19">
        <f>IF(J612&lt;=0,0,ROUNDDOWN((J612*LOOKUP(J612,{0,1950001,3300001,6950001,9000001,18000001,40000001},{0.05,0.1,0.2,0.23,0.33,0.4,0.45})-LOOKUP(J612,{0,1950001,3300001,6950001,9000001,18000001,40000001},{0,97500,427500,636000,1536000,2796000,4796000}))*1.021,-2))</f>
        <v/>
      </c>
      <c r="N612" s="19">
        <f>IF(K612&lt;=0,0,ROUNDDOWN((K612*LOOKUP(K612,{0,1950001,3300001,6950001,9000001,18000001,40000001},{0.05,0.1,0.2,0.23,0.33,0.4,0.45})-LOOKUP(K612,{0,1950001,3300001,6950001,9000001,18000001,40000001},{0,97500,427500,636000,1536000,2796000,4796000}))*1.021,-2))</f>
        <v/>
      </c>
      <c r="O612" s="19">
        <f>IF(L612&lt;=0,0,ROUNDDOWN((L612*LOOKUP(L612,{0,1950001,3300001,6950001,9000001,18000001,40000001},{0.05,0.1,0.2,0.23,0.33,0.4,0.45})-LOOKUP(L612,{0,1950001,3300001,6950001,9000001,18000001,40000001},{0,97500,427500,636000,1536000,2796000,4796000}))*1.021,-2))</f>
        <v/>
      </c>
      <c r="P612" s="19">
        <f>MAX(0,ROUNDDOWN(G612-E612-430000,-3))</f>
        <v/>
      </c>
      <c r="Q612" s="19">
        <f>MAX(0,ROUNDDOWN(G612-E612-430000-I612,-3))</f>
        <v/>
      </c>
      <c r="R612" s="19">
        <f>MAX(0,ROUNDDOWN(F612-E612-430000,-3))</f>
        <v/>
      </c>
      <c r="S612" s="19">
        <f>IF(G612&lt;=450000,0,MAX(0,ROUNDDOWN(P612*0.06-MIN(50000,P612)*0.03,-2))+MAX(0,ROUNDDOWN(P612*0.04-MIN(50000,P612)*0.02,-2)))</f>
        <v/>
      </c>
      <c r="T612" s="19">
        <f>IF(G612&lt;=450000,0,MAX(0,ROUNDDOWN(Q612*0.06-MIN(50000,Q612)*0.03,-2))+MAX(0,ROUNDDOWN(Q612*0.04-MIN(50000,Q612)*0.02,-2)))</f>
        <v/>
      </c>
      <c r="U612" s="19">
        <f>IF(F612&lt;=450000,0,MAX(0,ROUNDDOWN(R612*0.06-MIN(50000,R612)*0.03,-2))+MAX(0,ROUNDDOWN(R612*0.04-MIN(50000,R612)*0.02,-2)))</f>
        <v/>
      </c>
      <c r="V612" s="19">
        <f>S612-U612</f>
        <v/>
      </c>
      <c r="W612" s="19">
        <f>O612-M612</f>
        <v/>
      </c>
      <c r="X612" s="19">
        <f>N612+T612-M612-S612</f>
        <v/>
      </c>
      <c r="Y612" s="19">
        <f>T612-S612</f>
        <v/>
      </c>
    </row>
    <row r="613">
      <c r="A613" t="inlineStr">
        <is>
          <t>年収刻み 20万1円</t>
        </is>
      </c>
      <c r="B613" s="19">
        <f>'4_年収10万円刻み'!$A$121</f>
        <v/>
      </c>
      <c r="C613" s="19" t="n">
        <v>200001</v>
      </c>
      <c r="D613" s="19" t="n">
        <v>0</v>
      </c>
      <c r="E613" s="19">
        <f>ROUND(MIN(B613/12,650000)*12*0.0915+MIN(B613/12,1390000)*12*(0.0504+0)+B613*0.005,0)</f>
        <v/>
      </c>
      <c r="F613" s="19">
        <f>IF(B613&lt;741000,0,IF(B613&lt;2191000,B613-740000,IF(B613&lt;2193000,1451000,IF(B613&lt;2196000,1453000,IF(B613&lt;2200000,1456000,IF(B613&lt;3600000,ROUND(ROUNDDOWN(B613/4,-3)*2.8,0)-80000,IF(B613&lt;6600000,ROUND(ROUNDDOWN(B613/4,-3)*3.2,0)-440000,IF(B613&lt;8500000,ROUNDDOWN(B613*0.9,0)-1100000,B613-1950000))))))))</f>
        <v/>
      </c>
      <c r="G613" s="19">
        <f>F613+C613</f>
        <v/>
      </c>
      <c r="H613" s="19">
        <f>IF(G613&gt;23500000,NA(),IF(G613&lt;=4890000,1040000,IF(G613&lt;=6550000,670000,620000)))</f>
        <v/>
      </c>
      <c r="I613" s="19">
        <f>IF(D613&lt;=0,0,MAX(0,MIN(2000000,D613-MIN(100000,ROUNDDOWN(G613*0.05,0)))))</f>
        <v/>
      </c>
      <c r="J613" s="19">
        <f>MAX(0,ROUNDDOWN(F613-E613-H613,-3))</f>
        <v/>
      </c>
      <c r="K613" s="19">
        <f>MAX(0,ROUNDDOWN(G613-E613-H613-I613,-3))</f>
        <v/>
      </c>
      <c r="L613" s="19">
        <f>MAX(0,ROUNDDOWN(G613-E613-H613,-3))</f>
        <v/>
      </c>
      <c r="M613" s="19">
        <f>IF(J613&lt;=0,0,ROUNDDOWN((J613*LOOKUP(J613,{0,1950001,3300001,6950001,9000001,18000001,40000001},{0.05,0.1,0.2,0.23,0.33,0.4,0.45})-LOOKUP(J613,{0,1950001,3300001,6950001,9000001,18000001,40000001},{0,97500,427500,636000,1536000,2796000,4796000}))*1.021,-2))</f>
        <v/>
      </c>
      <c r="N613" s="19">
        <f>IF(K613&lt;=0,0,ROUNDDOWN((K613*LOOKUP(K613,{0,1950001,3300001,6950001,9000001,18000001,40000001},{0.05,0.1,0.2,0.23,0.33,0.4,0.45})-LOOKUP(K613,{0,1950001,3300001,6950001,9000001,18000001,40000001},{0,97500,427500,636000,1536000,2796000,4796000}))*1.021,-2))</f>
        <v/>
      </c>
      <c r="O613" s="19">
        <f>IF(L613&lt;=0,0,ROUNDDOWN((L613*LOOKUP(L613,{0,1950001,3300001,6950001,9000001,18000001,40000001},{0.05,0.1,0.2,0.23,0.33,0.4,0.45})-LOOKUP(L613,{0,1950001,3300001,6950001,9000001,18000001,40000001},{0,97500,427500,636000,1536000,2796000,4796000}))*1.021,-2))</f>
        <v/>
      </c>
      <c r="P613" s="19">
        <f>MAX(0,ROUNDDOWN(G613-E613-430000,-3))</f>
        <v/>
      </c>
      <c r="Q613" s="19">
        <f>MAX(0,ROUNDDOWN(G613-E613-430000-I613,-3))</f>
        <v/>
      </c>
      <c r="R613" s="19">
        <f>MAX(0,ROUNDDOWN(F613-E613-430000,-3))</f>
        <v/>
      </c>
      <c r="S613" s="19">
        <f>IF(G613&lt;=450000,0,MAX(0,ROUNDDOWN(P613*0.06-MIN(50000,P613)*0.03,-2))+MAX(0,ROUNDDOWN(P613*0.04-MIN(50000,P613)*0.02,-2)))</f>
        <v/>
      </c>
      <c r="T613" s="19">
        <f>IF(G613&lt;=450000,0,MAX(0,ROUNDDOWN(Q613*0.06-MIN(50000,Q613)*0.03,-2))+MAX(0,ROUNDDOWN(Q613*0.04-MIN(50000,Q613)*0.02,-2)))</f>
        <v/>
      </c>
      <c r="U613" s="19">
        <f>IF(F613&lt;=450000,0,MAX(0,ROUNDDOWN(R613*0.06-MIN(50000,R613)*0.03,-2))+MAX(0,ROUNDDOWN(R613*0.04-MIN(50000,R613)*0.02,-2)))</f>
        <v/>
      </c>
      <c r="V613" s="19">
        <f>S613-U613</f>
        <v/>
      </c>
      <c r="W613" s="19">
        <f>O613-M613</f>
        <v/>
      </c>
      <c r="X613" s="19">
        <f>N613+T613-M613-S613</f>
        <v/>
      </c>
      <c r="Y613" s="19">
        <f>T613-S613</f>
        <v/>
      </c>
    </row>
    <row r="614">
      <c r="A614" t="inlineStr">
        <is>
          <t>年収刻み 19万</t>
        </is>
      </c>
      <c r="B614" s="19">
        <f>'4_年収10万円刻み'!$A$122</f>
        <v/>
      </c>
      <c r="C614" s="19" t="n">
        <v>190000</v>
      </c>
      <c r="D614" s="19" t="n">
        <v>0</v>
      </c>
      <c r="E614" s="19">
        <f>ROUND(MIN(B614/12,650000)*12*0.0915+MIN(B614/12,1390000)*12*(0.0504+0)+B614*0.005,0)</f>
        <v/>
      </c>
      <c r="F614" s="19">
        <f>IF(B614&lt;741000,0,IF(B614&lt;2191000,B614-740000,IF(B614&lt;2193000,1451000,IF(B614&lt;2196000,1453000,IF(B614&lt;2200000,1456000,IF(B614&lt;3600000,ROUND(ROUNDDOWN(B614/4,-3)*2.8,0)-80000,IF(B614&lt;6600000,ROUND(ROUNDDOWN(B614/4,-3)*3.2,0)-440000,IF(B614&lt;8500000,ROUNDDOWN(B614*0.9,0)-1100000,B614-1950000))))))))</f>
        <v/>
      </c>
      <c r="G614" s="19">
        <f>F614+C614</f>
        <v/>
      </c>
      <c r="H614" s="19">
        <f>IF(G614&gt;23500000,NA(),IF(G614&lt;=4890000,1040000,IF(G614&lt;=6550000,670000,620000)))</f>
        <v/>
      </c>
      <c r="I614" s="19">
        <f>IF(D614&lt;=0,0,MAX(0,MIN(2000000,D614-MIN(100000,ROUNDDOWN(G614*0.05,0)))))</f>
        <v/>
      </c>
      <c r="J614" s="19">
        <f>MAX(0,ROUNDDOWN(F614-E614-H614,-3))</f>
        <v/>
      </c>
      <c r="K614" s="19">
        <f>MAX(0,ROUNDDOWN(G614-E614-H614-I614,-3))</f>
        <v/>
      </c>
      <c r="L614" s="19">
        <f>MAX(0,ROUNDDOWN(G614-E614-H614,-3))</f>
        <v/>
      </c>
      <c r="M614" s="19">
        <f>IF(J614&lt;=0,0,ROUNDDOWN((J614*LOOKUP(J614,{0,1950001,3300001,6950001,9000001,18000001,40000001},{0.05,0.1,0.2,0.23,0.33,0.4,0.45})-LOOKUP(J614,{0,1950001,3300001,6950001,9000001,18000001,40000001},{0,97500,427500,636000,1536000,2796000,4796000}))*1.021,-2))</f>
        <v/>
      </c>
      <c r="N614" s="19">
        <f>IF(K614&lt;=0,0,ROUNDDOWN((K614*LOOKUP(K614,{0,1950001,3300001,6950001,9000001,18000001,40000001},{0.05,0.1,0.2,0.23,0.33,0.4,0.45})-LOOKUP(K614,{0,1950001,3300001,6950001,9000001,18000001,40000001},{0,97500,427500,636000,1536000,2796000,4796000}))*1.021,-2))</f>
        <v/>
      </c>
      <c r="O614" s="19">
        <f>IF(L614&lt;=0,0,ROUNDDOWN((L614*LOOKUP(L614,{0,1950001,3300001,6950001,9000001,18000001,40000001},{0.05,0.1,0.2,0.23,0.33,0.4,0.45})-LOOKUP(L614,{0,1950001,3300001,6950001,9000001,18000001,40000001},{0,97500,427500,636000,1536000,2796000,4796000}))*1.021,-2))</f>
        <v/>
      </c>
      <c r="P614" s="19">
        <f>MAX(0,ROUNDDOWN(G614-E614-430000,-3))</f>
        <v/>
      </c>
      <c r="Q614" s="19">
        <f>MAX(0,ROUNDDOWN(G614-E614-430000-I614,-3))</f>
        <v/>
      </c>
      <c r="R614" s="19">
        <f>MAX(0,ROUNDDOWN(F614-E614-430000,-3))</f>
        <v/>
      </c>
      <c r="S614" s="19">
        <f>IF(G614&lt;=450000,0,MAX(0,ROUNDDOWN(P614*0.06-MIN(50000,P614)*0.03,-2))+MAX(0,ROUNDDOWN(P614*0.04-MIN(50000,P614)*0.02,-2)))</f>
        <v/>
      </c>
      <c r="T614" s="19">
        <f>IF(G614&lt;=450000,0,MAX(0,ROUNDDOWN(Q614*0.06-MIN(50000,Q614)*0.03,-2))+MAX(0,ROUNDDOWN(Q614*0.04-MIN(50000,Q614)*0.02,-2)))</f>
        <v/>
      </c>
      <c r="U614" s="19">
        <f>IF(F614&lt;=450000,0,MAX(0,ROUNDDOWN(R614*0.06-MIN(50000,R614)*0.03,-2))+MAX(0,ROUNDDOWN(R614*0.04-MIN(50000,R614)*0.02,-2)))</f>
        <v/>
      </c>
      <c r="V614" s="19">
        <f>S614-U614</f>
        <v/>
      </c>
      <c r="W614" s="19">
        <f>O614-M614</f>
        <v/>
      </c>
      <c r="X614" s="19">
        <f>N614+T614-M614-S614</f>
        <v/>
      </c>
      <c r="Y614" s="19">
        <f>T614-S614</f>
        <v/>
      </c>
    </row>
    <row r="615">
      <c r="A615" t="inlineStr">
        <is>
          <t>年収刻み 20万1円</t>
        </is>
      </c>
      <c r="B615" s="19">
        <f>'4_年収10万円刻み'!$A$122</f>
        <v/>
      </c>
      <c r="C615" s="19" t="n">
        <v>200001</v>
      </c>
      <c r="D615" s="19" t="n">
        <v>0</v>
      </c>
      <c r="E615" s="19">
        <f>ROUND(MIN(B615/12,650000)*12*0.0915+MIN(B615/12,1390000)*12*(0.0504+0)+B615*0.005,0)</f>
        <v/>
      </c>
      <c r="F615" s="19">
        <f>IF(B615&lt;741000,0,IF(B615&lt;2191000,B615-740000,IF(B615&lt;2193000,1451000,IF(B615&lt;2196000,1453000,IF(B615&lt;2200000,1456000,IF(B615&lt;3600000,ROUND(ROUNDDOWN(B615/4,-3)*2.8,0)-80000,IF(B615&lt;6600000,ROUND(ROUNDDOWN(B615/4,-3)*3.2,0)-440000,IF(B615&lt;8500000,ROUNDDOWN(B615*0.9,0)-1100000,B615-1950000))))))))</f>
        <v/>
      </c>
      <c r="G615" s="19">
        <f>F615+C615</f>
        <v/>
      </c>
      <c r="H615" s="19">
        <f>IF(G615&gt;23500000,NA(),IF(G615&lt;=4890000,1040000,IF(G615&lt;=6550000,670000,620000)))</f>
        <v/>
      </c>
      <c r="I615" s="19">
        <f>IF(D615&lt;=0,0,MAX(0,MIN(2000000,D615-MIN(100000,ROUNDDOWN(G615*0.05,0)))))</f>
        <v/>
      </c>
      <c r="J615" s="19">
        <f>MAX(0,ROUNDDOWN(F615-E615-H615,-3))</f>
        <v/>
      </c>
      <c r="K615" s="19">
        <f>MAX(0,ROUNDDOWN(G615-E615-H615-I615,-3))</f>
        <v/>
      </c>
      <c r="L615" s="19">
        <f>MAX(0,ROUNDDOWN(G615-E615-H615,-3))</f>
        <v/>
      </c>
      <c r="M615" s="19">
        <f>IF(J615&lt;=0,0,ROUNDDOWN((J615*LOOKUP(J615,{0,1950001,3300001,6950001,9000001,18000001,40000001},{0.05,0.1,0.2,0.23,0.33,0.4,0.45})-LOOKUP(J615,{0,1950001,3300001,6950001,9000001,18000001,40000001},{0,97500,427500,636000,1536000,2796000,4796000}))*1.021,-2))</f>
        <v/>
      </c>
      <c r="N615" s="19">
        <f>IF(K615&lt;=0,0,ROUNDDOWN((K615*LOOKUP(K615,{0,1950001,3300001,6950001,9000001,18000001,40000001},{0.05,0.1,0.2,0.23,0.33,0.4,0.45})-LOOKUP(K615,{0,1950001,3300001,6950001,9000001,18000001,40000001},{0,97500,427500,636000,1536000,2796000,4796000}))*1.021,-2))</f>
        <v/>
      </c>
      <c r="O615" s="19">
        <f>IF(L615&lt;=0,0,ROUNDDOWN((L615*LOOKUP(L615,{0,1950001,3300001,6950001,9000001,18000001,40000001},{0.05,0.1,0.2,0.23,0.33,0.4,0.45})-LOOKUP(L615,{0,1950001,3300001,6950001,9000001,18000001,40000001},{0,97500,427500,636000,1536000,2796000,4796000}))*1.021,-2))</f>
        <v/>
      </c>
      <c r="P615" s="19">
        <f>MAX(0,ROUNDDOWN(G615-E615-430000,-3))</f>
        <v/>
      </c>
      <c r="Q615" s="19">
        <f>MAX(0,ROUNDDOWN(G615-E615-430000-I615,-3))</f>
        <v/>
      </c>
      <c r="R615" s="19">
        <f>MAX(0,ROUNDDOWN(F615-E615-430000,-3))</f>
        <v/>
      </c>
      <c r="S615" s="19">
        <f>IF(G615&lt;=450000,0,MAX(0,ROUNDDOWN(P615*0.06-MIN(50000,P615)*0.03,-2))+MAX(0,ROUNDDOWN(P615*0.04-MIN(50000,P615)*0.02,-2)))</f>
        <v/>
      </c>
      <c r="T615" s="19">
        <f>IF(G615&lt;=450000,0,MAX(0,ROUNDDOWN(Q615*0.06-MIN(50000,Q615)*0.03,-2))+MAX(0,ROUNDDOWN(Q615*0.04-MIN(50000,Q615)*0.02,-2)))</f>
        <v/>
      </c>
      <c r="U615" s="19">
        <f>IF(F615&lt;=450000,0,MAX(0,ROUNDDOWN(R615*0.06-MIN(50000,R615)*0.03,-2))+MAX(0,ROUNDDOWN(R615*0.04-MIN(50000,R615)*0.02,-2)))</f>
        <v/>
      </c>
      <c r="V615" s="19">
        <f>S615-U615</f>
        <v/>
      </c>
      <c r="W615" s="19">
        <f>O615-M615</f>
        <v/>
      </c>
      <c r="X615" s="19">
        <f>N615+T615-M615-S615</f>
        <v/>
      </c>
      <c r="Y615" s="19">
        <f>T615-S615</f>
        <v/>
      </c>
    </row>
    <row r="616">
      <c r="A616" t="inlineStr">
        <is>
          <t>年収刻み 19万</t>
        </is>
      </c>
      <c r="B616" s="19">
        <f>'4_年収10万円刻み'!$A$123</f>
        <v/>
      </c>
      <c r="C616" s="19" t="n">
        <v>190000</v>
      </c>
      <c r="D616" s="19" t="n">
        <v>0</v>
      </c>
      <c r="E616" s="19">
        <f>ROUND(MIN(B616/12,650000)*12*0.0915+MIN(B616/12,1390000)*12*(0.0504+0)+B616*0.005,0)</f>
        <v/>
      </c>
      <c r="F616" s="19">
        <f>IF(B616&lt;741000,0,IF(B616&lt;2191000,B616-740000,IF(B616&lt;2193000,1451000,IF(B616&lt;2196000,1453000,IF(B616&lt;2200000,1456000,IF(B616&lt;3600000,ROUND(ROUNDDOWN(B616/4,-3)*2.8,0)-80000,IF(B616&lt;6600000,ROUND(ROUNDDOWN(B616/4,-3)*3.2,0)-440000,IF(B616&lt;8500000,ROUNDDOWN(B616*0.9,0)-1100000,B616-1950000))))))))</f>
        <v/>
      </c>
      <c r="G616" s="19">
        <f>F616+C616</f>
        <v/>
      </c>
      <c r="H616" s="19">
        <f>IF(G616&gt;23500000,NA(),IF(G616&lt;=4890000,1040000,IF(G616&lt;=6550000,670000,620000)))</f>
        <v/>
      </c>
      <c r="I616" s="19">
        <f>IF(D616&lt;=0,0,MAX(0,MIN(2000000,D616-MIN(100000,ROUNDDOWN(G616*0.05,0)))))</f>
        <v/>
      </c>
      <c r="J616" s="19">
        <f>MAX(0,ROUNDDOWN(F616-E616-H616,-3))</f>
        <v/>
      </c>
      <c r="K616" s="19">
        <f>MAX(0,ROUNDDOWN(G616-E616-H616-I616,-3))</f>
        <v/>
      </c>
      <c r="L616" s="19">
        <f>MAX(0,ROUNDDOWN(G616-E616-H616,-3))</f>
        <v/>
      </c>
      <c r="M616" s="19">
        <f>IF(J616&lt;=0,0,ROUNDDOWN((J616*LOOKUP(J616,{0,1950001,3300001,6950001,9000001,18000001,40000001},{0.05,0.1,0.2,0.23,0.33,0.4,0.45})-LOOKUP(J616,{0,1950001,3300001,6950001,9000001,18000001,40000001},{0,97500,427500,636000,1536000,2796000,4796000}))*1.021,-2))</f>
        <v/>
      </c>
      <c r="N616" s="19">
        <f>IF(K616&lt;=0,0,ROUNDDOWN((K616*LOOKUP(K616,{0,1950001,3300001,6950001,9000001,18000001,40000001},{0.05,0.1,0.2,0.23,0.33,0.4,0.45})-LOOKUP(K616,{0,1950001,3300001,6950001,9000001,18000001,40000001},{0,97500,427500,636000,1536000,2796000,4796000}))*1.021,-2))</f>
        <v/>
      </c>
      <c r="O616" s="19">
        <f>IF(L616&lt;=0,0,ROUNDDOWN((L616*LOOKUP(L616,{0,1950001,3300001,6950001,9000001,18000001,40000001},{0.05,0.1,0.2,0.23,0.33,0.4,0.45})-LOOKUP(L616,{0,1950001,3300001,6950001,9000001,18000001,40000001},{0,97500,427500,636000,1536000,2796000,4796000}))*1.021,-2))</f>
        <v/>
      </c>
      <c r="P616" s="19">
        <f>MAX(0,ROUNDDOWN(G616-E616-430000,-3))</f>
        <v/>
      </c>
      <c r="Q616" s="19">
        <f>MAX(0,ROUNDDOWN(G616-E616-430000-I616,-3))</f>
        <v/>
      </c>
      <c r="R616" s="19">
        <f>MAX(0,ROUNDDOWN(F616-E616-430000,-3))</f>
        <v/>
      </c>
      <c r="S616" s="19">
        <f>IF(G616&lt;=450000,0,MAX(0,ROUNDDOWN(P616*0.06-MIN(50000,P616)*0.03,-2))+MAX(0,ROUNDDOWN(P616*0.04-MIN(50000,P616)*0.02,-2)))</f>
        <v/>
      </c>
      <c r="T616" s="19">
        <f>IF(G616&lt;=450000,0,MAX(0,ROUNDDOWN(Q616*0.06-MIN(50000,Q616)*0.03,-2))+MAX(0,ROUNDDOWN(Q616*0.04-MIN(50000,Q616)*0.02,-2)))</f>
        <v/>
      </c>
      <c r="U616" s="19">
        <f>IF(F616&lt;=450000,0,MAX(0,ROUNDDOWN(R616*0.06-MIN(50000,R616)*0.03,-2))+MAX(0,ROUNDDOWN(R616*0.04-MIN(50000,R616)*0.02,-2)))</f>
        <v/>
      </c>
      <c r="V616" s="19">
        <f>S616-U616</f>
        <v/>
      </c>
      <c r="W616" s="19">
        <f>O616-M616</f>
        <v/>
      </c>
      <c r="X616" s="19">
        <f>N616+T616-M616-S616</f>
        <v/>
      </c>
      <c r="Y616" s="19">
        <f>T616-S616</f>
        <v/>
      </c>
    </row>
    <row r="617">
      <c r="A617" t="inlineStr">
        <is>
          <t>年収刻み 20万1円</t>
        </is>
      </c>
      <c r="B617" s="19">
        <f>'4_年収10万円刻み'!$A$123</f>
        <v/>
      </c>
      <c r="C617" s="19" t="n">
        <v>200001</v>
      </c>
      <c r="D617" s="19" t="n">
        <v>0</v>
      </c>
      <c r="E617" s="19">
        <f>ROUND(MIN(B617/12,650000)*12*0.0915+MIN(B617/12,1390000)*12*(0.0504+0)+B617*0.005,0)</f>
        <v/>
      </c>
      <c r="F617" s="19">
        <f>IF(B617&lt;741000,0,IF(B617&lt;2191000,B617-740000,IF(B617&lt;2193000,1451000,IF(B617&lt;2196000,1453000,IF(B617&lt;2200000,1456000,IF(B617&lt;3600000,ROUND(ROUNDDOWN(B617/4,-3)*2.8,0)-80000,IF(B617&lt;6600000,ROUND(ROUNDDOWN(B617/4,-3)*3.2,0)-440000,IF(B617&lt;8500000,ROUNDDOWN(B617*0.9,0)-1100000,B617-1950000))))))))</f>
        <v/>
      </c>
      <c r="G617" s="19">
        <f>F617+C617</f>
        <v/>
      </c>
      <c r="H617" s="19">
        <f>IF(G617&gt;23500000,NA(),IF(G617&lt;=4890000,1040000,IF(G617&lt;=6550000,670000,620000)))</f>
        <v/>
      </c>
      <c r="I617" s="19">
        <f>IF(D617&lt;=0,0,MAX(0,MIN(2000000,D617-MIN(100000,ROUNDDOWN(G617*0.05,0)))))</f>
        <v/>
      </c>
      <c r="J617" s="19">
        <f>MAX(0,ROUNDDOWN(F617-E617-H617,-3))</f>
        <v/>
      </c>
      <c r="K617" s="19">
        <f>MAX(0,ROUNDDOWN(G617-E617-H617-I617,-3))</f>
        <v/>
      </c>
      <c r="L617" s="19">
        <f>MAX(0,ROUNDDOWN(G617-E617-H617,-3))</f>
        <v/>
      </c>
      <c r="M617" s="19">
        <f>IF(J617&lt;=0,0,ROUNDDOWN((J617*LOOKUP(J617,{0,1950001,3300001,6950001,9000001,18000001,40000001},{0.05,0.1,0.2,0.23,0.33,0.4,0.45})-LOOKUP(J617,{0,1950001,3300001,6950001,9000001,18000001,40000001},{0,97500,427500,636000,1536000,2796000,4796000}))*1.021,-2))</f>
        <v/>
      </c>
      <c r="N617" s="19">
        <f>IF(K617&lt;=0,0,ROUNDDOWN((K617*LOOKUP(K617,{0,1950001,3300001,6950001,9000001,18000001,40000001},{0.05,0.1,0.2,0.23,0.33,0.4,0.45})-LOOKUP(K617,{0,1950001,3300001,6950001,9000001,18000001,40000001},{0,97500,427500,636000,1536000,2796000,4796000}))*1.021,-2))</f>
        <v/>
      </c>
      <c r="O617" s="19">
        <f>IF(L617&lt;=0,0,ROUNDDOWN((L617*LOOKUP(L617,{0,1950001,3300001,6950001,9000001,18000001,40000001},{0.05,0.1,0.2,0.23,0.33,0.4,0.45})-LOOKUP(L617,{0,1950001,3300001,6950001,9000001,18000001,40000001},{0,97500,427500,636000,1536000,2796000,4796000}))*1.021,-2))</f>
        <v/>
      </c>
      <c r="P617" s="19">
        <f>MAX(0,ROUNDDOWN(G617-E617-430000,-3))</f>
        <v/>
      </c>
      <c r="Q617" s="19">
        <f>MAX(0,ROUNDDOWN(G617-E617-430000-I617,-3))</f>
        <v/>
      </c>
      <c r="R617" s="19">
        <f>MAX(0,ROUNDDOWN(F617-E617-430000,-3))</f>
        <v/>
      </c>
      <c r="S617" s="19">
        <f>IF(G617&lt;=450000,0,MAX(0,ROUNDDOWN(P617*0.06-MIN(50000,P617)*0.03,-2))+MAX(0,ROUNDDOWN(P617*0.04-MIN(50000,P617)*0.02,-2)))</f>
        <v/>
      </c>
      <c r="T617" s="19">
        <f>IF(G617&lt;=450000,0,MAX(0,ROUNDDOWN(Q617*0.06-MIN(50000,Q617)*0.03,-2))+MAX(0,ROUNDDOWN(Q617*0.04-MIN(50000,Q617)*0.02,-2)))</f>
        <v/>
      </c>
      <c r="U617" s="19">
        <f>IF(F617&lt;=450000,0,MAX(0,ROUNDDOWN(R617*0.06-MIN(50000,R617)*0.03,-2))+MAX(0,ROUNDDOWN(R617*0.04-MIN(50000,R617)*0.02,-2)))</f>
        <v/>
      </c>
      <c r="V617" s="19">
        <f>S617-U617</f>
        <v/>
      </c>
      <c r="W617" s="19">
        <f>O617-M617</f>
        <v/>
      </c>
      <c r="X617" s="19">
        <f>N617+T617-M617-S617</f>
        <v/>
      </c>
      <c r="Y617" s="19">
        <f>T617-S617</f>
        <v/>
      </c>
    </row>
    <row r="618">
      <c r="A618" t="inlineStr">
        <is>
          <t>年収刻み 19万</t>
        </is>
      </c>
      <c r="B618" s="19">
        <f>'4_年収10万円刻み'!$A$124</f>
        <v/>
      </c>
      <c r="C618" s="19" t="n">
        <v>190000</v>
      </c>
      <c r="D618" s="19" t="n">
        <v>0</v>
      </c>
      <c r="E618" s="19">
        <f>ROUND(MIN(B618/12,650000)*12*0.0915+MIN(B618/12,1390000)*12*(0.0504+0)+B618*0.005,0)</f>
        <v/>
      </c>
      <c r="F618" s="19">
        <f>IF(B618&lt;741000,0,IF(B618&lt;2191000,B618-740000,IF(B618&lt;2193000,1451000,IF(B618&lt;2196000,1453000,IF(B618&lt;2200000,1456000,IF(B618&lt;3600000,ROUND(ROUNDDOWN(B618/4,-3)*2.8,0)-80000,IF(B618&lt;6600000,ROUND(ROUNDDOWN(B618/4,-3)*3.2,0)-440000,IF(B618&lt;8500000,ROUNDDOWN(B618*0.9,0)-1100000,B618-1950000))))))))</f>
        <v/>
      </c>
      <c r="G618" s="19">
        <f>F618+C618</f>
        <v/>
      </c>
      <c r="H618" s="19">
        <f>IF(G618&gt;23500000,NA(),IF(G618&lt;=4890000,1040000,IF(G618&lt;=6550000,670000,620000)))</f>
        <v/>
      </c>
      <c r="I618" s="19">
        <f>IF(D618&lt;=0,0,MAX(0,MIN(2000000,D618-MIN(100000,ROUNDDOWN(G618*0.05,0)))))</f>
        <v/>
      </c>
      <c r="J618" s="19">
        <f>MAX(0,ROUNDDOWN(F618-E618-H618,-3))</f>
        <v/>
      </c>
      <c r="K618" s="19">
        <f>MAX(0,ROUNDDOWN(G618-E618-H618-I618,-3))</f>
        <v/>
      </c>
      <c r="L618" s="19">
        <f>MAX(0,ROUNDDOWN(G618-E618-H618,-3))</f>
        <v/>
      </c>
      <c r="M618" s="19">
        <f>IF(J618&lt;=0,0,ROUNDDOWN((J618*LOOKUP(J618,{0,1950001,3300001,6950001,9000001,18000001,40000001},{0.05,0.1,0.2,0.23,0.33,0.4,0.45})-LOOKUP(J618,{0,1950001,3300001,6950001,9000001,18000001,40000001},{0,97500,427500,636000,1536000,2796000,4796000}))*1.021,-2))</f>
        <v/>
      </c>
      <c r="N618" s="19">
        <f>IF(K618&lt;=0,0,ROUNDDOWN((K618*LOOKUP(K618,{0,1950001,3300001,6950001,9000001,18000001,40000001},{0.05,0.1,0.2,0.23,0.33,0.4,0.45})-LOOKUP(K618,{0,1950001,3300001,6950001,9000001,18000001,40000001},{0,97500,427500,636000,1536000,2796000,4796000}))*1.021,-2))</f>
        <v/>
      </c>
      <c r="O618" s="19">
        <f>IF(L618&lt;=0,0,ROUNDDOWN((L618*LOOKUP(L618,{0,1950001,3300001,6950001,9000001,18000001,40000001},{0.05,0.1,0.2,0.23,0.33,0.4,0.45})-LOOKUP(L618,{0,1950001,3300001,6950001,9000001,18000001,40000001},{0,97500,427500,636000,1536000,2796000,4796000}))*1.021,-2))</f>
        <v/>
      </c>
      <c r="P618" s="19">
        <f>MAX(0,ROUNDDOWN(G618-E618-430000,-3))</f>
        <v/>
      </c>
      <c r="Q618" s="19">
        <f>MAX(0,ROUNDDOWN(G618-E618-430000-I618,-3))</f>
        <v/>
      </c>
      <c r="R618" s="19">
        <f>MAX(0,ROUNDDOWN(F618-E618-430000,-3))</f>
        <v/>
      </c>
      <c r="S618" s="19">
        <f>IF(G618&lt;=450000,0,MAX(0,ROUNDDOWN(P618*0.06-MIN(50000,P618)*0.03,-2))+MAX(0,ROUNDDOWN(P618*0.04-MIN(50000,P618)*0.02,-2)))</f>
        <v/>
      </c>
      <c r="T618" s="19">
        <f>IF(G618&lt;=450000,0,MAX(0,ROUNDDOWN(Q618*0.06-MIN(50000,Q618)*0.03,-2))+MAX(0,ROUNDDOWN(Q618*0.04-MIN(50000,Q618)*0.02,-2)))</f>
        <v/>
      </c>
      <c r="U618" s="19">
        <f>IF(F618&lt;=450000,0,MAX(0,ROUNDDOWN(R618*0.06-MIN(50000,R618)*0.03,-2))+MAX(0,ROUNDDOWN(R618*0.04-MIN(50000,R618)*0.02,-2)))</f>
        <v/>
      </c>
      <c r="V618" s="19">
        <f>S618-U618</f>
        <v/>
      </c>
      <c r="W618" s="19">
        <f>O618-M618</f>
        <v/>
      </c>
      <c r="X618" s="19">
        <f>N618+T618-M618-S618</f>
        <v/>
      </c>
      <c r="Y618" s="19">
        <f>T618-S618</f>
        <v/>
      </c>
    </row>
    <row r="619">
      <c r="A619" t="inlineStr">
        <is>
          <t>年収刻み 20万1円</t>
        </is>
      </c>
      <c r="B619" s="19">
        <f>'4_年収10万円刻み'!$A$124</f>
        <v/>
      </c>
      <c r="C619" s="19" t="n">
        <v>200001</v>
      </c>
      <c r="D619" s="19" t="n">
        <v>0</v>
      </c>
      <c r="E619" s="19">
        <f>ROUND(MIN(B619/12,650000)*12*0.0915+MIN(B619/12,1390000)*12*(0.0504+0)+B619*0.005,0)</f>
        <v/>
      </c>
      <c r="F619" s="19">
        <f>IF(B619&lt;741000,0,IF(B619&lt;2191000,B619-740000,IF(B619&lt;2193000,1451000,IF(B619&lt;2196000,1453000,IF(B619&lt;2200000,1456000,IF(B619&lt;3600000,ROUND(ROUNDDOWN(B619/4,-3)*2.8,0)-80000,IF(B619&lt;6600000,ROUND(ROUNDDOWN(B619/4,-3)*3.2,0)-440000,IF(B619&lt;8500000,ROUNDDOWN(B619*0.9,0)-1100000,B619-1950000))))))))</f>
        <v/>
      </c>
      <c r="G619" s="19">
        <f>F619+C619</f>
        <v/>
      </c>
      <c r="H619" s="19">
        <f>IF(G619&gt;23500000,NA(),IF(G619&lt;=4890000,1040000,IF(G619&lt;=6550000,670000,620000)))</f>
        <v/>
      </c>
      <c r="I619" s="19">
        <f>IF(D619&lt;=0,0,MAX(0,MIN(2000000,D619-MIN(100000,ROUNDDOWN(G619*0.05,0)))))</f>
        <v/>
      </c>
      <c r="J619" s="19">
        <f>MAX(0,ROUNDDOWN(F619-E619-H619,-3))</f>
        <v/>
      </c>
      <c r="K619" s="19">
        <f>MAX(0,ROUNDDOWN(G619-E619-H619-I619,-3))</f>
        <v/>
      </c>
      <c r="L619" s="19">
        <f>MAX(0,ROUNDDOWN(G619-E619-H619,-3))</f>
        <v/>
      </c>
      <c r="M619" s="19">
        <f>IF(J619&lt;=0,0,ROUNDDOWN((J619*LOOKUP(J619,{0,1950001,3300001,6950001,9000001,18000001,40000001},{0.05,0.1,0.2,0.23,0.33,0.4,0.45})-LOOKUP(J619,{0,1950001,3300001,6950001,9000001,18000001,40000001},{0,97500,427500,636000,1536000,2796000,4796000}))*1.021,-2))</f>
        <v/>
      </c>
      <c r="N619" s="19">
        <f>IF(K619&lt;=0,0,ROUNDDOWN((K619*LOOKUP(K619,{0,1950001,3300001,6950001,9000001,18000001,40000001},{0.05,0.1,0.2,0.23,0.33,0.4,0.45})-LOOKUP(K619,{0,1950001,3300001,6950001,9000001,18000001,40000001},{0,97500,427500,636000,1536000,2796000,4796000}))*1.021,-2))</f>
        <v/>
      </c>
      <c r="O619" s="19">
        <f>IF(L619&lt;=0,0,ROUNDDOWN((L619*LOOKUP(L619,{0,1950001,3300001,6950001,9000001,18000001,40000001},{0.05,0.1,0.2,0.23,0.33,0.4,0.45})-LOOKUP(L619,{0,1950001,3300001,6950001,9000001,18000001,40000001},{0,97500,427500,636000,1536000,2796000,4796000}))*1.021,-2))</f>
        <v/>
      </c>
      <c r="P619" s="19">
        <f>MAX(0,ROUNDDOWN(G619-E619-430000,-3))</f>
        <v/>
      </c>
      <c r="Q619" s="19">
        <f>MAX(0,ROUNDDOWN(G619-E619-430000-I619,-3))</f>
        <v/>
      </c>
      <c r="R619" s="19">
        <f>MAX(0,ROUNDDOWN(F619-E619-430000,-3))</f>
        <v/>
      </c>
      <c r="S619" s="19">
        <f>IF(G619&lt;=450000,0,MAX(0,ROUNDDOWN(P619*0.06-MIN(50000,P619)*0.03,-2))+MAX(0,ROUNDDOWN(P619*0.04-MIN(50000,P619)*0.02,-2)))</f>
        <v/>
      </c>
      <c r="T619" s="19">
        <f>IF(G619&lt;=450000,0,MAX(0,ROUNDDOWN(Q619*0.06-MIN(50000,Q619)*0.03,-2))+MAX(0,ROUNDDOWN(Q619*0.04-MIN(50000,Q619)*0.02,-2)))</f>
        <v/>
      </c>
      <c r="U619" s="19">
        <f>IF(F619&lt;=450000,0,MAX(0,ROUNDDOWN(R619*0.06-MIN(50000,R619)*0.03,-2))+MAX(0,ROUNDDOWN(R619*0.04-MIN(50000,R619)*0.02,-2)))</f>
        <v/>
      </c>
      <c r="V619" s="19">
        <f>S619-U619</f>
        <v/>
      </c>
      <c r="W619" s="19">
        <f>O619-M619</f>
        <v/>
      </c>
      <c r="X619" s="19">
        <f>N619+T619-M619-S619</f>
        <v/>
      </c>
      <c r="Y619" s="19">
        <f>T619-S619</f>
        <v/>
      </c>
    </row>
    <row r="620">
      <c r="A620" t="inlineStr">
        <is>
          <t>年収刻み 19万</t>
        </is>
      </c>
      <c r="B620" s="19">
        <f>'4_年収10万円刻み'!$A$125</f>
        <v/>
      </c>
      <c r="C620" s="19" t="n">
        <v>190000</v>
      </c>
      <c r="D620" s="19" t="n">
        <v>0</v>
      </c>
      <c r="E620" s="19">
        <f>ROUND(MIN(B620/12,650000)*12*0.0915+MIN(B620/12,1390000)*12*(0.0504+0)+B620*0.005,0)</f>
        <v/>
      </c>
      <c r="F620" s="19">
        <f>IF(B620&lt;741000,0,IF(B620&lt;2191000,B620-740000,IF(B620&lt;2193000,1451000,IF(B620&lt;2196000,1453000,IF(B620&lt;2200000,1456000,IF(B620&lt;3600000,ROUND(ROUNDDOWN(B620/4,-3)*2.8,0)-80000,IF(B620&lt;6600000,ROUND(ROUNDDOWN(B620/4,-3)*3.2,0)-440000,IF(B620&lt;8500000,ROUNDDOWN(B620*0.9,0)-1100000,B620-1950000))))))))</f>
        <v/>
      </c>
      <c r="G620" s="19">
        <f>F620+C620</f>
        <v/>
      </c>
      <c r="H620" s="19">
        <f>IF(G620&gt;23500000,NA(),IF(G620&lt;=4890000,1040000,IF(G620&lt;=6550000,670000,620000)))</f>
        <v/>
      </c>
      <c r="I620" s="19">
        <f>IF(D620&lt;=0,0,MAX(0,MIN(2000000,D620-MIN(100000,ROUNDDOWN(G620*0.05,0)))))</f>
        <v/>
      </c>
      <c r="J620" s="19">
        <f>MAX(0,ROUNDDOWN(F620-E620-H620,-3))</f>
        <v/>
      </c>
      <c r="K620" s="19">
        <f>MAX(0,ROUNDDOWN(G620-E620-H620-I620,-3))</f>
        <v/>
      </c>
      <c r="L620" s="19">
        <f>MAX(0,ROUNDDOWN(G620-E620-H620,-3))</f>
        <v/>
      </c>
      <c r="M620" s="19">
        <f>IF(J620&lt;=0,0,ROUNDDOWN((J620*LOOKUP(J620,{0,1950001,3300001,6950001,9000001,18000001,40000001},{0.05,0.1,0.2,0.23,0.33,0.4,0.45})-LOOKUP(J620,{0,1950001,3300001,6950001,9000001,18000001,40000001},{0,97500,427500,636000,1536000,2796000,4796000}))*1.021,-2))</f>
        <v/>
      </c>
      <c r="N620" s="19">
        <f>IF(K620&lt;=0,0,ROUNDDOWN((K620*LOOKUP(K620,{0,1950001,3300001,6950001,9000001,18000001,40000001},{0.05,0.1,0.2,0.23,0.33,0.4,0.45})-LOOKUP(K620,{0,1950001,3300001,6950001,9000001,18000001,40000001},{0,97500,427500,636000,1536000,2796000,4796000}))*1.021,-2))</f>
        <v/>
      </c>
      <c r="O620" s="19">
        <f>IF(L620&lt;=0,0,ROUNDDOWN((L620*LOOKUP(L620,{0,1950001,3300001,6950001,9000001,18000001,40000001},{0.05,0.1,0.2,0.23,0.33,0.4,0.45})-LOOKUP(L620,{0,1950001,3300001,6950001,9000001,18000001,40000001},{0,97500,427500,636000,1536000,2796000,4796000}))*1.021,-2))</f>
        <v/>
      </c>
      <c r="P620" s="19">
        <f>MAX(0,ROUNDDOWN(G620-E620-430000,-3))</f>
        <v/>
      </c>
      <c r="Q620" s="19">
        <f>MAX(0,ROUNDDOWN(G620-E620-430000-I620,-3))</f>
        <v/>
      </c>
      <c r="R620" s="19">
        <f>MAX(0,ROUNDDOWN(F620-E620-430000,-3))</f>
        <v/>
      </c>
      <c r="S620" s="19">
        <f>IF(G620&lt;=450000,0,MAX(0,ROUNDDOWN(P620*0.06-MIN(50000,P620)*0.03,-2))+MAX(0,ROUNDDOWN(P620*0.04-MIN(50000,P620)*0.02,-2)))</f>
        <v/>
      </c>
      <c r="T620" s="19">
        <f>IF(G620&lt;=450000,0,MAX(0,ROUNDDOWN(Q620*0.06-MIN(50000,Q620)*0.03,-2))+MAX(0,ROUNDDOWN(Q620*0.04-MIN(50000,Q620)*0.02,-2)))</f>
        <v/>
      </c>
      <c r="U620" s="19">
        <f>IF(F620&lt;=450000,0,MAX(0,ROUNDDOWN(R620*0.06-MIN(50000,R620)*0.03,-2))+MAX(0,ROUNDDOWN(R620*0.04-MIN(50000,R620)*0.02,-2)))</f>
        <v/>
      </c>
      <c r="V620" s="19">
        <f>S620-U620</f>
        <v/>
      </c>
      <c r="W620" s="19">
        <f>O620-M620</f>
        <v/>
      </c>
      <c r="X620" s="19">
        <f>N620+T620-M620-S620</f>
        <v/>
      </c>
      <c r="Y620" s="19">
        <f>T620-S620</f>
        <v/>
      </c>
    </row>
    <row r="621">
      <c r="A621" t="inlineStr">
        <is>
          <t>年収刻み 20万1円</t>
        </is>
      </c>
      <c r="B621" s="19">
        <f>'4_年収10万円刻み'!$A$125</f>
        <v/>
      </c>
      <c r="C621" s="19" t="n">
        <v>200001</v>
      </c>
      <c r="D621" s="19" t="n">
        <v>0</v>
      </c>
      <c r="E621" s="19">
        <f>ROUND(MIN(B621/12,650000)*12*0.0915+MIN(B621/12,1390000)*12*(0.0504+0)+B621*0.005,0)</f>
        <v/>
      </c>
      <c r="F621" s="19">
        <f>IF(B621&lt;741000,0,IF(B621&lt;2191000,B621-740000,IF(B621&lt;2193000,1451000,IF(B621&lt;2196000,1453000,IF(B621&lt;2200000,1456000,IF(B621&lt;3600000,ROUND(ROUNDDOWN(B621/4,-3)*2.8,0)-80000,IF(B621&lt;6600000,ROUND(ROUNDDOWN(B621/4,-3)*3.2,0)-440000,IF(B621&lt;8500000,ROUNDDOWN(B621*0.9,0)-1100000,B621-1950000))))))))</f>
        <v/>
      </c>
      <c r="G621" s="19">
        <f>F621+C621</f>
        <v/>
      </c>
      <c r="H621" s="19">
        <f>IF(G621&gt;23500000,NA(),IF(G621&lt;=4890000,1040000,IF(G621&lt;=6550000,670000,620000)))</f>
        <v/>
      </c>
      <c r="I621" s="19">
        <f>IF(D621&lt;=0,0,MAX(0,MIN(2000000,D621-MIN(100000,ROUNDDOWN(G621*0.05,0)))))</f>
        <v/>
      </c>
      <c r="J621" s="19">
        <f>MAX(0,ROUNDDOWN(F621-E621-H621,-3))</f>
        <v/>
      </c>
      <c r="K621" s="19">
        <f>MAX(0,ROUNDDOWN(G621-E621-H621-I621,-3))</f>
        <v/>
      </c>
      <c r="L621" s="19">
        <f>MAX(0,ROUNDDOWN(G621-E621-H621,-3))</f>
        <v/>
      </c>
      <c r="M621" s="19">
        <f>IF(J621&lt;=0,0,ROUNDDOWN((J621*LOOKUP(J621,{0,1950001,3300001,6950001,9000001,18000001,40000001},{0.05,0.1,0.2,0.23,0.33,0.4,0.45})-LOOKUP(J621,{0,1950001,3300001,6950001,9000001,18000001,40000001},{0,97500,427500,636000,1536000,2796000,4796000}))*1.021,-2))</f>
        <v/>
      </c>
      <c r="N621" s="19">
        <f>IF(K621&lt;=0,0,ROUNDDOWN((K621*LOOKUP(K621,{0,1950001,3300001,6950001,9000001,18000001,40000001},{0.05,0.1,0.2,0.23,0.33,0.4,0.45})-LOOKUP(K621,{0,1950001,3300001,6950001,9000001,18000001,40000001},{0,97500,427500,636000,1536000,2796000,4796000}))*1.021,-2))</f>
        <v/>
      </c>
      <c r="O621" s="19">
        <f>IF(L621&lt;=0,0,ROUNDDOWN((L621*LOOKUP(L621,{0,1950001,3300001,6950001,9000001,18000001,40000001},{0.05,0.1,0.2,0.23,0.33,0.4,0.45})-LOOKUP(L621,{0,1950001,3300001,6950001,9000001,18000001,40000001},{0,97500,427500,636000,1536000,2796000,4796000}))*1.021,-2))</f>
        <v/>
      </c>
      <c r="P621" s="19">
        <f>MAX(0,ROUNDDOWN(G621-E621-430000,-3))</f>
        <v/>
      </c>
      <c r="Q621" s="19">
        <f>MAX(0,ROUNDDOWN(G621-E621-430000-I621,-3))</f>
        <v/>
      </c>
      <c r="R621" s="19">
        <f>MAX(0,ROUNDDOWN(F621-E621-430000,-3))</f>
        <v/>
      </c>
      <c r="S621" s="19">
        <f>IF(G621&lt;=450000,0,MAX(0,ROUNDDOWN(P621*0.06-MIN(50000,P621)*0.03,-2))+MAX(0,ROUNDDOWN(P621*0.04-MIN(50000,P621)*0.02,-2)))</f>
        <v/>
      </c>
      <c r="T621" s="19">
        <f>IF(G621&lt;=450000,0,MAX(0,ROUNDDOWN(Q621*0.06-MIN(50000,Q621)*0.03,-2))+MAX(0,ROUNDDOWN(Q621*0.04-MIN(50000,Q621)*0.02,-2)))</f>
        <v/>
      </c>
      <c r="U621" s="19">
        <f>IF(F621&lt;=450000,0,MAX(0,ROUNDDOWN(R621*0.06-MIN(50000,R621)*0.03,-2))+MAX(0,ROUNDDOWN(R621*0.04-MIN(50000,R621)*0.02,-2)))</f>
        <v/>
      </c>
      <c r="V621" s="19">
        <f>S621-U621</f>
        <v/>
      </c>
      <c r="W621" s="19">
        <f>O621-M621</f>
        <v/>
      </c>
      <c r="X621" s="19">
        <f>N621+T621-M621-S621</f>
        <v/>
      </c>
      <c r="Y621" s="19">
        <f>T621-S621</f>
        <v/>
      </c>
    </row>
    <row r="622">
      <c r="A622" t="inlineStr">
        <is>
          <t>年収刻み 19万</t>
        </is>
      </c>
      <c r="B622" s="19">
        <f>'4_年収10万円刻み'!$A$126</f>
        <v/>
      </c>
      <c r="C622" s="19" t="n">
        <v>190000</v>
      </c>
      <c r="D622" s="19" t="n">
        <v>0</v>
      </c>
      <c r="E622" s="19">
        <f>ROUND(MIN(B622/12,650000)*12*0.0915+MIN(B622/12,1390000)*12*(0.0504+0)+B622*0.005,0)</f>
        <v/>
      </c>
      <c r="F622" s="19">
        <f>IF(B622&lt;741000,0,IF(B622&lt;2191000,B622-740000,IF(B622&lt;2193000,1451000,IF(B622&lt;2196000,1453000,IF(B622&lt;2200000,1456000,IF(B622&lt;3600000,ROUND(ROUNDDOWN(B622/4,-3)*2.8,0)-80000,IF(B622&lt;6600000,ROUND(ROUNDDOWN(B622/4,-3)*3.2,0)-440000,IF(B622&lt;8500000,ROUNDDOWN(B622*0.9,0)-1100000,B622-1950000))))))))</f>
        <v/>
      </c>
      <c r="G622" s="19">
        <f>F622+C622</f>
        <v/>
      </c>
      <c r="H622" s="19">
        <f>IF(G622&gt;23500000,NA(),IF(G622&lt;=4890000,1040000,IF(G622&lt;=6550000,670000,620000)))</f>
        <v/>
      </c>
      <c r="I622" s="19">
        <f>IF(D622&lt;=0,0,MAX(0,MIN(2000000,D622-MIN(100000,ROUNDDOWN(G622*0.05,0)))))</f>
        <v/>
      </c>
      <c r="J622" s="19">
        <f>MAX(0,ROUNDDOWN(F622-E622-H622,-3))</f>
        <v/>
      </c>
      <c r="K622" s="19">
        <f>MAX(0,ROUNDDOWN(G622-E622-H622-I622,-3))</f>
        <v/>
      </c>
      <c r="L622" s="19">
        <f>MAX(0,ROUNDDOWN(G622-E622-H622,-3))</f>
        <v/>
      </c>
      <c r="M622" s="19">
        <f>IF(J622&lt;=0,0,ROUNDDOWN((J622*LOOKUP(J622,{0,1950001,3300001,6950001,9000001,18000001,40000001},{0.05,0.1,0.2,0.23,0.33,0.4,0.45})-LOOKUP(J622,{0,1950001,3300001,6950001,9000001,18000001,40000001},{0,97500,427500,636000,1536000,2796000,4796000}))*1.021,-2))</f>
        <v/>
      </c>
      <c r="N622" s="19">
        <f>IF(K622&lt;=0,0,ROUNDDOWN((K622*LOOKUP(K622,{0,1950001,3300001,6950001,9000001,18000001,40000001},{0.05,0.1,0.2,0.23,0.33,0.4,0.45})-LOOKUP(K622,{0,1950001,3300001,6950001,9000001,18000001,40000001},{0,97500,427500,636000,1536000,2796000,4796000}))*1.021,-2))</f>
        <v/>
      </c>
      <c r="O622" s="19">
        <f>IF(L622&lt;=0,0,ROUNDDOWN((L622*LOOKUP(L622,{0,1950001,3300001,6950001,9000001,18000001,40000001},{0.05,0.1,0.2,0.23,0.33,0.4,0.45})-LOOKUP(L622,{0,1950001,3300001,6950001,9000001,18000001,40000001},{0,97500,427500,636000,1536000,2796000,4796000}))*1.021,-2))</f>
        <v/>
      </c>
      <c r="P622" s="19">
        <f>MAX(0,ROUNDDOWN(G622-E622-430000,-3))</f>
        <v/>
      </c>
      <c r="Q622" s="19">
        <f>MAX(0,ROUNDDOWN(G622-E622-430000-I622,-3))</f>
        <v/>
      </c>
      <c r="R622" s="19">
        <f>MAX(0,ROUNDDOWN(F622-E622-430000,-3))</f>
        <v/>
      </c>
      <c r="S622" s="19">
        <f>IF(G622&lt;=450000,0,MAX(0,ROUNDDOWN(P622*0.06-MIN(50000,P622)*0.03,-2))+MAX(0,ROUNDDOWN(P622*0.04-MIN(50000,P622)*0.02,-2)))</f>
        <v/>
      </c>
      <c r="T622" s="19">
        <f>IF(G622&lt;=450000,0,MAX(0,ROUNDDOWN(Q622*0.06-MIN(50000,Q622)*0.03,-2))+MAX(0,ROUNDDOWN(Q622*0.04-MIN(50000,Q622)*0.02,-2)))</f>
        <v/>
      </c>
      <c r="U622" s="19">
        <f>IF(F622&lt;=450000,0,MAX(0,ROUNDDOWN(R622*0.06-MIN(50000,R622)*0.03,-2))+MAX(0,ROUNDDOWN(R622*0.04-MIN(50000,R622)*0.02,-2)))</f>
        <v/>
      </c>
      <c r="V622" s="19">
        <f>S622-U622</f>
        <v/>
      </c>
      <c r="W622" s="19">
        <f>O622-M622</f>
        <v/>
      </c>
      <c r="X622" s="19">
        <f>N622+T622-M622-S622</f>
        <v/>
      </c>
      <c r="Y622" s="19">
        <f>T622-S622</f>
        <v/>
      </c>
    </row>
    <row r="623">
      <c r="A623" t="inlineStr">
        <is>
          <t>年収刻み 20万1円</t>
        </is>
      </c>
      <c r="B623" s="19">
        <f>'4_年収10万円刻み'!$A$126</f>
        <v/>
      </c>
      <c r="C623" s="19" t="n">
        <v>200001</v>
      </c>
      <c r="D623" s="19" t="n">
        <v>0</v>
      </c>
      <c r="E623" s="19">
        <f>ROUND(MIN(B623/12,650000)*12*0.0915+MIN(B623/12,1390000)*12*(0.0504+0)+B623*0.005,0)</f>
        <v/>
      </c>
      <c r="F623" s="19">
        <f>IF(B623&lt;741000,0,IF(B623&lt;2191000,B623-740000,IF(B623&lt;2193000,1451000,IF(B623&lt;2196000,1453000,IF(B623&lt;2200000,1456000,IF(B623&lt;3600000,ROUND(ROUNDDOWN(B623/4,-3)*2.8,0)-80000,IF(B623&lt;6600000,ROUND(ROUNDDOWN(B623/4,-3)*3.2,0)-440000,IF(B623&lt;8500000,ROUNDDOWN(B623*0.9,0)-1100000,B623-1950000))))))))</f>
        <v/>
      </c>
      <c r="G623" s="19">
        <f>F623+C623</f>
        <v/>
      </c>
      <c r="H623" s="19">
        <f>IF(G623&gt;23500000,NA(),IF(G623&lt;=4890000,1040000,IF(G623&lt;=6550000,670000,620000)))</f>
        <v/>
      </c>
      <c r="I623" s="19">
        <f>IF(D623&lt;=0,0,MAX(0,MIN(2000000,D623-MIN(100000,ROUNDDOWN(G623*0.05,0)))))</f>
        <v/>
      </c>
      <c r="J623" s="19">
        <f>MAX(0,ROUNDDOWN(F623-E623-H623,-3))</f>
        <v/>
      </c>
      <c r="K623" s="19">
        <f>MAX(0,ROUNDDOWN(G623-E623-H623-I623,-3))</f>
        <v/>
      </c>
      <c r="L623" s="19">
        <f>MAX(0,ROUNDDOWN(G623-E623-H623,-3))</f>
        <v/>
      </c>
      <c r="M623" s="19">
        <f>IF(J623&lt;=0,0,ROUNDDOWN((J623*LOOKUP(J623,{0,1950001,3300001,6950001,9000001,18000001,40000001},{0.05,0.1,0.2,0.23,0.33,0.4,0.45})-LOOKUP(J623,{0,1950001,3300001,6950001,9000001,18000001,40000001},{0,97500,427500,636000,1536000,2796000,4796000}))*1.021,-2))</f>
        <v/>
      </c>
      <c r="N623" s="19">
        <f>IF(K623&lt;=0,0,ROUNDDOWN((K623*LOOKUP(K623,{0,1950001,3300001,6950001,9000001,18000001,40000001},{0.05,0.1,0.2,0.23,0.33,0.4,0.45})-LOOKUP(K623,{0,1950001,3300001,6950001,9000001,18000001,40000001},{0,97500,427500,636000,1536000,2796000,4796000}))*1.021,-2))</f>
        <v/>
      </c>
      <c r="O623" s="19">
        <f>IF(L623&lt;=0,0,ROUNDDOWN((L623*LOOKUP(L623,{0,1950001,3300001,6950001,9000001,18000001,40000001},{0.05,0.1,0.2,0.23,0.33,0.4,0.45})-LOOKUP(L623,{0,1950001,3300001,6950001,9000001,18000001,40000001},{0,97500,427500,636000,1536000,2796000,4796000}))*1.021,-2))</f>
        <v/>
      </c>
      <c r="P623" s="19">
        <f>MAX(0,ROUNDDOWN(G623-E623-430000,-3))</f>
        <v/>
      </c>
      <c r="Q623" s="19">
        <f>MAX(0,ROUNDDOWN(G623-E623-430000-I623,-3))</f>
        <v/>
      </c>
      <c r="R623" s="19">
        <f>MAX(0,ROUNDDOWN(F623-E623-430000,-3))</f>
        <v/>
      </c>
      <c r="S623" s="19">
        <f>IF(G623&lt;=450000,0,MAX(0,ROUNDDOWN(P623*0.06-MIN(50000,P623)*0.03,-2))+MAX(0,ROUNDDOWN(P623*0.04-MIN(50000,P623)*0.02,-2)))</f>
        <v/>
      </c>
      <c r="T623" s="19">
        <f>IF(G623&lt;=450000,0,MAX(0,ROUNDDOWN(Q623*0.06-MIN(50000,Q623)*0.03,-2))+MAX(0,ROUNDDOWN(Q623*0.04-MIN(50000,Q623)*0.02,-2)))</f>
        <v/>
      </c>
      <c r="U623" s="19">
        <f>IF(F623&lt;=450000,0,MAX(0,ROUNDDOWN(R623*0.06-MIN(50000,R623)*0.03,-2))+MAX(0,ROUNDDOWN(R623*0.04-MIN(50000,R623)*0.02,-2)))</f>
        <v/>
      </c>
      <c r="V623" s="19">
        <f>S623-U623</f>
        <v/>
      </c>
      <c r="W623" s="19">
        <f>O623-M623</f>
        <v/>
      </c>
      <c r="X623" s="19">
        <f>N623+T623-M623-S623</f>
        <v/>
      </c>
      <c r="Y623" s="19">
        <f>T623-S623</f>
        <v/>
      </c>
    </row>
    <row r="624">
      <c r="A624" t="inlineStr">
        <is>
          <t>年収刻み 19万</t>
        </is>
      </c>
      <c r="B624" s="19">
        <f>'4_年収10万円刻み'!$A$127</f>
        <v/>
      </c>
      <c r="C624" s="19" t="n">
        <v>190000</v>
      </c>
      <c r="D624" s="19" t="n">
        <v>0</v>
      </c>
      <c r="E624" s="19">
        <f>ROUND(MIN(B624/12,650000)*12*0.0915+MIN(B624/12,1390000)*12*(0.0504+0)+B624*0.005,0)</f>
        <v/>
      </c>
      <c r="F624" s="19">
        <f>IF(B624&lt;741000,0,IF(B624&lt;2191000,B624-740000,IF(B624&lt;2193000,1451000,IF(B624&lt;2196000,1453000,IF(B624&lt;2200000,1456000,IF(B624&lt;3600000,ROUND(ROUNDDOWN(B624/4,-3)*2.8,0)-80000,IF(B624&lt;6600000,ROUND(ROUNDDOWN(B624/4,-3)*3.2,0)-440000,IF(B624&lt;8500000,ROUNDDOWN(B624*0.9,0)-1100000,B624-1950000))))))))</f>
        <v/>
      </c>
      <c r="G624" s="19">
        <f>F624+C624</f>
        <v/>
      </c>
      <c r="H624" s="19">
        <f>IF(G624&gt;23500000,NA(),IF(G624&lt;=4890000,1040000,IF(G624&lt;=6550000,670000,620000)))</f>
        <v/>
      </c>
      <c r="I624" s="19">
        <f>IF(D624&lt;=0,0,MAX(0,MIN(2000000,D624-MIN(100000,ROUNDDOWN(G624*0.05,0)))))</f>
        <v/>
      </c>
      <c r="J624" s="19">
        <f>MAX(0,ROUNDDOWN(F624-E624-H624,-3))</f>
        <v/>
      </c>
      <c r="K624" s="19">
        <f>MAX(0,ROUNDDOWN(G624-E624-H624-I624,-3))</f>
        <v/>
      </c>
      <c r="L624" s="19">
        <f>MAX(0,ROUNDDOWN(G624-E624-H624,-3))</f>
        <v/>
      </c>
      <c r="M624" s="19">
        <f>IF(J624&lt;=0,0,ROUNDDOWN((J624*LOOKUP(J624,{0,1950001,3300001,6950001,9000001,18000001,40000001},{0.05,0.1,0.2,0.23,0.33,0.4,0.45})-LOOKUP(J624,{0,1950001,3300001,6950001,9000001,18000001,40000001},{0,97500,427500,636000,1536000,2796000,4796000}))*1.021,-2))</f>
        <v/>
      </c>
      <c r="N624" s="19">
        <f>IF(K624&lt;=0,0,ROUNDDOWN((K624*LOOKUP(K624,{0,1950001,3300001,6950001,9000001,18000001,40000001},{0.05,0.1,0.2,0.23,0.33,0.4,0.45})-LOOKUP(K624,{0,1950001,3300001,6950001,9000001,18000001,40000001},{0,97500,427500,636000,1536000,2796000,4796000}))*1.021,-2))</f>
        <v/>
      </c>
      <c r="O624" s="19">
        <f>IF(L624&lt;=0,0,ROUNDDOWN((L624*LOOKUP(L624,{0,1950001,3300001,6950001,9000001,18000001,40000001},{0.05,0.1,0.2,0.23,0.33,0.4,0.45})-LOOKUP(L624,{0,1950001,3300001,6950001,9000001,18000001,40000001},{0,97500,427500,636000,1536000,2796000,4796000}))*1.021,-2))</f>
        <v/>
      </c>
      <c r="P624" s="19">
        <f>MAX(0,ROUNDDOWN(G624-E624-430000,-3))</f>
        <v/>
      </c>
      <c r="Q624" s="19">
        <f>MAX(0,ROUNDDOWN(G624-E624-430000-I624,-3))</f>
        <v/>
      </c>
      <c r="R624" s="19">
        <f>MAX(0,ROUNDDOWN(F624-E624-430000,-3))</f>
        <v/>
      </c>
      <c r="S624" s="19">
        <f>IF(G624&lt;=450000,0,MAX(0,ROUNDDOWN(P624*0.06-MIN(50000,P624)*0.03,-2))+MAX(0,ROUNDDOWN(P624*0.04-MIN(50000,P624)*0.02,-2)))</f>
        <v/>
      </c>
      <c r="T624" s="19">
        <f>IF(G624&lt;=450000,0,MAX(0,ROUNDDOWN(Q624*0.06-MIN(50000,Q624)*0.03,-2))+MAX(0,ROUNDDOWN(Q624*0.04-MIN(50000,Q624)*0.02,-2)))</f>
        <v/>
      </c>
      <c r="U624" s="19">
        <f>IF(F624&lt;=450000,0,MAX(0,ROUNDDOWN(R624*0.06-MIN(50000,R624)*0.03,-2))+MAX(0,ROUNDDOWN(R624*0.04-MIN(50000,R624)*0.02,-2)))</f>
        <v/>
      </c>
      <c r="V624" s="19">
        <f>S624-U624</f>
        <v/>
      </c>
      <c r="W624" s="19">
        <f>O624-M624</f>
        <v/>
      </c>
      <c r="X624" s="19">
        <f>N624+T624-M624-S624</f>
        <v/>
      </c>
      <c r="Y624" s="19">
        <f>T624-S624</f>
        <v/>
      </c>
    </row>
    <row r="625">
      <c r="A625" t="inlineStr">
        <is>
          <t>年収刻み 20万1円</t>
        </is>
      </c>
      <c r="B625" s="19">
        <f>'4_年収10万円刻み'!$A$127</f>
        <v/>
      </c>
      <c r="C625" s="19" t="n">
        <v>200001</v>
      </c>
      <c r="D625" s="19" t="n">
        <v>0</v>
      </c>
      <c r="E625" s="19">
        <f>ROUND(MIN(B625/12,650000)*12*0.0915+MIN(B625/12,1390000)*12*(0.0504+0)+B625*0.005,0)</f>
        <v/>
      </c>
      <c r="F625" s="19">
        <f>IF(B625&lt;741000,0,IF(B625&lt;2191000,B625-740000,IF(B625&lt;2193000,1451000,IF(B625&lt;2196000,1453000,IF(B625&lt;2200000,1456000,IF(B625&lt;3600000,ROUND(ROUNDDOWN(B625/4,-3)*2.8,0)-80000,IF(B625&lt;6600000,ROUND(ROUNDDOWN(B625/4,-3)*3.2,0)-440000,IF(B625&lt;8500000,ROUNDDOWN(B625*0.9,0)-1100000,B625-1950000))))))))</f>
        <v/>
      </c>
      <c r="G625" s="19">
        <f>F625+C625</f>
        <v/>
      </c>
      <c r="H625" s="19">
        <f>IF(G625&gt;23500000,NA(),IF(G625&lt;=4890000,1040000,IF(G625&lt;=6550000,670000,620000)))</f>
        <v/>
      </c>
      <c r="I625" s="19">
        <f>IF(D625&lt;=0,0,MAX(0,MIN(2000000,D625-MIN(100000,ROUNDDOWN(G625*0.05,0)))))</f>
        <v/>
      </c>
      <c r="J625" s="19">
        <f>MAX(0,ROUNDDOWN(F625-E625-H625,-3))</f>
        <v/>
      </c>
      <c r="K625" s="19">
        <f>MAX(0,ROUNDDOWN(G625-E625-H625-I625,-3))</f>
        <v/>
      </c>
      <c r="L625" s="19">
        <f>MAX(0,ROUNDDOWN(G625-E625-H625,-3))</f>
        <v/>
      </c>
      <c r="M625" s="19">
        <f>IF(J625&lt;=0,0,ROUNDDOWN((J625*LOOKUP(J625,{0,1950001,3300001,6950001,9000001,18000001,40000001},{0.05,0.1,0.2,0.23,0.33,0.4,0.45})-LOOKUP(J625,{0,1950001,3300001,6950001,9000001,18000001,40000001},{0,97500,427500,636000,1536000,2796000,4796000}))*1.021,-2))</f>
        <v/>
      </c>
      <c r="N625" s="19">
        <f>IF(K625&lt;=0,0,ROUNDDOWN((K625*LOOKUP(K625,{0,1950001,3300001,6950001,9000001,18000001,40000001},{0.05,0.1,0.2,0.23,0.33,0.4,0.45})-LOOKUP(K625,{0,1950001,3300001,6950001,9000001,18000001,40000001},{0,97500,427500,636000,1536000,2796000,4796000}))*1.021,-2))</f>
        <v/>
      </c>
      <c r="O625" s="19">
        <f>IF(L625&lt;=0,0,ROUNDDOWN((L625*LOOKUP(L625,{0,1950001,3300001,6950001,9000001,18000001,40000001},{0.05,0.1,0.2,0.23,0.33,0.4,0.45})-LOOKUP(L625,{0,1950001,3300001,6950001,9000001,18000001,40000001},{0,97500,427500,636000,1536000,2796000,4796000}))*1.021,-2))</f>
        <v/>
      </c>
      <c r="P625" s="19">
        <f>MAX(0,ROUNDDOWN(G625-E625-430000,-3))</f>
        <v/>
      </c>
      <c r="Q625" s="19">
        <f>MAX(0,ROUNDDOWN(G625-E625-430000-I625,-3))</f>
        <v/>
      </c>
      <c r="R625" s="19">
        <f>MAX(0,ROUNDDOWN(F625-E625-430000,-3))</f>
        <v/>
      </c>
      <c r="S625" s="19">
        <f>IF(G625&lt;=450000,0,MAX(0,ROUNDDOWN(P625*0.06-MIN(50000,P625)*0.03,-2))+MAX(0,ROUNDDOWN(P625*0.04-MIN(50000,P625)*0.02,-2)))</f>
        <v/>
      </c>
      <c r="T625" s="19">
        <f>IF(G625&lt;=450000,0,MAX(0,ROUNDDOWN(Q625*0.06-MIN(50000,Q625)*0.03,-2))+MAX(0,ROUNDDOWN(Q625*0.04-MIN(50000,Q625)*0.02,-2)))</f>
        <v/>
      </c>
      <c r="U625" s="19">
        <f>IF(F625&lt;=450000,0,MAX(0,ROUNDDOWN(R625*0.06-MIN(50000,R625)*0.03,-2))+MAX(0,ROUNDDOWN(R625*0.04-MIN(50000,R625)*0.02,-2)))</f>
        <v/>
      </c>
      <c r="V625" s="19">
        <f>S625-U625</f>
        <v/>
      </c>
      <c r="W625" s="19">
        <f>O625-M625</f>
        <v/>
      </c>
      <c r="X625" s="19">
        <f>N625+T625-M625-S625</f>
        <v/>
      </c>
      <c r="Y625" s="19">
        <f>T625-S625</f>
        <v/>
      </c>
    </row>
    <row r="626">
      <c r="A626" t="inlineStr">
        <is>
          <t>年収刻み 19万</t>
        </is>
      </c>
      <c r="B626" s="19">
        <f>'4_年収10万円刻み'!$A$128</f>
        <v/>
      </c>
      <c r="C626" s="19" t="n">
        <v>190000</v>
      </c>
      <c r="D626" s="19" t="n">
        <v>0</v>
      </c>
      <c r="E626" s="19">
        <f>ROUND(MIN(B626/12,650000)*12*0.0915+MIN(B626/12,1390000)*12*(0.0504+0)+B626*0.005,0)</f>
        <v/>
      </c>
      <c r="F626" s="19">
        <f>IF(B626&lt;741000,0,IF(B626&lt;2191000,B626-740000,IF(B626&lt;2193000,1451000,IF(B626&lt;2196000,1453000,IF(B626&lt;2200000,1456000,IF(B626&lt;3600000,ROUND(ROUNDDOWN(B626/4,-3)*2.8,0)-80000,IF(B626&lt;6600000,ROUND(ROUNDDOWN(B626/4,-3)*3.2,0)-440000,IF(B626&lt;8500000,ROUNDDOWN(B626*0.9,0)-1100000,B626-1950000))))))))</f>
        <v/>
      </c>
      <c r="G626" s="19">
        <f>F626+C626</f>
        <v/>
      </c>
      <c r="H626" s="19">
        <f>IF(G626&gt;23500000,NA(),IF(G626&lt;=4890000,1040000,IF(G626&lt;=6550000,670000,620000)))</f>
        <v/>
      </c>
      <c r="I626" s="19">
        <f>IF(D626&lt;=0,0,MAX(0,MIN(2000000,D626-MIN(100000,ROUNDDOWN(G626*0.05,0)))))</f>
        <v/>
      </c>
      <c r="J626" s="19">
        <f>MAX(0,ROUNDDOWN(F626-E626-H626,-3))</f>
        <v/>
      </c>
      <c r="K626" s="19">
        <f>MAX(0,ROUNDDOWN(G626-E626-H626-I626,-3))</f>
        <v/>
      </c>
      <c r="L626" s="19">
        <f>MAX(0,ROUNDDOWN(G626-E626-H626,-3))</f>
        <v/>
      </c>
      <c r="M626" s="19">
        <f>IF(J626&lt;=0,0,ROUNDDOWN((J626*LOOKUP(J626,{0,1950001,3300001,6950001,9000001,18000001,40000001},{0.05,0.1,0.2,0.23,0.33,0.4,0.45})-LOOKUP(J626,{0,1950001,3300001,6950001,9000001,18000001,40000001},{0,97500,427500,636000,1536000,2796000,4796000}))*1.021,-2))</f>
        <v/>
      </c>
      <c r="N626" s="19">
        <f>IF(K626&lt;=0,0,ROUNDDOWN((K626*LOOKUP(K626,{0,1950001,3300001,6950001,9000001,18000001,40000001},{0.05,0.1,0.2,0.23,0.33,0.4,0.45})-LOOKUP(K626,{0,1950001,3300001,6950001,9000001,18000001,40000001},{0,97500,427500,636000,1536000,2796000,4796000}))*1.021,-2))</f>
        <v/>
      </c>
      <c r="O626" s="19">
        <f>IF(L626&lt;=0,0,ROUNDDOWN((L626*LOOKUP(L626,{0,1950001,3300001,6950001,9000001,18000001,40000001},{0.05,0.1,0.2,0.23,0.33,0.4,0.45})-LOOKUP(L626,{0,1950001,3300001,6950001,9000001,18000001,40000001},{0,97500,427500,636000,1536000,2796000,4796000}))*1.021,-2))</f>
        <v/>
      </c>
      <c r="P626" s="19">
        <f>MAX(0,ROUNDDOWN(G626-E626-430000,-3))</f>
        <v/>
      </c>
      <c r="Q626" s="19">
        <f>MAX(0,ROUNDDOWN(G626-E626-430000-I626,-3))</f>
        <v/>
      </c>
      <c r="R626" s="19">
        <f>MAX(0,ROUNDDOWN(F626-E626-430000,-3))</f>
        <v/>
      </c>
      <c r="S626" s="19">
        <f>IF(G626&lt;=450000,0,MAX(0,ROUNDDOWN(P626*0.06-MIN(50000,P626)*0.03,-2))+MAX(0,ROUNDDOWN(P626*0.04-MIN(50000,P626)*0.02,-2)))</f>
        <v/>
      </c>
      <c r="T626" s="19">
        <f>IF(G626&lt;=450000,0,MAX(0,ROUNDDOWN(Q626*0.06-MIN(50000,Q626)*0.03,-2))+MAX(0,ROUNDDOWN(Q626*0.04-MIN(50000,Q626)*0.02,-2)))</f>
        <v/>
      </c>
      <c r="U626" s="19">
        <f>IF(F626&lt;=450000,0,MAX(0,ROUNDDOWN(R626*0.06-MIN(50000,R626)*0.03,-2))+MAX(0,ROUNDDOWN(R626*0.04-MIN(50000,R626)*0.02,-2)))</f>
        <v/>
      </c>
      <c r="V626" s="19">
        <f>S626-U626</f>
        <v/>
      </c>
      <c r="W626" s="19">
        <f>O626-M626</f>
        <v/>
      </c>
      <c r="X626" s="19">
        <f>N626+T626-M626-S626</f>
        <v/>
      </c>
      <c r="Y626" s="19">
        <f>T626-S626</f>
        <v/>
      </c>
    </row>
    <row r="627">
      <c r="A627" t="inlineStr">
        <is>
          <t>年収刻み 20万1円</t>
        </is>
      </c>
      <c r="B627" s="19">
        <f>'4_年収10万円刻み'!$A$128</f>
        <v/>
      </c>
      <c r="C627" s="19" t="n">
        <v>200001</v>
      </c>
      <c r="D627" s="19" t="n">
        <v>0</v>
      </c>
      <c r="E627" s="19">
        <f>ROUND(MIN(B627/12,650000)*12*0.0915+MIN(B627/12,1390000)*12*(0.0504+0)+B627*0.005,0)</f>
        <v/>
      </c>
      <c r="F627" s="19">
        <f>IF(B627&lt;741000,0,IF(B627&lt;2191000,B627-740000,IF(B627&lt;2193000,1451000,IF(B627&lt;2196000,1453000,IF(B627&lt;2200000,1456000,IF(B627&lt;3600000,ROUND(ROUNDDOWN(B627/4,-3)*2.8,0)-80000,IF(B627&lt;6600000,ROUND(ROUNDDOWN(B627/4,-3)*3.2,0)-440000,IF(B627&lt;8500000,ROUNDDOWN(B627*0.9,0)-1100000,B627-1950000))))))))</f>
        <v/>
      </c>
      <c r="G627" s="19">
        <f>F627+C627</f>
        <v/>
      </c>
      <c r="H627" s="19">
        <f>IF(G627&gt;23500000,NA(),IF(G627&lt;=4890000,1040000,IF(G627&lt;=6550000,670000,620000)))</f>
        <v/>
      </c>
      <c r="I627" s="19">
        <f>IF(D627&lt;=0,0,MAX(0,MIN(2000000,D627-MIN(100000,ROUNDDOWN(G627*0.05,0)))))</f>
        <v/>
      </c>
      <c r="J627" s="19">
        <f>MAX(0,ROUNDDOWN(F627-E627-H627,-3))</f>
        <v/>
      </c>
      <c r="K627" s="19">
        <f>MAX(0,ROUNDDOWN(G627-E627-H627-I627,-3))</f>
        <v/>
      </c>
      <c r="L627" s="19">
        <f>MAX(0,ROUNDDOWN(G627-E627-H627,-3))</f>
        <v/>
      </c>
      <c r="M627" s="19">
        <f>IF(J627&lt;=0,0,ROUNDDOWN((J627*LOOKUP(J627,{0,1950001,3300001,6950001,9000001,18000001,40000001},{0.05,0.1,0.2,0.23,0.33,0.4,0.45})-LOOKUP(J627,{0,1950001,3300001,6950001,9000001,18000001,40000001},{0,97500,427500,636000,1536000,2796000,4796000}))*1.021,-2))</f>
        <v/>
      </c>
      <c r="N627" s="19">
        <f>IF(K627&lt;=0,0,ROUNDDOWN((K627*LOOKUP(K627,{0,1950001,3300001,6950001,9000001,18000001,40000001},{0.05,0.1,0.2,0.23,0.33,0.4,0.45})-LOOKUP(K627,{0,1950001,3300001,6950001,9000001,18000001,40000001},{0,97500,427500,636000,1536000,2796000,4796000}))*1.021,-2))</f>
        <v/>
      </c>
      <c r="O627" s="19">
        <f>IF(L627&lt;=0,0,ROUNDDOWN((L627*LOOKUP(L627,{0,1950001,3300001,6950001,9000001,18000001,40000001},{0.05,0.1,0.2,0.23,0.33,0.4,0.45})-LOOKUP(L627,{0,1950001,3300001,6950001,9000001,18000001,40000001},{0,97500,427500,636000,1536000,2796000,4796000}))*1.021,-2))</f>
        <v/>
      </c>
      <c r="P627" s="19">
        <f>MAX(0,ROUNDDOWN(G627-E627-430000,-3))</f>
        <v/>
      </c>
      <c r="Q627" s="19">
        <f>MAX(0,ROUNDDOWN(G627-E627-430000-I627,-3))</f>
        <v/>
      </c>
      <c r="R627" s="19">
        <f>MAX(0,ROUNDDOWN(F627-E627-430000,-3))</f>
        <v/>
      </c>
      <c r="S627" s="19">
        <f>IF(G627&lt;=450000,0,MAX(0,ROUNDDOWN(P627*0.06-MIN(50000,P627)*0.03,-2))+MAX(0,ROUNDDOWN(P627*0.04-MIN(50000,P627)*0.02,-2)))</f>
        <v/>
      </c>
      <c r="T627" s="19">
        <f>IF(G627&lt;=450000,0,MAX(0,ROUNDDOWN(Q627*0.06-MIN(50000,Q627)*0.03,-2))+MAX(0,ROUNDDOWN(Q627*0.04-MIN(50000,Q627)*0.02,-2)))</f>
        <v/>
      </c>
      <c r="U627" s="19">
        <f>IF(F627&lt;=450000,0,MAX(0,ROUNDDOWN(R627*0.06-MIN(50000,R627)*0.03,-2))+MAX(0,ROUNDDOWN(R627*0.04-MIN(50000,R627)*0.02,-2)))</f>
        <v/>
      </c>
      <c r="V627" s="19">
        <f>S627-U627</f>
        <v/>
      </c>
      <c r="W627" s="19">
        <f>O627-M627</f>
        <v/>
      </c>
      <c r="X627" s="19">
        <f>N627+T627-M627-S627</f>
        <v/>
      </c>
      <c r="Y627" s="19">
        <f>T627-S627</f>
        <v/>
      </c>
    </row>
    <row r="628">
      <c r="A628" t="inlineStr">
        <is>
          <t>年収刻み 19万</t>
        </is>
      </c>
      <c r="B628" s="19">
        <f>'4_年収10万円刻み'!$A$129</f>
        <v/>
      </c>
      <c r="C628" s="19" t="n">
        <v>190000</v>
      </c>
      <c r="D628" s="19" t="n">
        <v>0</v>
      </c>
      <c r="E628" s="19">
        <f>ROUND(MIN(B628/12,650000)*12*0.0915+MIN(B628/12,1390000)*12*(0.0504+0)+B628*0.005,0)</f>
        <v/>
      </c>
      <c r="F628" s="19">
        <f>IF(B628&lt;741000,0,IF(B628&lt;2191000,B628-740000,IF(B628&lt;2193000,1451000,IF(B628&lt;2196000,1453000,IF(B628&lt;2200000,1456000,IF(B628&lt;3600000,ROUND(ROUNDDOWN(B628/4,-3)*2.8,0)-80000,IF(B628&lt;6600000,ROUND(ROUNDDOWN(B628/4,-3)*3.2,0)-440000,IF(B628&lt;8500000,ROUNDDOWN(B628*0.9,0)-1100000,B628-1950000))))))))</f>
        <v/>
      </c>
      <c r="G628" s="19">
        <f>F628+C628</f>
        <v/>
      </c>
      <c r="H628" s="19">
        <f>IF(G628&gt;23500000,NA(),IF(G628&lt;=4890000,1040000,IF(G628&lt;=6550000,670000,620000)))</f>
        <v/>
      </c>
      <c r="I628" s="19">
        <f>IF(D628&lt;=0,0,MAX(0,MIN(2000000,D628-MIN(100000,ROUNDDOWN(G628*0.05,0)))))</f>
        <v/>
      </c>
      <c r="J628" s="19">
        <f>MAX(0,ROUNDDOWN(F628-E628-H628,-3))</f>
        <v/>
      </c>
      <c r="K628" s="19">
        <f>MAX(0,ROUNDDOWN(G628-E628-H628-I628,-3))</f>
        <v/>
      </c>
      <c r="L628" s="19">
        <f>MAX(0,ROUNDDOWN(G628-E628-H628,-3))</f>
        <v/>
      </c>
      <c r="M628" s="19">
        <f>IF(J628&lt;=0,0,ROUNDDOWN((J628*LOOKUP(J628,{0,1950001,3300001,6950001,9000001,18000001,40000001},{0.05,0.1,0.2,0.23,0.33,0.4,0.45})-LOOKUP(J628,{0,1950001,3300001,6950001,9000001,18000001,40000001},{0,97500,427500,636000,1536000,2796000,4796000}))*1.021,-2))</f>
        <v/>
      </c>
      <c r="N628" s="19">
        <f>IF(K628&lt;=0,0,ROUNDDOWN((K628*LOOKUP(K628,{0,1950001,3300001,6950001,9000001,18000001,40000001},{0.05,0.1,0.2,0.23,0.33,0.4,0.45})-LOOKUP(K628,{0,1950001,3300001,6950001,9000001,18000001,40000001},{0,97500,427500,636000,1536000,2796000,4796000}))*1.021,-2))</f>
        <v/>
      </c>
      <c r="O628" s="19">
        <f>IF(L628&lt;=0,0,ROUNDDOWN((L628*LOOKUP(L628,{0,1950001,3300001,6950001,9000001,18000001,40000001},{0.05,0.1,0.2,0.23,0.33,0.4,0.45})-LOOKUP(L628,{0,1950001,3300001,6950001,9000001,18000001,40000001},{0,97500,427500,636000,1536000,2796000,4796000}))*1.021,-2))</f>
        <v/>
      </c>
      <c r="P628" s="19">
        <f>MAX(0,ROUNDDOWN(G628-E628-430000,-3))</f>
        <v/>
      </c>
      <c r="Q628" s="19">
        <f>MAX(0,ROUNDDOWN(G628-E628-430000-I628,-3))</f>
        <v/>
      </c>
      <c r="R628" s="19">
        <f>MAX(0,ROUNDDOWN(F628-E628-430000,-3))</f>
        <v/>
      </c>
      <c r="S628" s="19">
        <f>IF(G628&lt;=450000,0,MAX(0,ROUNDDOWN(P628*0.06-MIN(50000,P628)*0.03,-2))+MAX(0,ROUNDDOWN(P628*0.04-MIN(50000,P628)*0.02,-2)))</f>
        <v/>
      </c>
      <c r="T628" s="19">
        <f>IF(G628&lt;=450000,0,MAX(0,ROUNDDOWN(Q628*0.06-MIN(50000,Q628)*0.03,-2))+MAX(0,ROUNDDOWN(Q628*0.04-MIN(50000,Q628)*0.02,-2)))</f>
        <v/>
      </c>
      <c r="U628" s="19">
        <f>IF(F628&lt;=450000,0,MAX(0,ROUNDDOWN(R628*0.06-MIN(50000,R628)*0.03,-2))+MAX(0,ROUNDDOWN(R628*0.04-MIN(50000,R628)*0.02,-2)))</f>
        <v/>
      </c>
      <c r="V628" s="19">
        <f>S628-U628</f>
        <v/>
      </c>
      <c r="W628" s="19">
        <f>O628-M628</f>
        <v/>
      </c>
      <c r="X628" s="19">
        <f>N628+T628-M628-S628</f>
        <v/>
      </c>
      <c r="Y628" s="19">
        <f>T628-S628</f>
        <v/>
      </c>
    </row>
    <row r="629">
      <c r="A629" t="inlineStr">
        <is>
          <t>年収刻み 20万1円</t>
        </is>
      </c>
      <c r="B629" s="19">
        <f>'4_年収10万円刻み'!$A$129</f>
        <v/>
      </c>
      <c r="C629" s="19" t="n">
        <v>200001</v>
      </c>
      <c r="D629" s="19" t="n">
        <v>0</v>
      </c>
      <c r="E629" s="19">
        <f>ROUND(MIN(B629/12,650000)*12*0.0915+MIN(B629/12,1390000)*12*(0.0504+0)+B629*0.005,0)</f>
        <v/>
      </c>
      <c r="F629" s="19">
        <f>IF(B629&lt;741000,0,IF(B629&lt;2191000,B629-740000,IF(B629&lt;2193000,1451000,IF(B629&lt;2196000,1453000,IF(B629&lt;2200000,1456000,IF(B629&lt;3600000,ROUND(ROUNDDOWN(B629/4,-3)*2.8,0)-80000,IF(B629&lt;6600000,ROUND(ROUNDDOWN(B629/4,-3)*3.2,0)-440000,IF(B629&lt;8500000,ROUNDDOWN(B629*0.9,0)-1100000,B629-1950000))))))))</f>
        <v/>
      </c>
      <c r="G629" s="19">
        <f>F629+C629</f>
        <v/>
      </c>
      <c r="H629" s="19">
        <f>IF(G629&gt;23500000,NA(),IF(G629&lt;=4890000,1040000,IF(G629&lt;=6550000,670000,620000)))</f>
        <v/>
      </c>
      <c r="I629" s="19">
        <f>IF(D629&lt;=0,0,MAX(0,MIN(2000000,D629-MIN(100000,ROUNDDOWN(G629*0.05,0)))))</f>
        <v/>
      </c>
      <c r="J629" s="19">
        <f>MAX(0,ROUNDDOWN(F629-E629-H629,-3))</f>
        <v/>
      </c>
      <c r="K629" s="19">
        <f>MAX(0,ROUNDDOWN(G629-E629-H629-I629,-3))</f>
        <v/>
      </c>
      <c r="L629" s="19">
        <f>MAX(0,ROUNDDOWN(G629-E629-H629,-3))</f>
        <v/>
      </c>
      <c r="M629" s="19">
        <f>IF(J629&lt;=0,0,ROUNDDOWN((J629*LOOKUP(J629,{0,1950001,3300001,6950001,9000001,18000001,40000001},{0.05,0.1,0.2,0.23,0.33,0.4,0.45})-LOOKUP(J629,{0,1950001,3300001,6950001,9000001,18000001,40000001},{0,97500,427500,636000,1536000,2796000,4796000}))*1.021,-2))</f>
        <v/>
      </c>
      <c r="N629" s="19">
        <f>IF(K629&lt;=0,0,ROUNDDOWN((K629*LOOKUP(K629,{0,1950001,3300001,6950001,9000001,18000001,40000001},{0.05,0.1,0.2,0.23,0.33,0.4,0.45})-LOOKUP(K629,{0,1950001,3300001,6950001,9000001,18000001,40000001},{0,97500,427500,636000,1536000,2796000,4796000}))*1.021,-2))</f>
        <v/>
      </c>
      <c r="O629" s="19">
        <f>IF(L629&lt;=0,0,ROUNDDOWN((L629*LOOKUP(L629,{0,1950001,3300001,6950001,9000001,18000001,40000001},{0.05,0.1,0.2,0.23,0.33,0.4,0.45})-LOOKUP(L629,{0,1950001,3300001,6950001,9000001,18000001,40000001},{0,97500,427500,636000,1536000,2796000,4796000}))*1.021,-2))</f>
        <v/>
      </c>
      <c r="P629" s="19">
        <f>MAX(0,ROUNDDOWN(G629-E629-430000,-3))</f>
        <v/>
      </c>
      <c r="Q629" s="19">
        <f>MAX(0,ROUNDDOWN(G629-E629-430000-I629,-3))</f>
        <v/>
      </c>
      <c r="R629" s="19">
        <f>MAX(0,ROUNDDOWN(F629-E629-430000,-3))</f>
        <v/>
      </c>
      <c r="S629" s="19">
        <f>IF(G629&lt;=450000,0,MAX(0,ROUNDDOWN(P629*0.06-MIN(50000,P629)*0.03,-2))+MAX(0,ROUNDDOWN(P629*0.04-MIN(50000,P629)*0.02,-2)))</f>
        <v/>
      </c>
      <c r="T629" s="19">
        <f>IF(G629&lt;=450000,0,MAX(0,ROUNDDOWN(Q629*0.06-MIN(50000,Q629)*0.03,-2))+MAX(0,ROUNDDOWN(Q629*0.04-MIN(50000,Q629)*0.02,-2)))</f>
        <v/>
      </c>
      <c r="U629" s="19">
        <f>IF(F629&lt;=450000,0,MAX(0,ROUNDDOWN(R629*0.06-MIN(50000,R629)*0.03,-2))+MAX(0,ROUNDDOWN(R629*0.04-MIN(50000,R629)*0.02,-2)))</f>
        <v/>
      </c>
      <c r="V629" s="19">
        <f>S629-U629</f>
        <v/>
      </c>
      <c r="W629" s="19">
        <f>O629-M629</f>
        <v/>
      </c>
      <c r="X629" s="19">
        <f>N629+T629-M629-S629</f>
        <v/>
      </c>
      <c r="Y629" s="19">
        <f>T629-S629</f>
        <v/>
      </c>
    </row>
    <row r="630">
      <c r="A630" t="inlineStr">
        <is>
          <t>年収刻み 19万</t>
        </is>
      </c>
      <c r="B630" s="19">
        <f>'4_年収10万円刻み'!$A$130</f>
        <v/>
      </c>
      <c r="C630" s="19" t="n">
        <v>190000</v>
      </c>
      <c r="D630" s="19" t="n">
        <v>0</v>
      </c>
      <c r="E630" s="19">
        <f>ROUND(MIN(B630/12,650000)*12*0.0915+MIN(B630/12,1390000)*12*(0.0504+0)+B630*0.005,0)</f>
        <v/>
      </c>
      <c r="F630" s="19">
        <f>IF(B630&lt;741000,0,IF(B630&lt;2191000,B630-740000,IF(B630&lt;2193000,1451000,IF(B630&lt;2196000,1453000,IF(B630&lt;2200000,1456000,IF(B630&lt;3600000,ROUND(ROUNDDOWN(B630/4,-3)*2.8,0)-80000,IF(B630&lt;6600000,ROUND(ROUNDDOWN(B630/4,-3)*3.2,0)-440000,IF(B630&lt;8500000,ROUNDDOWN(B630*0.9,0)-1100000,B630-1950000))))))))</f>
        <v/>
      </c>
      <c r="G630" s="19">
        <f>F630+C630</f>
        <v/>
      </c>
      <c r="H630" s="19">
        <f>IF(G630&gt;23500000,NA(),IF(G630&lt;=4890000,1040000,IF(G630&lt;=6550000,670000,620000)))</f>
        <v/>
      </c>
      <c r="I630" s="19">
        <f>IF(D630&lt;=0,0,MAX(0,MIN(2000000,D630-MIN(100000,ROUNDDOWN(G630*0.05,0)))))</f>
        <v/>
      </c>
      <c r="J630" s="19">
        <f>MAX(0,ROUNDDOWN(F630-E630-H630,-3))</f>
        <v/>
      </c>
      <c r="K630" s="19">
        <f>MAX(0,ROUNDDOWN(G630-E630-H630-I630,-3))</f>
        <v/>
      </c>
      <c r="L630" s="19">
        <f>MAX(0,ROUNDDOWN(G630-E630-H630,-3))</f>
        <v/>
      </c>
      <c r="M630" s="19">
        <f>IF(J630&lt;=0,0,ROUNDDOWN((J630*LOOKUP(J630,{0,1950001,3300001,6950001,9000001,18000001,40000001},{0.05,0.1,0.2,0.23,0.33,0.4,0.45})-LOOKUP(J630,{0,1950001,3300001,6950001,9000001,18000001,40000001},{0,97500,427500,636000,1536000,2796000,4796000}))*1.021,-2))</f>
        <v/>
      </c>
      <c r="N630" s="19">
        <f>IF(K630&lt;=0,0,ROUNDDOWN((K630*LOOKUP(K630,{0,1950001,3300001,6950001,9000001,18000001,40000001},{0.05,0.1,0.2,0.23,0.33,0.4,0.45})-LOOKUP(K630,{0,1950001,3300001,6950001,9000001,18000001,40000001},{0,97500,427500,636000,1536000,2796000,4796000}))*1.021,-2))</f>
        <v/>
      </c>
      <c r="O630" s="19">
        <f>IF(L630&lt;=0,0,ROUNDDOWN((L630*LOOKUP(L630,{0,1950001,3300001,6950001,9000001,18000001,40000001},{0.05,0.1,0.2,0.23,0.33,0.4,0.45})-LOOKUP(L630,{0,1950001,3300001,6950001,9000001,18000001,40000001},{0,97500,427500,636000,1536000,2796000,4796000}))*1.021,-2))</f>
        <v/>
      </c>
      <c r="P630" s="19">
        <f>MAX(0,ROUNDDOWN(G630-E630-430000,-3))</f>
        <v/>
      </c>
      <c r="Q630" s="19">
        <f>MAX(0,ROUNDDOWN(G630-E630-430000-I630,-3))</f>
        <v/>
      </c>
      <c r="R630" s="19">
        <f>MAX(0,ROUNDDOWN(F630-E630-430000,-3))</f>
        <v/>
      </c>
      <c r="S630" s="19">
        <f>IF(G630&lt;=450000,0,MAX(0,ROUNDDOWN(P630*0.06-MIN(50000,P630)*0.03,-2))+MAX(0,ROUNDDOWN(P630*0.04-MIN(50000,P630)*0.02,-2)))</f>
        <v/>
      </c>
      <c r="T630" s="19">
        <f>IF(G630&lt;=450000,0,MAX(0,ROUNDDOWN(Q630*0.06-MIN(50000,Q630)*0.03,-2))+MAX(0,ROUNDDOWN(Q630*0.04-MIN(50000,Q630)*0.02,-2)))</f>
        <v/>
      </c>
      <c r="U630" s="19">
        <f>IF(F630&lt;=450000,0,MAX(0,ROUNDDOWN(R630*0.06-MIN(50000,R630)*0.03,-2))+MAX(0,ROUNDDOWN(R630*0.04-MIN(50000,R630)*0.02,-2)))</f>
        <v/>
      </c>
      <c r="V630" s="19">
        <f>S630-U630</f>
        <v/>
      </c>
      <c r="W630" s="19">
        <f>O630-M630</f>
        <v/>
      </c>
      <c r="X630" s="19">
        <f>N630+T630-M630-S630</f>
        <v/>
      </c>
      <c r="Y630" s="19">
        <f>T630-S630</f>
        <v/>
      </c>
    </row>
    <row r="631">
      <c r="A631" t="inlineStr">
        <is>
          <t>年収刻み 20万1円</t>
        </is>
      </c>
      <c r="B631" s="19">
        <f>'4_年収10万円刻み'!$A$130</f>
        <v/>
      </c>
      <c r="C631" s="19" t="n">
        <v>200001</v>
      </c>
      <c r="D631" s="19" t="n">
        <v>0</v>
      </c>
      <c r="E631" s="19">
        <f>ROUND(MIN(B631/12,650000)*12*0.0915+MIN(B631/12,1390000)*12*(0.0504+0)+B631*0.005,0)</f>
        <v/>
      </c>
      <c r="F631" s="19">
        <f>IF(B631&lt;741000,0,IF(B631&lt;2191000,B631-740000,IF(B631&lt;2193000,1451000,IF(B631&lt;2196000,1453000,IF(B631&lt;2200000,1456000,IF(B631&lt;3600000,ROUND(ROUNDDOWN(B631/4,-3)*2.8,0)-80000,IF(B631&lt;6600000,ROUND(ROUNDDOWN(B631/4,-3)*3.2,0)-440000,IF(B631&lt;8500000,ROUNDDOWN(B631*0.9,0)-1100000,B631-1950000))))))))</f>
        <v/>
      </c>
      <c r="G631" s="19">
        <f>F631+C631</f>
        <v/>
      </c>
      <c r="H631" s="19">
        <f>IF(G631&gt;23500000,NA(),IF(G631&lt;=4890000,1040000,IF(G631&lt;=6550000,670000,620000)))</f>
        <v/>
      </c>
      <c r="I631" s="19">
        <f>IF(D631&lt;=0,0,MAX(0,MIN(2000000,D631-MIN(100000,ROUNDDOWN(G631*0.05,0)))))</f>
        <v/>
      </c>
      <c r="J631" s="19">
        <f>MAX(0,ROUNDDOWN(F631-E631-H631,-3))</f>
        <v/>
      </c>
      <c r="K631" s="19">
        <f>MAX(0,ROUNDDOWN(G631-E631-H631-I631,-3))</f>
        <v/>
      </c>
      <c r="L631" s="19">
        <f>MAX(0,ROUNDDOWN(G631-E631-H631,-3))</f>
        <v/>
      </c>
      <c r="M631" s="19">
        <f>IF(J631&lt;=0,0,ROUNDDOWN((J631*LOOKUP(J631,{0,1950001,3300001,6950001,9000001,18000001,40000001},{0.05,0.1,0.2,0.23,0.33,0.4,0.45})-LOOKUP(J631,{0,1950001,3300001,6950001,9000001,18000001,40000001},{0,97500,427500,636000,1536000,2796000,4796000}))*1.021,-2))</f>
        <v/>
      </c>
      <c r="N631" s="19">
        <f>IF(K631&lt;=0,0,ROUNDDOWN((K631*LOOKUP(K631,{0,1950001,3300001,6950001,9000001,18000001,40000001},{0.05,0.1,0.2,0.23,0.33,0.4,0.45})-LOOKUP(K631,{0,1950001,3300001,6950001,9000001,18000001,40000001},{0,97500,427500,636000,1536000,2796000,4796000}))*1.021,-2))</f>
        <v/>
      </c>
      <c r="O631" s="19">
        <f>IF(L631&lt;=0,0,ROUNDDOWN((L631*LOOKUP(L631,{0,1950001,3300001,6950001,9000001,18000001,40000001},{0.05,0.1,0.2,0.23,0.33,0.4,0.45})-LOOKUP(L631,{0,1950001,3300001,6950001,9000001,18000001,40000001},{0,97500,427500,636000,1536000,2796000,4796000}))*1.021,-2))</f>
        <v/>
      </c>
      <c r="P631" s="19">
        <f>MAX(0,ROUNDDOWN(G631-E631-430000,-3))</f>
        <v/>
      </c>
      <c r="Q631" s="19">
        <f>MAX(0,ROUNDDOWN(G631-E631-430000-I631,-3))</f>
        <v/>
      </c>
      <c r="R631" s="19">
        <f>MAX(0,ROUNDDOWN(F631-E631-430000,-3))</f>
        <v/>
      </c>
      <c r="S631" s="19">
        <f>IF(G631&lt;=450000,0,MAX(0,ROUNDDOWN(P631*0.06-MIN(50000,P631)*0.03,-2))+MAX(0,ROUNDDOWN(P631*0.04-MIN(50000,P631)*0.02,-2)))</f>
        <v/>
      </c>
      <c r="T631" s="19">
        <f>IF(G631&lt;=450000,0,MAX(0,ROUNDDOWN(Q631*0.06-MIN(50000,Q631)*0.03,-2))+MAX(0,ROUNDDOWN(Q631*0.04-MIN(50000,Q631)*0.02,-2)))</f>
        <v/>
      </c>
      <c r="U631" s="19">
        <f>IF(F631&lt;=450000,0,MAX(0,ROUNDDOWN(R631*0.06-MIN(50000,R631)*0.03,-2))+MAX(0,ROUNDDOWN(R631*0.04-MIN(50000,R631)*0.02,-2)))</f>
        <v/>
      </c>
      <c r="V631" s="19">
        <f>S631-U631</f>
        <v/>
      </c>
      <c r="W631" s="19">
        <f>O631-M631</f>
        <v/>
      </c>
      <c r="X631" s="19">
        <f>N631+T631-M631-S631</f>
        <v/>
      </c>
      <c r="Y631" s="19">
        <f>T631-S631</f>
        <v/>
      </c>
    </row>
    <row r="632">
      <c r="A632" t="inlineStr">
        <is>
          <t>年収刻み 19万</t>
        </is>
      </c>
      <c r="B632" s="19">
        <f>'4_年収10万円刻み'!$A$131</f>
        <v/>
      </c>
      <c r="C632" s="19" t="n">
        <v>190000</v>
      </c>
      <c r="D632" s="19" t="n">
        <v>0</v>
      </c>
      <c r="E632" s="19">
        <f>ROUND(MIN(B632/12,650000)*12*0.0915+MIN(B632/12,1390000)*12*(0.0504+0)+B632*0.005,0)</f>
        <v/>
      </c>
      <c r="F632" s="19">
        <f>IF(B632&lt;741000,0,IF(B632&lt;2191000,B632-740000,IF(B632&lt;2193000,1451000,IF(B632&lt;2196000,1453000,IF(B632&lt;2200000,1456000,IF(B632&lt;3600000,ROUND(ROUNDDOWN(B632/4,-3)*2.8,0)-80000,IF(B632&lt;6600000,ROUND(ROUNDDOWN(B632/4,-3)*3.2,0)-440000,IF(B632&lt;8500000,ROUNDDOWN(B632*0.9,0)-1100000,B632-1950000))))))))</f>
        <v/>
      </c>
      <c r="G632" s="19">
        <f>F632+C632</f>
        <v/>
      </c>
      <c r="H632" s="19">
        <f>IF(G632&gt;23500000,NA(),IF(G632&lt;=4890000,1040000,IF(G632&lt;=6550000,670000,620000)))</f>
        <v/>
      </c>
      <c r="I632" s="19">
        <f>IF(D632&lt;=0,0,MAX(0,MIN(2000000,D632-MIN(100000,ROUNDDOWN(G632*0.05,0)))))</f>
        <v/>
      </c>
      <c r="J632" s="19">
        <f>MAX(0,ROUNDDOWN(F632-E632-H632,-3))</f>
        <v/>
      </c>
      <c r="K632" s="19">
        <f>MAX(0,ROUNDDOWN(G632-E632-H632-I632,-3))</f>
        <v/>
      </c>
      <c r="L632" s="19">
        <f>MAX(0,ROUNDDOWN(G632-E632-H632,-3))</f>
        <v/>
      </c>
      <c r="M632" s="19">
        <f>IF(J632&lt;=0,0,ROUNDDOWN((J632*LOOKUP(J632,{0,1950001,3300001,6950001,9000001,18000001,40000001},{0.05,0.1,0.2,0.23,0.33,0.4,0.45})-LOOKUP(J632,{0,1950001,3300001,6950001,9000001,18000001,40000001},{0,97500,427500,636000,1536000,2796000,4796000}))*1.021,-2))</f>
        <v/>
      </c>
      <c r="N632" s="19">
        <f>IF(K632&lt;=0,0,ROUNDDOWN((K632*LOOKUP(K632,{0,1950001,3300001,6950001,9000001,18000001,40000001},{0.05,0.1,0.2,0.23,0.33,0.4,0.45})-LOOKUP(K632,{0,1950001,3300001,6950001,9000001,18000001,40000001},{0,97500,427500,636000,1536000,2796000,4796000}))*1.021,-2))</f>
        <v/>
      </c>
      <c r="O632" s="19">
        <f>IF(L632&lt;=0,0,ROUNDDOWN((L632*LOOKUP(L632,{0,1950001,3300001,6950001,9000001,18000001,40000001},{0.05,0.1,0.2,0.23,0.33,0.4,0.45})-LOOKUP(L632,{0,1950001,3300001,6950001,9000001,18000001,40000001},{0,97500,427500,636000,1536000,2796000,4796000}))*1.021,-2))</f>
        <v/>
      </c>
      <c r="P632" s="19">
        <f>MAX(0,ROUNDDOWN(G632-E632-430000,-3))</f>
        <v/>
      </c>
      <c r="Q632" s="19">
        <f>MAX(0,ROUNDDOWN(G632-E632-430000-I632,-3))</f>
        <v/>
      </c>
      <c r="R632" s="19">
        <f>MAX(0,ROUNDDOWN(F632-E632-430000,-3))</f>
        <v/>
      </c>
      <c r="S632" s="19">
        <f>IF(G632&lt;=450000,0,MAX(0,ROUNDDOWN(P632*0.06-MIN(50000,P632)*0.03,-2))+MAX(0,ROUNDDOWN(P632*0.04-MIN(50000,P632)*0.02,-2)))</f>
        <v/>
      </c>
      <c r="T632" s="19">
        <f>IF(G632&lt;=450000,0,MAX(0,ROUNDDOWN(Q632*0.06-MIN(50000,Q632)*0.03,-2))+MAX(0,ROUNDDOWN(Q632*0.04-MIN(50000,Q632)*0.02,-2)))</f>
        <v/>
      </c>
      <c r="U632" s="19">
        <f>IF(F632&lt;=450000,0,MAX(0,ROUNDDOWN(R632*0.06-MIN(50000,R632)*0.03,-2))+MAX(0,ROUNDDOWN(R632*0.04-MIN(50000,R632)*0.02,-2)))</f>
        <v/>
      </c>
      <c r="V632" s="19">
        <f>S632-U632</f>
        <v/>
      </c>
      <c r="W632" s="19">
        <f>O632-M632</f>
        <v/>
      </c>
      <c r="X632" s="19">
        <f>N632+T632-M632-S632</f>
        <v/>
      </c>
      <c r="Y632" s="19">
        <f>T632-S632</f>
        <v/>
      </c>
    </row>
    <row r="633">
      <c r="A633" t="inlineStr">
        <is>
          <t>年収刻み 20万1円</t>
        </is>
      </c>
      <c r="B633" s="19">
        <f>'4_年収10万円刻み'!$A$131</f>
        <v/>
      </c>
      <c r="C633" s="19" t="n">
        <v>200001</v>
      </c>
      <c r="D633" s="19" t="n">
        <v>0</v>
      </c>
      <c r="E633" s="19">
        <f>ROUND(MIN(B633/12,650000)*12*0.0915+MIN(B633/12,1390000)*12*(0.0504+0)+B633*0.005,0)</f>
        <v/>
      </c>
      <c r="F633" s="19">
        <f>IF(B633&lt;741000,0,IF(B633&lt;2191000,B633-740000,IF(B633&lt;2193000,1451000,IF(B633&lt;2196000,1453000,IF(B633&lt;2200000,1456000,IF(B633&lt;3600000,ROUND(ROUNDDOWN(B633/4,-3)*2.8,0)-80000,IF(B633&lt;6600000,ROUND(ROUNDDOWN(B633/4,-3)*3.2,0)-440000,IF(B633&lt;8500000,ROUNDDOWN(B633*0.9,0)-1100000,B633-1950000))))))))</f>
        <v/>
      </c>
      <c r="G633" s="19">
        <f>F633+C633</f>
        <v/>
      </c>
      <c r="H633" s="19">
        <f>IF(G633&gt;23500000,NA(),IF(G633&lt;=4890000,1040000,IF(G633&lt;=6550000,670000,620000)))</f>
        <v/>
      </c>
      <c r="I633" s="19">
        <f>IF(D633&lt;=0,0,MAX(0,MIN(2000000,D633-MIN(100000,ROUNDDOWN(G633*0.05,0)))))</f>
        <v/>
      </c>
      <c r="J633" s="19">
        <f>MAX(0,ROUNDDOWN(F633-E633-H633,-3))</f>
        <v/>
      </c>
      <c r="K633" s="19">
        <f>MAX(0,ROUNDDOWN(G633-E633-H633-I633,-3))</f>
        <v/>
      </c>
      <c r="L633" s="19">
        <f>MAX(0,ROUNDDOWN(G633-E633-H633,-3))</f>
        <v/>
      </c>
      <c r="M633" s="19">
        <f>IF(J633&lt;=0,0,ROUNDDOWN((J633*LOOKUP(J633,{0,1950001,3300001,6950001,9000001,18000001,40000001},{0.05,0.1,0.2,0.23,0.33,0.4,0.45})-LOOKUP(J633,{0,1950001,3300001,6950001,9000001,18000001,40000001},{0,97500,427500,636000,1536000,2796000,4796000}))*1.021,-2))</f>
        <v/>
      </c>
      <c r="N633" s="19">
        <f>IF(K633&lt;=0,0,ROUNDDOWN((K633*LOOKUP(K633,{0,1950001,3300001,6950001,9000001,18000001,40000001},{0.05,0.1,0.2,0.23,0.33,0.4,0.45})-LOOKUP(K633,{0,1950001,3300001,6950001,9000001,18000001,40000001},{0,97500,427500,636000,1536000,2796000,4796000}))*1.021,-2))</f>
        <v/>
      </c>
      <c r="O633" s="19">
        <f>IF(L633&lt;=0,0,ROUNDDOWN((L633*LOOKUP(L633,{0,1950001,3300001,6950001,9000001,18000001,40000001},{0.05,0.1,0.2,0.23,0.33,0.4,0.45})-LOOKUP(L633,{0,1950001,3300001,6950001,9000001,18000001,40000001},{0,97500,427500,636000,1536000,2796000,4796000}))*1.021,-2))</f>
        <v/>
      </c>
      <c r="P633" s="19">
        <f>MAX(0,ROUNDDOWN(G633-E633-430000,-3))</f>
        <v/>
      </c>
      <c r="Q633" s="19">
        <f>MAX(0,ROUNDDOWN(G633-E633-430000-I633,-3))</f>
        <v/>
      </c>
      <c r="R633" s="19">
        <f>MAX(0,ROUNDDOWN(F633-E633-430000,-3))</f>
        <v/>
      </c>
      <c r="S633" s="19">
        <f>IF(G633&lt;=450000,0,MAX(0,ROUNDDOWN(P633*0.06-MIN(50000,P633)*0.03,-2))+MAX(0,ROUNDDOWN(P633*0.04-MIN(50000,P633)*0.02,-2)))</f>
        <v/>
      </c>
      <c r="T633" s="19">
        <f>IF(G633&lt;=450000,0,MAX(0,ROUNDDOWN(Q633*0.06-MIN(50000,Q633)*0.03,-2))+MAX(0,ROUNDDOWN(Q633*0.04-MIN(50000,Q633)*0.02,-2)))</f>
        <v/>
      </c>
      <c r="U633" s="19">
        <f>IF(F633&lt;=450000,0,MAX(0,ROUNDDOWN(R633*0.06-MIN(50000,R633)*0.03,-2))+MAX(0,ROUNDDOWN(R633*0.04-MIN(50000,R633)*0.02,-2)))</f>
        <v/>
      </c>
      <c r="V633" s="19">
        <f>S633-U633</f>
        <v/>
      </c>
      <c r="W633" s="19">
        <f>O633-M633</f>
        <v/>
      </c>
      <c r="X633" s="19">
        <f>N633+T633-M633-S633</f>
        <v/>
      </c>
      <c r="Y633" s="19">
        <f>T633-S633</f>
        <v/>
      </c>
    </row>
    <row r="634">
      <c r="A634" t="inlineStr">
        <is>
          <t>年収刻み 19万</t>
        </is>
      </c>
      <c r="B634" s="19">
        <f>'4_年収10万円刻み'!$A$132</f>
        <v/>
      </c>
      <c r="C634" s="19" t="n">
        <v>190000</v>
      </c>
      <c r="D634" s="19" t="n">
        <v>0</v>
      </c>
      <c r="E634" s="19">
        <f>ROUND(MIN(B634/12,650000)*12*0.0915+MIN(B634/12,1390000)*12*(0.0504+0)+B634*0.005,0)</f>
        <v/>
      </c>
      <c r="F634" s="19">
        <f>IF(B634&lt;741000,0,IF(B634&lt;2191000,B634-740000,IF(B634&lt;2193000,1451000,IF(B634&lt;2196000,1453000,IF(B634&lt;2200000,1456000,IF(B634&lt;3600000,ROUND(ROUNDDOWN(B634/4,-3)*2.8,0)-80000,IF(B634&lt;6600000,ROUND(ROUNDDOWN(B634/4,-3)*3.2,0)-440000,IF(B634&lt;8500000,ROUNDDOWN(B634*0.9,0)-1100000,B634-1950000))))))))</f>
        <v/>
      </c>
      <c r="G634" s="19">
        <f>F634+C634</f>
        <v/>
      </c>
      <c r="H634" s="19">
        <f>IF(G634&gt;23500000,NA(),IF(G634&lt;=4890000,1040000,IF(G634&lt;=6550000,670000,620000)))</f>
        <v/>
      </c>
      <c r="I634" s="19">
        <f>IF(D634&lt;=0,0,MAX(0,MIN(2000000,D634-MIN(100000,ROUNDDOWN(G634*0.05,0)))))</f>
        <v/>
      </c>
      <c r="J634" s="19">
        <f>MAX(0,ROUNDDOWN(F634-E634-H634,-3))</f>
        <v/>
      </c>
      <c r="K634" s="19">
        <f>MAX(0,ROUNDDOWN(G634-E634-H634-I634,-3))</f>
        <v/>
      </c>
      <c r="L634" s="19">
        <f>MAX(0,ROUNDDOWN(G634-E634-H634,-3))</f>
        <v/>
      </c>
      <c r="M634" s="19">
        <f>IF(J634&lt;=0,0,ROUNDDOWN((J634*LOOKUP(J634,{0,1950001,3300001,6950001,9000001,18000001,40000001},{0.05,0.1,0.2,0.23,0.33,0.4,0.45})-LOOKUP(J634,{0,1950001,3300001,6950001,9000001,18000001,40000001},{0,97500,427500,636000,1536000,2796000,4796000}))*1.021,-2))</f>
        <v/>
      </c>
      <c r="N634" s="19">
        <f>IF(K634&lt;=0,0,ROUNDDOWN((K634*LOOKUP(K634,{0,1950001,3300001,6950001,9000001,18000001,40000001},{0.05,0.1,0.2,0.23,0.33,0.4,0.45})-LOOKUP(K634,{0,1950001,3300001,6950001,9000001,18000001,40000001},{0,97500,427500,636000,1536000,2796000,4796000}))*1.021,-2))</f>
        <v/>
      </c>
      <c r="O634" s="19">
        <f>IF(L634&lt;=0,0,ROUNDDOWN((L634*LOOKUP(L634,{0,1950001,3300001,6950001,9000001,18000001,40000001},{0.05,0.1,0.2,0.23,0.33,0.4,0.45})-LOOKUP(L634,{0,1950001,3300001,6950001,9000001,18000001,40000001},{0,97500,427500,636000,1536000,2796000,4796000}))*1.021,-2))</f>
        <v/>
      </c>
      <c r="P634" s="19">
        <f>MAX(0,ROUNDDOWN(G634-E634-430000,-3))</f>
        <v/>
      </c>
      <c r="Q634" s="19">
        <f>MAX(0,ROUNDDOWN(G634-E634-430000-I634,-3))</f>
        <v/>
      </c>
      <c r="R634" s="19">
        <f>MAX(0,ROUNDDOWN(F634-E634-430000,-3))</f>
        <v/>
      </c>
      <c r="S634" s="19">
        <f>IF(G634&lt;=450000,0,MAX(0,ROUNDDOWN(P634*0.06-MIN(50000,P634)*0.03,-2))+MAX(0,ROUNDDOWN(P634*0.04-MIN(50000,P634)*0.02,-2)))</f>
        <v/>
      </c>
      <c r="T634" s="19">
        <f>IF(G634&lt;=450000,0,MAX(0,ROUNDDOWN(Q634*0.06-MIN(50000,Q634)*0.03,-2))+MAX(0,ROUNDDOWN(Q634*0.04-MIN(50000,Q634)*0.02,-2)))</f>
        <v/>
      </c>
      <c r="U634" s="19">
        <f>IF(F634&lt;=450000,0,MAX(0,ROUNDDOWN(R634*0.06-MIN(50000,R634)*0.03,-2))+MAX(0,ROUNDDOWN(R634*0.04-MIN(50000,R634)*0.02,-2)))</f>
        <v/>
      </c>
      <c r="V634" s="19">
        <f>S634-U634</f>
        <v/>
      </c>
      <c r="W634" s="19">
        <f>O634-M634</f>
        <v/>
      </c>
      <c r="X634" s="19">
        <f>N634+T634-M634-S634</f>
        <v/>
      </c>
      <c r="Y634" s="19">
        <f>T634-S634</f>
        <v/>
      </c>
    </row>
    <row r="635">
      <c r="A635" t="inlineStr">
        <is>
          <t>年収刻み 20万1円</t>
        </is>
      </c>
      <c r="B635" s="19">
        <f>'4_年収10万円刻み'!$A$132</f>
        <v/>
      </c>
      <c r="C635" s="19" t="n">
        <v>200001</v>
      </c>
      <c r="D635" s="19" t="n">
        <v>0</v>
      </c>
      <c r="E635" s="19">
        <f>ROUND(MIN(B635/12,650000)*12*0.0915+MIN(B635/12,1390000)*12*(0.0504+0)+B635*0.005,0)</f>
        <v/>
      </c>
      <c r="F635" s="19">
        <f>IF(B635&lt;741000,0,IF(B635&lt;2191000,B635-740000,IF(B635&lt;2193000,1451000,IF(B635&lt;2196000,1453000,IF(B635&lt;2200000,1456000,IF(B635&lt;3600000,ROUND(ROUNDDOWN(B635/4,-3)*2.8,0)-80000,IF(B635&lt;6600000,ROUND(ROUNDDOWN(B635/4,-3)*3.2,0)-440000,IF(B635&lt;8500000,ROUNDDOWN(B635*0.9,0)-1100000,B635-1950000))))))))</f>
        <v/>
      </c>
      <c r="G635" s="19">
        <f>F635+C635</f>
        <v/>
      </c>
      <c r="H635" s="19">
        <f>IF(G635&gt;23500000,NA(),IF(G635&lt;=4890000,1040000,IF(G635&lt;=6550000,670000,620000)))</f>
        <v/>
      </c>
      <c r="I635" s="19">
        <f>IF(D635&lt;=0,0,MAX(0,MIN(2000000,D635-MIN(100000,ROUNDDOWN(G635*0.05,0)))))</f>
        <v/>
      </c>
      <c r="J635" s="19">
        <f>MAX(0,ROUNDDOWN(F635-E635-H635,-3))</f>
        <v/>
      </c>
      <c r="K635" s="19">
        <f>MAX(0,ROUNDDOWN(G635-E635-H635-I635,-3))</f>
        <v/>
      </c>
      <c r="L635" s="19">
        <f>MAX(0,ROUNDDOWN(G635-E635-H635,-3))</f>
        <v/>
      </c>
      <c r="M635" s="19">
        <f>IF(J635&lt;=0,0,ROUNDDOWN((J635*LOOKUP(J635,{0,1950001,3300001,6950001,9000001,18000001,40000001},{0.05,0.1,0.2,0.23,0.33,0.4,0.45})-LOOKUP(J635,{0,1950001,3300001,6950001,9000001,18000001,40000001},{0,97500,427500,636000,1536000,2796000,4796000}))*1.021,-2))</f>
        <v/>
      </c>
      <c r="N635" s="19">
        <f>IF(K635&lt;=0,0,ROUNDDOWN((K635*LOOKUP(K635,{0,1950001,3300001,6950001,9000001,18000001,40000001},{0.05,0.1,0.2,0.23,0.33,0.4,0.45})-LOOKUP(K635,{0,1950001,3300001,6950001,9000001,18000001,40000001},{0,97500,427500,636000,1536000,2796000,4796000}))*1.021,-2))</f>
        <v/>
      </c>
      <c r="O635" s="19">
        <f>IF(L635&lt;=0,0,ROUNDDOWN((L635*LOOKUP(L635,{0,1950001,3300001,6950001,9000001,18000001,40000001},{0.05,0.1,0.2,0.23,0.33,0.4,0.45})-LOOKUP(L635,{0,1950001,3300001,6950001,9000001,18000001,40000001},{0,97500,427500,636000,1536000,2796000,4796000}))*1.021,-2))</f>
        <v/>
      </c>
      <c r="P635" s="19">
        <f>MAX(0,ROUNDDOWN(G635-E635-430000,-3))</f>
        <v/>
      </c>
      <c r="Q635" s="19">
        <f>MAX(0,ROUNDDOWN(G635-E635-430000-I635,-3))</f>
        <v/>
      </c>
      <c r="R635" s="19">
        <f>MAX(0,ROUNDDOWN(F635-E635-430000,-3))</f>
        <v/>
      </c>
      <c r="S635" s="19">
        <f>IF(G635&lt;=450000,0,MAX(0,ROUNDDOWN(P635*0.06-MIN(50000,P635)*0.03,-2))+MAX(0,ROUNDDOWN(P635*0.04-MIN(50000,P635)*0.02,-2)))</f>
        <v/>
      </c>
      <c r="T635" s="19">
        <f>IF(G635&lt;=450000,0,MAX(0,ROUNDDOWN(Q635*0.06-MIN(50000,Q635)*0.03,-2))+MAX(0,ROUNDDOWN(Q635*0.04-MIN(50000,Q635)*0.02,-2)))</f>
        <v/>
      </c>
      <c r="U635" s="19">
        <f>IF(F635&lt;=450000,0,MAX(0,ROUNDDOWN(R635*0.06-MIN(50000,R635)*0.03,-2))+MAX(0,ROUNDDOWN(R635*0.04-MIN(50000,R635)*0.02,-2)))</f>
        <v/>
      </c>
      <c r="V635" s="19">
        <f>S635-U635</f>
        <v/>
      </c>
      <c r="W635" s="19">
        <f>O635-M635</f>
        <v/>
      </c>
      <c r="X635" s="19">
        <f>N635+T635-M635-S635</f>
        <v/>
      </c>
      <c r="Y635" s="19">
        <f>T635-S635</f>
        <v/>
      </c>
    </row>
    <row r="636">
      <c r="A636" t="inlineStr">
        <is>
          <t>年収刻み 19万</t>
        </is>
      </c>
      <c r="B636" s="19">
        <f>'4_年収10万円刻み'!$A$133</f>
        <v/>
      </c>
      <c r="C636" s="19" t="n">
        <v>190000</v>
      </c>
      <c r="D636" s="19" t="n">
        <v>0</v>
      </c>
      <c r="E636" s="19">
        <f>ROUND(MIN(B636/12,650000)*12*0.0915+MIN(B636/12,1390000)*12*(0.0504+0)+B636*0.005,0)</f>
        <v/>
      </c>
      <c r="F636" s="19">
        <f>IF(B636&lt;741000,0,IF(B636&lt;2191000,B636-740000,IF(B636&lt;2193000,1451000,IF(B636&lt;2196000,1453000,IF(B636&lt;2200000,1456000,IF(B636&lt;3600000,ROUND(ROUNDDOWN(B636/4,-3)*2.8,0)-80000,IF(B636&lt;6600000,ROUND(ROUNDDOWN(B636/4,-3)*3.2,0)-440000,IF(B636&lt;8500000,ROUNDDOWN(B636*0.9,0)-1100000,B636-1950000))))))))</f>
        <v/>
      </c>
      <c r="G636" s="19">
        <f>F636+C636</f>
        <v/>
      </c>
      <c r="H636" s="19">
        <f>IF(G636&gt;23500000,NA(),IF(G636&lt;=4890000,1040000,IF(G636&lt;=6550000,670000,620000)))</f>
        <v/>
      </c>
      <c r="I636" s="19">
        <f>IF(D636&lt;=0,0,MAX(0,MIN(2000000,D636-MIN(100000,ROUNDDOWN(G636*0.05,0)))))</f>
        <v/>
      </c>
      <c r="J636" s="19">
        <f>MAX(0,ROUNDDOWN(F636-E636-H636,-3))</f>
        <v/>
      </c>
      <c r="K636" s="19">
        <f>MAX(0,ROUNDDOWN(G636-E636-H636-I636,-3))</f>
        <v/>
      </c>
      <c r="L636" s="19">
        <f>MAX(0,ROUNDDOWN(G636-E636-H636,-3))</f>
        <v/>
      </c>
      <c r="M636" s="19">
        <f>IF(J636&lt;=0,0,ROUNDDOWN((J636*LOOKUP(J636,{0,1950001,3300001,6950001,9000001,18000001,40000001},{0.05,0.1,0.2,0.23,0.33,0.4,0.45})-LOOKUP(J636,{0,1950001,3300001,6950001,9000001,18000001,40000001},{0,97500,427500,636000,1536000,2796000,4796000}))*1.021,-2))</f>
        <v/>
      </c>
      <c r="N636" s="19">
        <f>IF(K636&lt;=0,0,ROUNDDOWN((K636*LOOKUP(K636,{0,1950001,3300001,6950001,9000001,18000001,40000001},{0.05,0.1,0.2,0.23,0.33,0.4,0.45})-LOOKUP(K636,{0,1950001,3300001,6950001,9000001,18000001,40000001},{0,97500,427500,636000,1536000,2796000,4796000}))*1.021,-2))</f>
        <v/>
      </c>
      <c r="O636" s="19">
        <f>IF(L636&lt;=0,0,ROUNDDOWN((L636*LOOKUP(L636,{0,1950001,3300001,6950001,9000001,18000001,40000001},{0.05,0.1,0.2,0.23,0.33,0.4,0.45})-LOOKUP(L636,{0,1950001,3300001,6950001,9000001,18000001,40000001},{0,97500,427500,636000,1536000,2796000,4796000}))*1.021,-2))</f>
        <v/>
      </c>
      <c r="P636" s="19">
        <f>MAX(0,ROUNDDOWN(G636-E636-430000,-3))</f>
        <v/>
      </c>
      <c r="Q636" s="19">
        <f>MAX(0,ROUNDDOWN(G636-E636-430000-I636,-3))</f>
        <v/>
      </c>
      <c r="R636" s="19">
        <f>MAX(0,ROUNDDOWN(F636-E636-430000,-3))</f>
        <v/>
      </c>
      <c r="S636" s="19">
        <f>IF(G636&lt;=450000,0,MAX(0,ROUNDDOWN(P636*0.06-MIN(50000,P636)*0.03,-2))+MAX(0,ROUNDDOWN(P636*0.04-MIN(50000,P636)*0.02,-2)))</f>
        <v/>
      </c>
      <c r="T636" s="19">
        <f>IF(G636&lt;=450000,0,MAX(0,ROUNDDOWN(Q636*0.06-MIN(50000,Q636)*0.03,-2))+MAX(0,ROUNDDOWN(Q636*0.04-MIN(50000,Q636)*0.02,-2)))</f>
        <v/>
      </c>
      <c r="U636" s="19">
        <f>IF(F636&lt;=450000,0,MAX(0,ROUNDDOWN(R636*0.06-MIN(50000,R636)*0.03,-2))+MAX(0,ROUNDDOWN(R636*0.04-MIN(50000,R636)*0.02,-2)))</f>
        <v/>
      </c>
      <c r="V636" s="19">
        <f>S636-U636</f>
        <v/>
      </c>
      <c r="W636" s="19">
        <f>O636-M636</f>
        <v/>
      </c>
      <c r="X636" s="19">
        <f>N636+T636-M636-S636</f>
        <v/>
      </c>
      <c r="Y636" s="19">
        <f>T636-S636</f>
        <v/>
      </c>
    </row>
    <row r="637">
      <c r="A637" t="inlineStr">
        <is>
          <t>年収刻み 20万1円</t>
        </is>
      </c>
      <c r="B637" s="19">
        <f>'4_年収10万円刻み'!$A$133</f>
        <v/>
      </c>
      <c r="C637" s="19" t="n">
        <v>200001</v>
      </c>
      <c r="D637" s="19" t="n">
        <v>0</v>
      </c>
      <c r="E637" s="19">
        <f>ROUND(MIN(B637/12,650000)*12*0.0915+MIN(B637/12,1390000)*12*(0.0504+0)+B637*0.005,0)</f>
        <v/>
      </c>
      <c r="F637" s="19">
        <f>IF(B637&lt;741000,0,IF(B637&lt;2191000,B637-740000,IF(B637&lt;2193000,1451000,IF(B637&lt;2196000,1453000,IF(B637&lt;2200000,1456000,IF(B637&lt;3600000,ROUND(ROUNDDOWN(B637/4,-3)*2.8,0)-80000,IF(B637&lt;6600000,ROUND(ROUNDDOWN(B637/4,-3)*3.2,0)-440000,IF(B637&lt;8500000,ROUNDDOWN(B637*0.9,0)-1100000,B637-1950000))))))))</f>
        <v/>
      </c>
      <c r="G637" s="19">
        <f>F637+C637</f>
        <v/>
      </c>
      <c r="H637" s="19">
        <f>IF(G637&gt;23500000,NA(),IF(G637&lt;=4890000,1040000,IF(G637&lt;=6550000,670000,620000)))</f>
        <v/>
      </c>
      <c r="I637" s="19">
        <f>IF(D637&lt;=0,0,MAX(0,MIN(2000000,D637-MIN(100000,ROUNDDOWN(G637*0.05,0)))))</f>
        <v/>
      </c>
      <c r="J637" s="19">
        <f>MAX(0,ROUNDDOWN(F637-E637-H637,-3))</f>
        <v/>
      </c>
      <c r="K637" s="19">
        <f>MAX(0,ROUNDDOWN(G637-E637-H637-I637,-3))</f>
        <v/>
      </c>
      <c r="L637" s="19">
        <f>MAX(0,ROUNDDOWN(G637-E637-H637,-3))</f>
        <v/>
      </c>
      <c r="M637" s="19">
        <f>IF(J637&lt;=0,0,ROUNDDOWN((J637*LOOKUP(J637,{0,1950001,3300001,6950001,9000001,18000001,40000001},{0.05,0.1,0.2,0.23,0.33,0.4,0.45})-LOOKUP(J637,{0,1950001,3300001,6950001,9000001,18000001,40000001},{0,97500,427500,636000,1536000,2796000,4796000}))*1.021,-2))</f>
        <v/>
      </c>
      <c r="N637" s="19">
        <f>IF(K637&lt;=0,0,ROUNDDOWN((K637*LOOKUP(K637,{0,1950001,3300001,6950001,9000001,18000001,40000001},{0.05,0.1,0.2,0.23,0.33,0.4,0.45})-LOOKUP(K637,{0,1950001,3300001,6950001,9000001,18000001,40000001},{0,97500,427500,636000,1536000,2796000,4796000}))*1.021,-2))</f>
        <v/>
      </c>
      <c r="O637" s="19">
        <f>IF(L637&lt;=0,0,ROUNDDOWN((L637*LOOKUP(L637,{0,1950001,3300001,6950001,9000001,18000001,40000001},{0.05,0.1,0.2,0.23,0.33,0.4,0.45})-LOOKUP(L637,{0,1950001,3300001,6950001,9000001,18000001,40000001},{0,97500,427500,636000,1536000,2796000,4796000}))*1.021,-2))</f>
        <v/>
      </c>
      <c r="P637" s="19">
        <f>MAX(0,ROUNDDOWN(G637-E637-430000,-3))</f>
        <v/>
      </c>
      <c r="Q637" s="19">
        <f>MAX(0,ROUNDDOWN(G637-E637-430000-I637,-3))</f>
        <v/>
      </c>
      <c r="R637" s="19">
        <f>MAX(0,ROUNDDOWN(F637-E637-430000,-3))</f>
        <v/>
      </c>
      <c r="S637" s="19">
        <f>IF(G637&lt;=450000,0,MAX(0,ROUNDDOWN(P637*0.06-MIN(50000,P637)*0.03,-2))+MAX(0,ROUNDDOWN(P637*0.04-MIN(50000,P637)*0.02,-2)))</f>
        <v/>
      </c>
      <c r="T637" s="19">
        <f>IF(G637&lt;=450000,0,MAX(0,ROUNDDOWN(Q637*0.06-MIN(50000,Q637)*0.03,-2))+MAX(0,ROUNDDOWN(Q637*0.04-MIN(50000,Q637)*0.02,-2)))</f>
        <v/>
      </c>
      <c r="U637" s="19">
        <f>IF(F637&lt;=450000,0,MAX(0,ROUNDDOWN(R637*0.06-MIN(50000,R637)*0.03,-2))+MAX(0,ROUNDDOWN(R637*0.04-MIN(50000,R637)*0.02,-2)))</f>
        <v/>
      </c>
      <c r="V637" s="19">
        <f>S637-U637</f>
        <v/>
      </c>
      <c r="W637" s="19">
        <f>O637-M637</f>
        <v/>
      </c>
      <c r="X637" s="19">
        <f>N637+T637-M637-S637</f>
        <v/>
      </c>
      <c r="Y637" s="19">
        <f>T637-S637</f>
        <v/>
      </c>
    </row>
    <row r="638">
      <c r="A638" t="inlineStr">
        <is>
          <t>年収刻み 19万</t>
        </is>
      </c>
      <c r="B638" s="19">
        <f>'4_年収10万円刻み'!$A$134</f>
        <v/>
      </c>
      <c r="C638" s="19" t="n">
        <v>190000</v>
      </c>
      <c r="D638" s="19" t="n">
        <v>0</v>
      </c>
      <c r="E638" s="19">
        <f>ROUND(MIN(B638/12,650000)*12*0.0915+MIN(B638/12,1390000)*12*(0.0504+0)+B638*0.005,0)</f>
        <v/>
      </c>
      <c r="F638" s="19">
        <f>IF(B638&lt;741000,0,IF(B638&lt;2191000,B638-740000,IF(B638&lt;2193000,1451000,IF(B638&lt;2196000,1453000,IF(B638&lt;2200000,1456000,IF(B638&lt;3600000,ROUND(ROUNDDOWN(B638/4,-3)*2.8,0)-80000,IF(B638&lt;6600000,ROUND(ROUNDDOWN(B638/4,-3)*3.2,0)-440000,IF(B638&lt;8500000,ROUNDDOWN(B638*0.9,0)-1100000,B638-1950000))))))))</f>
        <v/>
      </c>
      <c r="G638" s="19">
        <f>F638+C638</f>
        <v/>
      </c>
      <c r="H638" s="19">
        <f>IF(G638&gt;23500000,NA(),IF(G638&lt;=4890000,1040000,IF(G638&lt;=6550000,670000,620000)))</f>
        <v/>
      </c>
      <c r="I638" s="19">
        <f>IF(D638&lt;=0,0,MAX(0,MIN(2000000,D638-MIN(100000,ROUNDDOWN(G638*0.05,0)))))</f>
        <v/>
      </c>
      <c r="J638" s="19">
        <f>MAX(0,ROUNDDOWN(F638-E638-H638,-3))</f>
        <v/>
      </c>
      <c r="K638" s="19">
        <f>MAX(0,ROUNDDOWN(G638-E638-H638-I638,-3))</f>
        <v/>
      </c>
      <c r="L638" s="19">
        <f>MAX(0,ROUNDDOWN(G638-E638-H638,-3))</f>
        <v/>
      </c>
      <c r="M638" s="19">
        <f>IF(J638&lt;=0,0,ROUNDDOWN((J638*LOOKUP(J638,{0,1950001,3300001,6950001,9000001,18000001,40000001},{0.05,0.1,0.2,0.23,0.33,0.4,0.45})-LOOKUP(J638,{0,1950001,3300001,6950001,9000001,18000001,40000001},{0,97500,427500,636000,1536000,2796000,4796000}))*1.021,-2))</f>
        <v/>
      </c>
      <c r="N638" s="19">
        <f>IF(K638&lt;=0,0,ROUNDDOWN((K638*LOOKUP(K638,{0,1950001,3300001,6950001,9000001,18000001,40000001},{0.05,0.1,0.2,0.23,0.33,0.4,0.45})-LOOKUP(K638,{0,1950001,3300001,6950001,9000001,18000001,40000001},{0,97500,427500,636000,1536000,2796000,4796000}))*1.021,-2))</f>
        <v/>
      </c>
      <c r="O638" s="19">
        <f>IF(L638&lt;=0,0,ROUNDDOWN((L638*LOOKUP(L638,{0,1950001,3300001,6950001,9000001,18000001,40000001},{0.05,0.1,0.2,0.23,0.33,0.4,0.45})-LOOKUP(L638,{0,1950001,3300001,6950001,9000001,18000001,40000001},{0,97500,427500,636000,1536000,2796000,4796000}))*1.021,-2))</f>
        <v/>
      </c>
      <c r="P638" s="19">
        <f>MAX(0,ROUNDDOWN(G638-E638-430000,-3))</f>
        <v/>
      </c>
      <c r="Q638" s="19">
        <f>MAX(0,ROUNDDOWN(G638-E638-430000-I638,-3))</f>
        <v/>
      </c>
      <c r="R638" s="19">
        <f>MAX(0,ROUNDDOWN(F638-E638-430000,-3))</f>
        <v/>
      </c>
      <c r="S638" s="19">
        <f>IF(G638&lt;=450000,0,MAX(0,ROUNDDOWN(P638*0.06-MIN(50000,P638)*0.03,-2))+MAX(0,ROUNDDOWN(P638*0.04-MIN(50000,P638)*0.02,-2)))</f>
        <v/>
      </c>
      <c r="T638" s="19">
        <f>IF(G638&lt;=450000,0,MAX(0,ROUNDDOWN(Q638*0.06-MIN(50000,Q638)*0.03,-2))+MAX(0,ROUNDDOWN(Q638*0.04-MIN(50000,Q638)*0.02,-2)))</f>
        <v/>
      </c>
      <c r="U638" s="19">
        <f>IF(F638&lt;=450000,0,MAX(0,ROUNDDOWN(R638*0.06-MIN(50000,R638)*0.03,-2))+MAX(0,ROUNDDOWN(R638*0.04-MIN(50000,R638)*0.02,-2)))</f>
        <v/>
      </c>
      <c r="V638" s="19">
        <f>S638-U638</f>
        <v/>
      </c>
      <c r="W638" s="19">
        <f>O638-M638</f>
        <v/>
      </c>
      <c r="X638" s="19">
        <f>N638+T638-M638-S638</f>
        <v/>
      </c>
      <c r="Y638" s="19">
        <f>T638-S638</f>
        <v/>
      </c>
    </row>
    <row r="639">
      <c r="A639" t="inlineStr">
        <is>
          <t>年収刻み 20万1円</t>
        </is>
      </c>
      <c r="B639" s="19">
        <f>'4_年収10万円刻み'!$A$134</f>
        <v/>
      </c>
      <c r="C639" s="19" t="n">
        <v>200001</v>
      </c>
      <c r="D639" s="19" t="n">
        <v>0</v>
      </c>
      <c r="E639" s="19">
        <f>ROUND(MIN(B639/12,650000)*12*0.0915+MIN(B639/12,1390000)*12*(0.0504+0)+B639*0.005,0)</f>
        <v/>
      </c>
      <c r="F639" s="19">
        <f>IF(B639&lt;741000,0,IF(B639&lt;2191000,B639-740000,IF(B639&lt;2193000,1451000,IF(B639&lt;2196000,1453000,IF(B639&lt;2200000,1456000,IF(B639&lt;3600000,ROUND(ROUNDDOWN(B639/4,-3)*2.8,0)-80000,IF(B639&lt;6600000,ROUND(ROUNDDOWN(B639/4,-3)*3.2,0)-440000,IF(B639&lt;8500000,ROUNDDOWN(B639*0.9,0)-1100000,B639-1950000))))))))</f>
        <v/>
      </c>
      <c r="G639" s="19">
        <f>F639+C639</f>
        <v/>
      </c>
      <c r="H639" s="19">
        <f>IF(G639&gt;23500000,NA(),IF(G639&lt;=4890000,1040000,IF(G639&lt;=6550000,670000,620000)))</f>
        <v/>
      </c>
      <c r="I639" s="19">
        <f>IF(D639&lt;=0,0,MAX(0,MIN(2000000,D639-MIN(100000,ROUNDDOWN(G639*0.05,0)))))</f>
        <v/>
      </c>
      <c r="J639" s="19">
        <f>MAX(0,ROUNDDOWN(F639-E639-H639,-3))</f>
        <v/>
      </c>
      <c r="K639" s="19">
        <f>MAX(0,ROUNDDOWN(G639-E639-H639-I639,-3))</f>
        <v/>
      </c>
      <c r="L639" s="19">
        <f>MAX(0,ROUNDDOWN(G639-E639-H639,-3))</f>
        <v/>
      </c>
      <c r="M639" s="19">
        <f>IF(J639&lt;=0,0,ROUNDDOWN((J639*LOOKUP(J639,{0,1950001,3300001,6950001,9000001,18000001,40000001},{0.05,0.1,0.2,0.23,0.33,0.4,0.45})-LOOKUP(J639,{0,1950001,3300001,6950001,9000001,18000001,40000001},{0,97500,427500,636000,1536000,2796000,4796000}))*1.021,-2))</f>
        <v/>
      </c>
      <c r="N639" s="19">
        <f>IF(K639&lt;=0,0,ROUNDDOWN((K639*LOOKUP(K639,{0,1950001,3300001,6950001,9000001,18000001,40000001},{0.05,0.1,0.2,0.23,0.33,0.4,0.45})-LOOKUP(K639,{0,1950001,3300001,6950001,9000001,18000001,40000001},{0,97500,427500,636000,1536000,2796000,4796000}))*1.021,-2))</f>
        <v/>
      </c>
      <c r="O639" s="19">
        <f>IF(L639&lt;=0,0,ROUNDDOWN((L639*LOOKUP(L639,{0,1950001,3300001,6950001,9000001,18000001,40000001},{0.05,0.1,0.2,0.23,0.33,0.4,0.45})-LOOKUP(L639,{0,1950001,3300001,6950001,9000001,18000001,40000001},{0,97500,427500,636000,1536000,2796000,4796000}))*1.021,-2))</f>
        <v/>
      </c>
      <c r="P639" s="19">
        <f>MAX(0,ROUNDDOWN(G639-E639-430000,-3))</f>
        <v/>
      </c>
      <c r="Q639" s="19">
        <f>MAX(0,ROUNDDOWN(G639-E639-430000-I639,-3))</f>
        <v/>
      </c>
      <c r="R639" s="19">
        <f>MAX(0,ROUNDDOWN(F639-E639-430000,-3))</f>
        <v/>
      </c>
      <c r="S639" s="19">
        <f>IF(G639&lt;=450000,0,MAX(0,ROUNDDOWN(P639*0.06-MIN(50000,P639)*0.03,-2))+MAX(0,ROUNDDOWN(P639*0.04-MIN(50000,P639)*0.02,-2)))</f>
        <v/>
      </c>
      <c r="T639" s="19">
        <f>IF(G639&lt;=450000,0,MAX(0,ROUNDDOWN(Q639*0.06-MIN(50000,Q639)*0.03,-2))+MAX(0,ROUNDDOWN(Q639*0.04-MIN(50000,Q639)*0.02,-2)))</f>
        <v/>
      </c>
      <c r="U639" s="19">
        <f>IF(F639&lt;=450000,0,MAX(0,ROUNDDOWN(R639*0.06-MIN(50000,R639)*0.03,-2))+MAX(0,ROUNDDOWN(R639*0.04-MIN(50000,R639)*0.02,-2)))</f>
        <v/>
      </c>
      <c r="V639" s="19">
        <f>S639-U639</f>
        <v/>
      </c>
      <c r="W639" s="19">
        <f>O639-M639</f>
        <v/>
      </c>
      <c r="X639" s="19">
        <f>N639+T639-M639-S639</f>
        <v/>
      </c>
      <c r="Y639" s="19">
        <f>T639-S639</f>
        <v/>
      </c>
    </row>
    <row r="640">
      <c r="A640" t="inlineStr">
        <is>
          <t>年収刻み 19万</t>
        </is>
      </c>
      <c r="B640" s="19">
        <f>'4_年収10万円刻み'!$A$135</f>
        <v/>
      </c>
      <c r="C640" s="19" t="n">
        <v>190000</v>
      </c>
      <c r="D640" s="19" t="n">
        <v>0</v>
      </c>
      <c r="E640" s="19">
        <f>ROUND(MIN(B640/12,650000)*12*0.0915+MIN(B640/12,1390000)*12*(0.0504+0)+B640*0.005,0)</f>
        <v/>
      </c>
      <c r="F640" s="19">
        <f>IF(B640&lt;741000,0,IF(B640&lt;2191000,B640-740000,IF(B640&lt;2193000,1451000,IF(B640&lt;2196000,1453000,IF(B640&lt;2200000,1456000,IF(B640&lt;3600000,ROUND(ROUNDDOWN(B640/4,-3)*2.8,0)-80000,IF(B640&lt;6600000,ROUND(ROUNDDOWN(B640/4,-3)*3.2,0)-440000,IF(B640&lt;8500000,ROUNDDOWN(B640*0.9,0)-1100000,B640-1950000))))))))</f>
        <v/>
      </c>
      <c r="G640" s="19">
        <f>F640+C640</f>
        <v/>
      </c>
      <c r="H640" s="19">
        <f>IF(G640&gt;23500000,NA(),IF(G640&lt;=4890000,1040000,IF(G640&lt;=6550000,670000,620000)))</f>
        <v/>
      </c>
      <c r="I640" s="19">
        <f>IF(D640&lt;=0,0,MAX(0,MIN(2000000,D640-MIN(100000,ROUNDDOWN(G640*0.05,0)))))</f>
        <v/>
      </c>
      <c r="J640" s="19">
        <f>MAX(0,ROUNDDOWN(F640-E640-H640,-3))</f>
        <v/>
      </c>
      <c r="K640" s="19">
        <f>MAX(0,ROUNDDOWN(G640-E640-H640-I640,-3))</f>
        <v/>
      </c>
      <c r="L640" s="19">
        <f>MAX(0,ROUNDDOWN(G640-E640-H640,-3))</f>
        <v/>
      </c>
      <c r="M640" s="19">
        <f>IF(J640&lt;=0,0,ROUNDDOWN((J640*LOOKUP(J640,{0,1950001,3300001,6950001,9000001,18000001,40000001},{0.05,0.1,0.2,0.23,0.33,0.4,0.45})-LOOKUP(J640,{0,1950001,3300001,6950001,9000001,18000001,40000001},{0,97500,427500,636000,1536000,2796000,4796000}))*1.021,-2))</f>
        <v/>
      </c>
      <c r="N640" s="19">
        <f>IF(K640&lt;=0,0,ROUNDDOWN((K640*LOOKUP(K640,{0,1950001,3300001,6950001,9000001,18000001,40000001},{0.05,0.1,0.2,0.23,0.33,0.4,0.45})-LOOKUP(K640,{0,1950001,3300001,6950001,9000001,18000001,40000001},{0,97500,427500,636000,1536000,2796000,4796000}))*1.021,-2))</f>
        <v/>
      </c>
      <c r="O640" s="19">
        <f>IF(L640&lt;=0,0,ROUNDDOWN((L640*LOOKUP(L640,{0,1950001,3300001,6950001,9000001,18000001,40000001},{0.05,0.1,0.2,0.23,0.33,0.4,0.45})-LOOKUP(L640,{0,1950001,3300001,6950001,9000001,18000001,40000001},{0,97500,427500,636000,1536000,2796000,4796000}))*1.021,-2))</f>
        <v/>
      </c>
      <c r="P640" s="19">
        <f>MAX(0,ROUNDDOWN(G640-E640-430000,-3))</f>
        <v/>
      </c>
      <c r="Q640" s="19">
        <f>MAX(0,ROUNDDOWN(G640-E640-430000-I640,-3))</f>
        <v/>
      </c>
      <c r="R640" s="19">
        <f>MAX(0,ROUNDDOWN(F640-E640-430000,-3))</f>
        <v/>
      </c>
      <c r="S640" s="19">
        <f>IF(G640&lt;=450000,0,MAX(0,ROUNDDOWN(P640*0.06-MIN(50000,P640)*0.03,-2))+MAX(0,ROUNDDOWN(P640*0.04-MIN(50000,P640)*0.02,-2)))</f>
        <v/>
      </c>
      <c r="T640" s="19">
        <f>IF(G640&lt;=450000,0,MAX(0,ROUNDDOWN(Q640*0.06-MIN(50000,Q640)*0.03,-2))+MAX(0,ROUNDDOWN(Q640*0.04-MIN(50000,Q640)*0.02,-2)))</f>
        <v/>
      </c>
      <c r="U640" s="19">
        <f>IF(F640&lt;=450000,0,MAX(0,ROUNDDOWN(R640*0.06-MIN(50000,R640)*0.03,-2))+MAX(0,ROUNDDOWN(R640*0.04-MIN(50000,R640)*0.02,-2)))</f>
        <v/>
      </c>
      <c r="V640" s="19">
        <f>S640-U640</f>
        <v/>
      </c>
      <c r="W640" s="19">
        <f>O640-M640</f>
        <v/>
      </c>
      <c r="X640" s="19">
        <f>N640+T640-M640-S640</f>
        <v/>
      </c>
      <c r="Y640" s="19">
        <f>T640-S640</f>
        <v/>
      </c>
    </row>
    <row r="641">
      <c r="A641" t="inlineStr">
        <is>
          <t>年収刻み 20万1円</t>
        </is>
      </c>
      <c r="B641" s="19">
        <f>'4_年収10万円刻み'!$A$135</f>
        <v/>
      </c>
      <c r="C641" s="19" t="n">
        <v>200001</v>
      </c>
      <c r="D641" s="19" t="n">
        <v>0</v>
      </c>
      <c r="E641" s="19">
        <f>ROUND(MIN(B641/12,650000)*12*0.0915+MIN(B641/12,1390000)*12*(0.0504+0)+B641*0.005,0)</f>
        <v/>
      </c>
      <c r="F641" s="19">
        <f>IF(B641&lt;741000,0,IF(B641&lt;2191000,B641-740000,IF(B641&lt;2193000,1451000,IF(B641&lt;2196000,1453000,IF(B641&lt;2200000,1456000,IF(B641&lt;3600000,ROUND(ROUNDDOWN(B641/4,-3)*2.8,0)-80000,IF(B641&lt;6600000,ROUND(ROUNDDOWN(B641/4,-3)*3.2,0)-440000,IF(B641&lt;8500000,ROUNDDOWN(B641*0.9,0)-1100000,B641-1950000))))))))</f>
        <v/>
      </c>
      <c r="G641" s="19">
        <f>F641+C641</f>
        <v/>
      </c>
      <c r="H641" s="19">
        <f>IF(G641&gt;23500000,NA(),IF(G641&lt;=4890000,1040000,IF(G641&lt;=6550000,670000,620000)))</f>
        <v/>
      </c>
      <c r="I641" s="19">
        <f>IF(D641&lt;=0,0,MAX(0,MIN(2000000,D641-MIN(100000,ROUNDDOWN(G641*0.05,0)))))</f>
        <v/>
      </c>
      <c r="J641" s="19">
        <f>MAX(0,ROUNDDOWN(F641-E641-H641,-3))</f>
        <v/>
      </c>
      <c r="K641" s="19">
        <f>MAX(0,ROUNDDOWN(G641-E641-H641-I641,-3))</f>
        <v/>
      </c>
      <c r="L641" s="19">
        <f>MAX(0,ROUNDDOWN(G641-E641-H641,-3))</f>
        <v/>
      </c>
      <c r="M641" s="19">
        <f>IF(J641&lt;=0,0,ROUNDDOWN((J641*LOOKUP(J641,{0,1950001,3300001,6950001,9000001,18000001,40000001},{0.05,0.1,0.2,0.23,0.33,0.4,0.45})-LOOKUP(J641,{0,1950001,3300001,6950001,9000001,18000001,40000001},{0,97500,427500,636000,1536000,2796000,4796000}))*1.021,-2))</f>
        <v/>
      </c>
      <c r="N641" s="19">
        <f>IF(K641&lt;=0,0,ROUNDDOWN((K641*LOOKUP(K641,{0,1950001,3300001,6950001,9000001,18000001,40000001},{0.05,0.1,0.2,0.23,0.33,0.4,0.45})-LOOKUP(K641,{0,1950001,3300001,6950001,9000001,18000001,40000001},{0,97500,427500,636000,1536000,2796000,4796000}))*1.021,-2))</f>
        <v/>
      </c>
      <c r="O641" s="19">
        <f>IF(L641&lt;=0,0,ROUNDDOWN((L641*LOOKUP(L641,{0,1950001,3300001,6950001,9000001,18000001,40000001},{0.05,0.1,0.2,0.23,0.33,0.4,0.45})-LOOKUP(L641,{0,1950001,3300001,6950001,9000001,18000001,40000001},{0,97500,427500,636000,1536000,2796000,4796000}))*1.021,-2))</f>
        <v/>
      </c>
      <c r="P641" s="19">
        <f>MAX(0,ROUNDDOWN(G641-E641-430000,-3))</f>
        <v/>
      </c>
      <c r="Q641" s="19">
        <f>MAX(0,ROUNDDOWN(G641-E641-430000-I641,-3))</f>
        <v/>
      </c>
      <c r="R641" s="19">
        <f>MAX(0,ROUNDDOWN(F641-E641-430000,-3))</f>
        <v/>
      </c>
      <c r="S641" s="19">
        <f>IF(G641&lt;=450000,0,MAX(0,ROUNDDOWN(P641*0.06-MIN(50000,P641)*0.03,-2))+MAX(0,ROUNDDOWN(P641*0.04-MIN(50000,P641)*0.02,-2)))</f>
        <v/>
      </c>
      <c r="T641" s="19">
        <f>IF(G641&lt;=450000,0,MAX(0,ROUNDDOWN(Q641*0.06-MIN(50000,Q641)*0.03,-2))+MAX(0,ROUNDDOWN(Q641*0.04-MIN(50000,Q641)*0.02,-2)))</f>
        <v/>
      </c>
      <c r="U641" s="19">
        <f>IF(F641&lt;=450000,0,MAX(0,ROUNDDOWN(R641*0.06-MIN(50000,R641)*0.03,-2))+MAX(0,ROUNDDOWN(R641*0.04-MIN(50000,R641)*0.02,-2)))</f>
        <v/>
      </c>
      <c r="V641" s="19">
        <f>S641-U641</f>
        <v/>
      </c>
      <c r="W641" s="19">
        <f>O641-M641</f>
        <v/>
      </c>
      <c r="X641" s="19">
        <f>N641+T641-M641-S641</f>
        <v/>
      </c>
      <c r="Y641" s="19">
        <f>T641-S641</f>
        <v/>
      </c>
    </row>
    <row r="642">
      <c r="A642" t="inlineStr">
        <is>
          <t>年収刻み 19万</t>
        </is>
      </c>
      <c r="B642" s="19">
        <f>'4_年収10万円刻み'!$A$136</f>
        <v/>
      </c>
      <c r="C642" s="19" t="n">
        <v>190000</v>
      </c>
      <c r="D642" s="19" t="n">
        <v>0</v>
      </c>
      <c r="E642" s="19">
        <f>ROUND(MIN(B642/12,650000)*12*0.0915+MIN(B642/12,1390000)*12*(0.0504+0)+B642*0.005,0)</f>
        <v/>
      </c>
      <c r="F642" s="19">
        <f>IF(B642&lt;741000,0,IF(B642&lt;2191000,B642-740000,IF(B642&lt;2193000,1451000,IF(B642&lt;2196000,1453000,IF(B642&lt;2200000,1456000,IF(B642&lt;3600000,ROUND(ROUNDDOWN(B642/4,-3)*2.8,0)-80000,IF(B642&lt;6600000,ROUND(ROUNDDOWN(B642/4,-3)*3.2,0)-440000,IF(B642&lt;8500000,ROUNDDOWN(B642*0.9,0)-1100000,B642-1950000))))))))</f>
        <v/>
      </c>
      <c r="G642" s="19">
        <f>F642+C642</f>
        <v/>
      </c>
      <c r="H642" s="19">
        <f>IF(G642&gt;23500000,NA(),IF(G642&lt;=4890000,1040000,IF(G642&lt;=6550000,670000,620000)))</f>
        <v/>
      </c>
      <c r="I642" s="19">
        <f>IF(D642&lt;=0,0,MAX(0,MIN(2000000,D642-MIN(100000,ROUNDDOWN(G642*0.05,0)))))</f>
        <v/>
      </c>
      <c r="J642" s="19">
        <f>MAX(0,ROUNDDOWN(F642-E642-H642,-3))</f>
        <v/>
      </c>
      <c r="K642" s="19">
        <f>MAX(0,ROUNDDOWN(G642-E642-H642-I642,-3))</f>
        <v/>
      </c>
      <c r="L642" s="19">
        <f>MAX(0,ROUNDDOWN(G642-E642-H642,-3))</f>
        <v/>
      </c>
      <c r="M642" s="19">
        <f>IF(J642&lt;=0,0,ROUNDDOWN((J642*LOOKUP(J642,{0,1950001,3300001,6950001,9000001,18000001,40000001},{0.05,0.1,0.2,0.23,0.33,0.4,0.45})-LOOKUP(J642,{0,1950001,3300001,6950001,9000001,18000001,40000001},{0,97500,427500,636000,1536000,2796000,4796000}))*1.021,-2))</f>
        <v/>
      </c>
      <c r="N642" s="19">
        <f>IF(K642&lt;=0,0,ROUNDDOWN((K642*LOOKUP(K642,{0,1950001,3300001,6950001,9000001,18000001,40000001},{0.05,0.1,0.2,0.23,0.33,0.4,0.45})-LOOKUP(K642,{0,1950001,3300001,6950001,9000001,18000001,40000001},{0,97500,427500,636000,1536000,2796000,4796000}))*1.021,-2))</f>
        <v/>
      </c>
      <c r="O642" s="19">
        <f>IF(L642&lt;=0,0,ROUNDDOWN((L642*LOOKUP(L642,{0,1950001,3300001,6950001,9000001,18000001,40000001},{0.05,0.1,0.2,0.23,0.33,0.4,0.45})-LOOKUP(L642,{0,1950001,3300001,6950001,9000001,18000001,40000001},{0,97500,427500,636000,1536000,2796000,4796000}))*1.021,-2))</f>
        <v/>
      </c>
      <c r="P642" s="19">
        <f>MAX(0,ROUNDDOWN(G642-E642-430000,-3))</f>
        <v/>
      </c>
      <c r="Q642" s="19">
        <f>MAX(0,ROUNDDOWN(G642-E642-430000-I642,-3))</f>
        <v/>
      </c>
      <c r="R642" s="19">
        <f>MAX(0,ROUNDDOWN(F642-E642-430000,-3))</f>
        <v/>
      </c>
      <c r="S642" s="19">
        <f>IF(G642&lt;=450000,0,MAX(0,ROUNDDOWN(P642*0.06-MIN(50000,P642)*0.03,-2))+MAX(0,ROUNDDOWN(P642*0.04-MIN(50000,P642)*0.02,-2)))</f>
        <v/>
      </c>
      <c r="T642" s="19">
        <f>IF(G642&lt;=450000,0,MAX(0,ROUNDDOWN(Q642*0.06-MIN(50000,Q642)*0.03,-2))+MAX(0,ROUNDDOWN(Q642*0.04-MIN(50000,Q642)*0.02,-2)))</f>
        <v/>
      </c>
      <c r="U642" s="19">
        <f>IF(F642&lt;=450000,0,MAX(0,ROUNDDOWN(R642*0.06-MIN(50000,R642)*0.03,-2))+MAX(0,ROUNDDOWN(R642*0.04-MIN(50000,R642)*0.02,-2)))</f>
        <v/>
      </c>
      <c r="V642" s="19">
        <f>S642-U642</f>
        <v/>
      </c>
      <c r="W642" s="19">
        <f>O642-M642</f>
        <v/>
      </c>
      <c r="X642" s="19">
        <f>N642+T642-M642-S642</f>
        <v/>
      </c>
      <c r="Y642" s="19">
        <f>T642-S642</f>
        <v/>
      </c>
    </row>
    <row r="643">
      <c r="A643" t="inlineStr">
        <is>
          <t>年収刻み 20万1円</t>
        </is>
      </c>
      <c r="B643" s="19">
        <f>'4_年収10万円刻み'!$A$136</f>
        <v/>
      </c>
      <c r="C643" s="19" t="n">
        <v>200001</v>
      </c>
      <c r="D643" s="19" t="n">
        <v>0</v>
      </c>
      <c r="E643" s="19">
        <f>ROUND(MIN(B643/12,650000)*12*0.0915+MIN(B643/12,1390000)*12*(0.0504+0)+B643*0.005,0)</f>
        <v/>
      </c>
      <c r="F643" s="19">
        <f>IF(B643&lt;741000,0,IF(B643&lt;2191000,B643-740000,IF(B643&lt;2193000,1451000,IF(B643&lt;2196000,1453000,IF(B643&lt;2200000,1456000,IF(B643&lt;3600000,ROUND(ROUNDDOWN(B643/4,-3)*2.8,0)-80000,IF(B643&lt;6600000,ROUND(ROUNDDOWN(B643/4,-3)*3.2,0)-440000,IF(B643&lt;8500000,ROUNDDOWN(B643*0.9,0)-1100000,B643-1950000))))))))</f>
        <v/>
      </c>
      <c r="G643" s="19">
        <f>F643+C643</f>
        <v/>
      </c>
      <c r="H643" s="19">
        <f>IF(G643&gt;23500000,NA(),IF(G643&lt;=4890000,1040000,IF(G643&lt;=6550000,670000,620000)))</f>
        <v/>
      </c>
      <c r="I643" s="19">
        <f>IF(D643&lt;=0,0,MAX(0,MIN(2000000,D643-MIN(100000,ROUNDDOWN(G643*0.05,0)))))</f>
        <v/>
      </c>
      <c r="J643" s="19">
        <f>MAX(0,ROUNDDOWN(F643-E643-H643,-3))</f>
        <v/>
      </c>
      <c r="K643" s="19">
        <f>MAX(0,ROUNDDOWN(G643-E643-H643-I643,-3))</f>
        <v/>
      </c>
      <c r="L643" s="19">
        <f>MAX(0,ROUNDDOWN(G643-E643-H643,-3))</f>
        <v/>
      </c>
      <c r="M643" s="19">
        <f>IF(J643&lt;=0,0,ROUNDDOWN((J643*LOOKUP(J643,{0,1950001,3300001,6950001,9000001,18000001,40000001},{0.05,0.1,0.2,0.23,0.33,0.4,0.45})-LOOKUP(J643,{0,1950001,3300001,6950001,9000001,18000001,40000001},{0,97500,427500,636000,1536000,2796000,4796000}))*1.021,-2))</f>
        <v/>
      </c>
      <c r="N643" s="19">
        <f>IF(K643&lt;=0,0,ROUNDDOWN((K643*LOOKUP(K643,{0,1950001,3300001,6950001,9000001,18000001,40000001},{0.05,0.1,0.2,0.23,0.33,0.4,0.45})-LOOKUP(K643,{0,1950001,3300001,6950001,9000001,18000001,40000001},{0,97500,427500,636000,1536000,2796000,4796000}))*1.021,-2))</f>
        <v/>
      </c>
      <c r="O643" s="19">
        <f>IF(L643&lt;=0,0,ROUNDDOWN((L643*LOOKUP(L643,{0,1950001,3300001,6950001,9000001,18000001,40000001},{0.05,0.1,0.2,0.23,0.33,0.4,0.45})-LOOKUP(L643,{0,1950001,3300001,6950001,9000001,18000001,40000001},{0,97500,427500,636000,1536000,2796000,4796000}))*1.021,-2))</f>
        <v/>
      </c>
      <c r="P643" s="19">
        <f>MAX(0,ROUNDDOWN(G643-E643-430000,-3))</f>
        <v/>
      </c>
      <c r="Q643" s="19">
        <f>MAX(0,ROUNDDOWN(G643-E643-430000-I643,-3))</f>
        <v/>
      </c>
      <c r="R643" s="19">
        <f>MAX(0,ROUNDDOWN(F643-E643-430000,-3))</f>
        <v/>
      </c>
      <c r="S643" s="19">
        <f>IF(G643&lt;=450000,0,MAX(0,ROUNDDOWN(P643*0.06-MIN(50000,P643)*0.03,-2))+MAX(0,ROUNDDOWN(P643*0.04-MIN(50000,P643)*0.02,-2)))</f>
        <v/>
      </c>
      <c r="T643" s="19">
        <f>IF(G643&lt;=450000,0,MAX(0,ROUNDDOWN(Q643*0.06-MIN(50000,Q643)*0.03,-2))+MAX(0,ROUNDDOWN(Q643*0.04-MIN(50000,Q643)*0.02,-2)))</f>
        <v/>
      </c>
      <c r="U643" s="19">
        <f>IF(F643&lt;=450000,0,MAX(0,ROUNDDOWN(R643*0.06-MIN(50000,R643)*0.03,-2))+MAX(0,ROUNDDOWN(R643*0.04-MIN(50000,R643)*0.02,-2)))</f>
        <v/>
      </c>
      <c r="V643" s="19">
        <f>S643-U643</f>
        <v/>
      </c>
      <c r="W643" s="19">
        <f>O643-M643</f>
        <v/>
      </c>
      <c r="X643" s="19">
        <f>N643+T643-M643-S643</f>
        <v/>
      </c>
      <c r="Y643" s="19">
        <f>T643-S643</f>
        <v/>
      </c>
    </row>
    <row r="644">
      <c r="A644" t="inlineStr">
        <is>
          <t>年収刻み 19万</t>
        </is>
      </c>
      <c r="B644" s="19">
        <f>'4_年収10万円刻み'!$A$137</f>
        <v/>
      </c>
      <c r="C644" s="19" t="n">
        <v>190000</v>
      </c>
      <c r="D644" s="19" t="n">
        <v>0</v>
      </c>
      <c r="E644" s="19">
        <f>ROUND(MIN(B644/12,650000)*12*0.0915+MIN(B644/12,1390000)*12*(0.0504+0)+B644*0.005,0)</f>
        <v/>
      </c>
      <c r="F644" s="19">
        <f>IF(B644&lt;741000,0,IF(B644&lt;2191000,B644-740000,IF(B644&lt;2193000,1451000,IF(B644&lt;2196000,1453000,IF(B644&lt;2200000,1456000,IF(B644&lt;3600000,ROUND(ROUNDDOWN(B644/4,-3)*2.8,0)-80000,IF(B644&lt;6600000,ROUND(ROUNDDOWN(B644/4,-3)*3.2,0)-440000,IF(B644&lt;8500000,ROUNDDOWN(B644*0.9,0)-1100000,B644-1950000))))))))</f>
        <v/>
      </c>
      <c r="G644" s="19">
        <f>F644+C644</f>
        <v/>
      </c>
      <c r="H644" s="19">
        <f>IF(G644&gt;23500000,NA(),IF(G644&lt;=4890000,1040000,IF(G644&lt;=6550000,670000,620000)))</f>
        <v/>
      </c>
      <c r="I644" s="19">
        <f>IF(D644&lt;=0,0,MAX(0,MIN(2000000,D644-MIN(100000,ROUNDDOWN(G644*0.05,0)))))</f>
        <v/>
      </c>
      <c r="J644" s="19">
        <f>MAX(0,ROUNDDOWN(F644-E644-H644,-3))</f>
        <v/>
      </c>
      <c r="K644" s="19">
        <f>MAX(0,ROUNDDOWN(G644-E644-H644-I644,-3))</f>
        <v/>
      </c>
      <c r="L644" s="19">
        <f>MAX(0,ROUNDDOWN(G644-E644-H644,-3))</f>
        <v/>
      </c>
      <c r="M644" s="19">
        <f>IF(J644&lt;=0,0,ROUNDDOWN((J644*LOOKUP(J644,{0,1950001,3300001,6950001,9000001,18000001,40000001},{0.05,0.1,0.2,0.23,0.33,0.4,0.45})-LOOKUP(J644,{0,1950001,3300001,6950001,9000001,18000001,40000001},{0,97500,427500,636000,1536000,2796000,4796000}))*1.021,-2))</f>
        <v/>
      </c>
      <c r="N644" s="19">
        <f>IF(K644&lt;=0,0,ROUNDDOWN((K644*LOOKUP(K644,{0,1950001,3300001,6950001,9000001,18000001,40000001},{0.05,0.1,0.2,0.23,0.33,0.4,0.45})-LOOKUP(K644,{0,1950001,3300001,6950001,9000001,18000001,40000001},{0,97500,427500,636000,1536000,2796000,4796000}))*1.021,-2))</f>
        <v/>
      </c>
      <c r="O644" s="19">
        <f>IF(L644&lt;=0,0,ROUNDDOWN((L644*LOOKUP(L644,{0,1950001,3300001,6950001,9000001,18000001,40000001},{0.05,0.1,0.2,0.23,0.33,0.4,0.45})-LOOKUP(L644,{0,1950001,3300001,6950001,9000001,18000001,40000001},{0,97500,427500,636000,1536000,2796000,4796000}))*1.021,-2))</f>
        <v/>
      </c>
      <c r="P644" s="19">
        <f>MAX(0,ROUNDDOWN(G644-E644-430000,-3))</f>
        <v/>
      </c>
      <c r="Q644" s="19">
        <f>MAX(0,ROUNDDOWN(G644-E644-430000-I644,-3))</f>
        <v/>
      </c>
      <c r="R644" s="19">
        <f>MAX(0,ROUNDDOWN(F644-E644-430000,-3))</f>
        <v/>
      </c>
      <c r="S644" s="19">
        <f>IF(G644&lt;=450000,0,MAX(0,ROUNDDOWN(P644*0.06-MIN(50000,P644)*0.03,-2))+MAX(0,ROUNDDOWN(P644*0.04-MIN(50000,P644)*0.02,-2)))</f>
        <v/>
      </c>
      <c r="T644" s="19">
        <f>IF(G644&lt;=450000,0,MAX(0,ROUNDDOWN(Q644*0.06-MIN(50000,Q644)*0.03,-2))+MAX(0,ROUNDDOWN(Q644*0.04-MIN(50000,Q644)*0.02,-2)))</f>
        <v/>
      </c>
      <c r="U644" s="19">
        <f>IF(F644&lt;=450000,0,MAX(0,ROUNDDOWN(R644*0.06-MIN(50000,R644)*0.03,-2))+MAX(0,ROUNDDOWN(R644*0.04-MIN(50000,R644)*0.02,-2)))</f>
        <v/>
      </c>
      <c r="V644" s="19">
        <f>S644-U644</f>
        <v/>
      </c>
      <c r="W644" s="19">
        <f>O644-M644</f>
        <v/>
      </c>
      <c r="X644" s="19">
        <f>N644+T644-M644-S644</f>
        <v/>
      </c>
      <c r="Y644" s="19">
        <f>T644-S644</f>
        <v/>
      </c>
    </row>
    <row r="645">
      <c r="A645" t="inlineStr">
        <is>
          <t>年収刻み 20万1円</t>
        </is>
      </c>
      <c r="B645" s="19">
        <f>'4_年収10万円刻み'!$A$137</f>
        <v/>
      </c>
      <c r="C645" s="19" t="n">
        <v>200001</v>
      </c>
      <c r="D645" s="19" t="n">
        <v>0</v>
      </c>
      <c r="E645" s="19">
        <f>ROUND(MIN(B645/12,650000)*12*0.0915+MIN(B645/12,1390000)*12*(0.0504+0)+B645*0.005,0)</f>
        <v/>
      </c>
      <c r="F645" s="19">
        <f>IF(B645&lt;741000,0,IF(B645&lt;2191000,B645-740000,IF(B645&lt;2193000,1451000,IF(B645&lt;2196000,1453000,IF(B645&lt;2200000,1456000,IF(B645&lt;3600000,ROUND(ROUNDDOWN(B645/4,-3)*2.8,0)-80000,IF(B645&lt;6600000,ROUND(ROUNDDOWN(B645/4,-3)*3.2,0)-440000,IF(B645&lt;8500000,ROUNDDOWN(B645*0.9,0)-1100000,B645-1950000))))))))</f>
        <v/>
      </c>
      <c r="G645" s="19">
        <f>F645+C645</f>
        <v/>
      </c>
      <c r="H645" s="19">
        <f>IF(G645&gt;23500000,NA(),IF(G645&lt;=4890000,1040000,IF(G645&lt;=6550000,670000,620000)))</f>
        <v/>
      </c>
      <c r="I645" s="19">
        <f>IF(D645&lt;=0,0,MAX(0,MIN(2000000,D645-MIN(100000,ROUNDDOWN(G645*0.05,0)))))</f>
        <v/>
      </c>
      <c r="J645" s="19">
        <f>MAX(0,ROUNDDOWN(F645-E645-H645,-3))</f>
        <v/>
      </c>
      <c r="K645" s="19">
        <f>MAX(0,ROUNDDOWN(G645-E645-H645-I645,-3))</f>
        <v/>
      </c>
      <c r="L645" s="19">
        <f>MAX(0,ROUNDDOWN(G645-E645-H645,-3))</f>
        <v/>
      </c>
      <c r="M645" s="19">
        <f>IF(J645&lt;=0,0,ROUNDDOWN((J645*LOOKUP(J645,{0,1950001,3300001,6950001,9000001,18000001,40000001},{0.05,0.1,0.2,0.23,0.33,0.4,0.45})-LOOKUP(J645,{0,1950001,3300001,6950001,9000001,18000001,40000001},{0,97500,427500,636000,1536000,2796000,4796000}))*1.021,-2))</f>
        <v/>
      </c>
      <c r="N645" s="19">
        <f>IF(K645&lt;=0,0,ROUNDDOWN((K645*LOOKUP(K645,{0,1950001,3300001,6950001,9000001,18000001,40000001},{0.05,0.1,0.2,0.23,0.33,0.4,0.45})-LOOKUP(K645,{0,1950001,3300001,6950001,9000001,18000001,40000001},{0,97500,427500,636000,1536000,2796000,4796000}))*1.021,-2))</f>
        <v/>
      </c>
      <c r="O645" s="19">
        <f>IF(L645&lt;=0,0,ROUNDDOWN((L645*LOOKUP(L645,{0,1950001,3300001,6950001,9000001,18000001,40000001},{0.05,0.1,0.2,0.23,0.33,0.4,0.45})-LOOKUP(L645,{0,1950001,3300001,6950001,9000001,18000001,40000001},{0,97500,427500,636000,1536000,2796000,4796000}))*1.021,-2))</f>
        <v/>
      </c>
      <c r="P645" s="19">
        <f>MAX(0,ROUNDDOWN(G645-E645-430000,-3))</f>
        <v/>
      </c>
      <c r="Q645" s="19">
        <f>MAX(0,ROUNDDOWN(G645-E645-430000-I645,-3))</f>
        <v/>
      </c>
      <c r="R645" s="19">
        <f>MAX(0,ROUNDDOWN(F645-E645-430000,-3))</f>
        <v/>
      </c>
      <c r="S645" s="19">
        <f>IF(G645&lt;=450000,0,MAX(0,ROUNDDOWN(P645*0.06-MIN(50000,P645)*0.03,-2))+MAX(0,ROUNDDOWN(P645*0.04-MIN(50000,P645)*0.02,-2)))</f>
        <v/>
      </c>
      <c r="T645" s="19">
        <f>IF(G645&lt;=450000,0,MAX(0,ROUNDDOWN(Q645*0.06-MIN(50000,Q645)*0.03,-2))+MAX(0,ROUNDDOWN(Q645*0.04-MIN(50000,Q645)*0.02,-2)))</f>
        <v/>
      </c>
      <c r="U645" s="19">
        <f>IF(F645&lt;=450000,0,MAX(0,ROUNDDOWN(R645*0.06-MIN(50000,R645)*0.03,-2))+MAX(0,ROUNDDOWN(R645*0.04-MIN(50000,R645)*0.02,-2)))</f>
        <v/>
      </c>
      <c r="V645" s="19">
        <f>S645-U645</f>
        <v/>
      </c>
      <c r="W645" s="19">
        <f>O645-M645</f>
        <v/>
      </c>
      <c r="X645" s="19">
        <f>N645+T645-M645-S645</f>
        <v/>
      </c>
      <c r="Y645" s="19">
        <f>T645-S645</f>
        <v/>
      </c>
    </row>
    <row r="646">
      <c r="A646" t="inlineStr">
        <is>
          <t>年収刻み 19万</t>
        </is>
      </c>
      <c r="B646" s="19">
        <f>'4_年収10万円刻み'!$A$138</f>
        <v/>
      </c>
      <c r="C646" s="19" t="n">
        <v>190000</v>
      </c>
      <c r="D646" s="19" t="n">
        <v>0</v>
      </c>
      <c r="E646" s="19">
        <f>ROUND(MIN(B646/12,650000)*12*0.0915+MIN(B646/12,1390000)*12*(0.0504+0)+B646*0.005,0)</f>
        <v/>
      </c>
      <c r="F646" s="19">
        <f>IF(B646&lt;741000,0,IF(B646&lt;2191000,B646-740000,IF(B646&lt;2193000,1451000,IF(B646&lt;2196000,1453000,IF(B646&lt;2200000,1456000,IF(B646&lt;3600000,ROUND(ROUNDDOWN(B646/4,-3)*2.8,0)-80000,IF(B646&lt;6600000,ROUND(ROUNDDOWN(B646/4,-3)*3.2,0)-440000,IF(B646&lt;8500000,ROUNDDOWN(B646*0.9,0)-1100000,B646-1950000))))))))</f>
        <v/>
      </c>
      <c r="G646" s="19">
        <f>F646+C646</f>
        <v/>
      </c>
      <c r="H646" s="19">
        <f>IF(G646&gt;23500000,NA(),IF(G646&lt;=4890000,1040000,IF(G646&lt;=6550000,670000,620000)))</f>
        <v/>
      </c>
      <c r="I646" s="19">
        <f>IF(D646&lt;=0,0,MAX(0,MIN(2000000,D646-MIN(100000,ROUNDDOWN(G646*0.05,0)))))</f>
        <v/>
      </c>
      <c r="J646" s="19">
        <f>MAX(0,ROUNDDOWN(F646-E646-H646,-3))</f>
        <v/>
      </c>
      <c r="K646" s="19">
        <f>MAX(0,ROUNDDOWN(G646-E646-H646-I646,-3))</f>
        <v/>
      </c>
      <c r="L646" s="19">
        <f>MAX(0,ROUNDDOWN(G646-E646-H646,-3))</f>
        <v/>
      </c>
      <c r="M646" s="19">
        <f>IF(J646&lt;=0,0,ROUNDDOWN((J646*LOOKUP(J646,{0,1950001,3300001,6950001,9000001,18000001,40000001},{0.05,0.1,0.2,0.23,0.33,0.4,0.45})-LOOKUP(J646,{0,1950001,3300001,6950001,9000001,18000001,40000001},{0,97500,427500,636000,1536000,2796000,4796000}))*1.021,-2))</f>
        <v/>
      </c>
      <c r="N646" s="19">
        <f>IF(K646&lt;=0,0,ROUNDDOWN((K646*LOOKUP(K646,{0,1950001,3300001,6950001,9000001,18000001,40000001},{0.05,0.1,0.2,0.23,0.33,0.4,0.45})-LOOKUP(K646,{0,1950001,3300001,6950001,9000001,18000001,40000001},{0,97500,427500,636000,1536000,2796000,4796000}))*1.021,-2))</f>
        <v/>
      </c>
      <c r="O646" s="19">
        <f>IF(L646&lt;=0,0,ROUNDDOWN((L646*LOOKUP(L646,{0,1950001,3300001,6950001,9000001,18000001,40000001},{0.05,0.1,0.2,0.23,0.33,0.4,0.45})-LOOKUP(L646,{0,1950001,3300001,6950001,9000001,18000001,40000001},{0,97500,427500,636000,1536000,2796000,4796000}))*1.021,-2))</f>
        <v/>
      </c>
      <c r="P646" s="19">
        <f>MAX(0,ROUNDDOWN(G646-E646-430000,-3))</f>
        <v/>
      </c>
      <c r="Q646" s="19">
        <f>MAX(0,ROUNDDOWN(G646-E646-430000-I646,-3))</f>
        <v/>
      </c>
      <c r="R646" s="19">
        <f>MAX(0,ROUNDDOWN(F646-E646-430000,-3))</f>
        <v/>
      </c>
      <c r="S646" s="19">
        <f>IF(G646&lt;=450000,0,MAX(0,ROUNDDOWN(P646*0.06-MIN(50000,P646)*0.03,-2))+MAX(0,ROUNDDOWN(P646*0.04-MIN(50000,P646)*0.02,-2)))</f>
        <v/>
      </c>
      <c r="T646" s="19">
        <f>IF(G646&lt;=450000,0,MAX(0,ROUNDDOWN(Q646*0.06-MIN(50000,Q646)*0.03,-2))+MAX(0,ROUNDDOWN(Q646*0.04-MIN(50000,Q646)*0.02,-2)))</f>
        <v/>
      </c>
      <c r="U646" s="19">
        <f>IF(F646&lt;=450000,0,MAX(0,ROUNDDOWN(R646*0.06-MIN(50000,R646)*0.03,-2))+MAX(0,ROUNDDOWN(R646*0.04-MIN(50000,R646)*0.02,-2)))</f>
        <v/>
      </c>
      <c r="V646" s="19">
        <f>S646-U646</f>
        <v/>
      </c>
      <c r="W646" s="19">
        <f>O646-M646</f>
        <v/>
      </c>
      <c r="X646" s="19">
        <f>N646+T646-M646-S646</f>
        <v/>
      </c>
      <c r="Y646" s="19">
        <f>T646-S646</f>
        <v/>
      </c>
    </row>
    <row r="647">
      <c r="A647" t="inlineStr">
        <is>
          <t>年収刻み 20万1円</t>
        </is>
      </c>
      <c r="B647" s="19">
        <f>'4_年収10万円刻み'!$A$138</f>
        <v/>
      </c>
      <c r="C647" s="19" t="n">
        <v>200001</v>
      </c>
      <c r="D647" s="19" t="n">
        <v>0</v>
      </c>
      <c r="E647" s="19">
        <f>ROUND(MIN(B647/12,650000)*12*0.0915+MIN(B647/12,1390000)*12*(0.0504+0)+B647*0.005,0)</f>
        <v/>
      </c>
      <c r="F647" s="19">
        <f>IF(B647&lt;741000,0,IF(B647&lt;2191000,B647-740000,IF(B647&lt;2193000,1451000,IF(B647&lt;2196000,1453000,IF(B647&lt;2200000,1456000,IF(B647&lt;3600000,ROUND(ROUNDDOWN(B647/4,-3)*2.8,0)-80000,IF(B647&lt;6600000,ROUND(ROUNDDOWN(B647/4,-3)*3.2,0)-440000,IF(B647&lt;8500000,ROUNDDOWN(B647*0.9,0)-1100000,B647-1950000))))))))</f>
        <v/>
      </c>
      <c r="G647" s="19">
        <f>F647+C647</f>
        <v/>
      </c>
      <c r="H647" s="19">
        <f>IF(G647&gt;23500000,NA(),IF(G647&lt;=4890000,1040000,IF(G647&lt;=6550000,670000,620000)))</f>
        <v/>
      </c>
      <c r="I647" s="19">
        <f>IF(D647&lt;=0,0,MAX(0,MIN(2000000,D647-MIN(100000,ROUNDDOWN(G647*0.05,0)))))</f>
        <v/>
      </c>
      <c r="J647" s="19">
        <f>MAX(0,ROUNDDOWN(F647-E647-H647,-3))</f>
        <v/>
      </c>
      <c r="K647" s="19">
        <f>MAX(0,ROUNDDOWN(G647-E647-H647-I647,-3))</f>
        <v/>
      </c>
      <c r="L647" s="19">
        <f>MAX(0,ROUNDDOWN(G647-E647-H647,-3))</f>
        <v/>
      </c>
      <c r="M647" s="19">
        <f>IF(J647&lt;=0,0,ROUNDDOWN((J647*LOOKUP(J647,{0,1950001,3300001,6950001,9000001,18000001,40000001},{0.05,0.1,0.2,0.23,0.33,0.4,0.45})-LOOKUP(J647,{0,1950001,3300001,6950001,9000001,18000001,40000001},{0,97500,427500,636000,1536000,2796000,4796000}))*1.021,-2))</f>
        <v/>
      </c>
      <c r="N647" s="19">
        <f>IF(K647&lt;=0,0,ROUNDDOWN((K647*LOOKUP(K647,{0,1950001,3300001,6950001,9000001,18000001,40000001},{0.05,0.1,0.2,0.23,0.33,0.4,0.45})-LOOKUP(K647,{0,1950001,3300001,6950001,9000001,18000001,40000001},{0,97500,427500,636000,1536000,2796000,4796000}))*1.021,-2))</f>
        <v/>
      </c>
      <c r="O647" s="19">
        <f>IF(L647&lt;=0,0,ROUNDDOWN((L647*LOOKUP(L647,{0,1950001,3300001,6950001,9000001,18000001,40000001},{0.05,0.1,0.2,0.23,0.33,0.4,0.45})-LOOKUP(L647,{0,1950001,3300001,6950001,9000001,18000001,40000001},{0,97500,427500,636000,1536000,2796000,4796000}))*1.021,-2))</f>
        <v/>
      </c>
      <c r="P647" s="19">
        <f>MAX(0,ROUNDDOWN(G647-E647-430000,-3))</f>
        <v/>
      </c>
      <c r="Q647" s="19">
        <f>MAX(0,ROUNDDOWN(G647-E647-430000-I647,-3))</f>
        <v/>
      </c>
      <c r="R647" s="19">
        <f>MAX(0,ROUNDDOWN(F647-E647-430000,-3))</f>
        <v/>
      </c>
      <c r="S647" s="19">
        <f>IF(G647&lt;=450000,0,MAX(0,ROUNDDOWN(P647*0.06-MIN(50000,P647)*0.03,-2))+MAX(0,ROUNDDOWN(P647*0.04-MIN(50000,P647)*0.02,-2)))</f>
        <v/>
      </c>
      <c r="T647" s="19">
        <f>IF(G647&lt;=450000,0,MAX(0,ROUNDDOWN(Q647*0.06-MIN(50000,Q647)*0.03,-2))+MAX(0,ROUNDDOWN(Q647*0.04-MIN(50000,Q647)*0.02,-2)))</f>
        <v/>
      </c>
      <c r="U647" s="19">
        <f>IF(F647&lt;=450000,0,MAX(0,ROUNDDOWN(R647*0.06-MIN(50000,R647)*0.03,-2))+MAX(0,ROUNDDOWN(R647*0.04-MIN(50000,R647)*0.02,-2)))</f>
        <v/>
      </c>
      <c r="V647" s="19">
        <f>S647-U647</f>
        <v/>
      </c>
      <c r="W647" s="19">
        <f>O647-M647</f>
        <v/>
      </c>
      <c r="X647" s="19">
        <f>N647+T647-M647-S647</f>
        <v/>
      </c>
      <c r="Y647" s="19">
        <f>T647-S647</f>
        <v/>
      </c>
    </row>
    <row r="648">
      <c r="A648" t="inlineStr">
        <is>
          <t>年収刻み 19万</t>
        </is>
      </c>
      <c r="B648" s="19">
        <f>'4_年収10万円刻み'!$A$139</f>
        <v/>
      </c>
      <c r="C648" s="19" t="n">
        <v>190000</v>
      </c>
      <c r="D648" s="19" t="n">
        <v>0</v>
      </c>
      <c r="E648" s="19">
        <f>ROUND(MIN(B648/12,650000)*12*0.0915+MIN(B648/12,1390000)*12*(0.0504+0)+B648*0.005,0)</f>
        <v/>
      </c>
      <c r="F648" s="19">
        <f>IF(B648&lt;741000,0,IF(B648&lt;2191000,B648-740000,IF(B648&lt;2193000,1451000,IF(B648&lt;2196000,1453000,IF(B648&lt;2200000,1456000,IF(B648&lt;3600000,ROUND(ROUNDDOWN(B648/4,-3)*2.8,0)-80000,IF(B648&lt;6600000,ROUND(ROUNDDOWN(B648/4,-3)*3.2,0)-440000,IF(B648&lt;8500000,ROUNDDOWN(B648*0.9,0)-1100000,B648-1950000))))))))</f>
        <v/>
      </c>
      <c r="G648" s="19">
        <f>F648+C648</f>
        <v/>
      </c>
      <c r="H648" s="19">
        <f>IF(G648&gt;23500000,NA(),IF(G648&lt;=4890000,1040000,IF(G648&lt;=6550000,670000,620000)))</f>
        <v/>
      </c>
      <c r="I648" s="19">
        <f>IF(D648&lt;=0,0,MAX(0,MIN(2000000,D648-MIN(100000,ROUNDDOWN(G648*0.05,0)))))</f>
        <v/>
      </c>
      <c r="J648" s="19">
        <f>MAX(0,ROUNDDOWN(F648-E648-H648,-3))</f>
        <v/>
      </c>
      <c r="K648" s="19">
        <f>MAX(0,ROUNDDOWN(G648-E648-H648-I648,-3))</f>
        <v/>
      </c>
      <c r="L648" s="19">
        <f>MAX(0,ROUNDDOWN(G648-E648-H648,-3))</f>
        <v/>
      </c>
      <c r="M648" s="19">
        <f>IF(J648&lt;=0,0,ROUNDDOWN((J648*LOOKUP(J648,{0,1950001,3300001,6950001,9000001,18000001,40000001},{0.05,0.1,0.2,0.23,0.33,0.4,0.45})-LOOKUP(J648,{0,1950001,3300001,6950001,9000001,18000001,40000001},{0,97500,427500,636000,1536000,2796000,4796000}))*1.021,-2))</f>
        <v/>
      </c>
      <c r="N648" s="19">
        <f>IF(K648&lt;=0,0,ROUNDDOWN((K648*LOOKUP(K648,{0,1950001,3300001,6950001,9000001,18000001,40000001},{0.05,0.1,0.2,0.23,0.33,0.4,0.45})-LOOKUP(K648,{0,1950001,3300001,6950001,9000001,18000001,40000001},{0,97500,427500,636000,1536000,2796000,4796000}))*1.021,-2))</f>
        <v/>
      </c>
      <c r="O648" s="19">
        <f>IF(L648&lt;=0,0,ROUNDDOWN((L648*LOOKUP(L648,{0,1950001,3300001,6950001,9000001,18000001,40000001},{0.05,0.1,0.2,0.23,0.33,0.4,0.45})-LOOKUP(L648,{0,1950001,3300001,6950001,9000001,18000001,40000001},{0,97500,427500,636000,1536000,2796000,4796000}))*1.021,-2))</f>
        <v/>
      </c>
      <c r="P648" s="19">
        <f>MAX(0,ROUNDDOWN(G648-E648-430000,-3))</f>
        <v/>
      </c>
      <c r="Q648" s="19">
        <f>MAX(0,ROUNDDOWN(G648-E648-430000-I648,-3))</f>
        <v/>
      </c>
      <c r="R648" s="19">
        <f>MAX(0,ROUNDDOWN(F648-E648-430000,-3))</f>
        <v/>
      </c>
      <c r="S648" s="19">
        <f>IF(G648&lt;=450000,0,MAX(0,ROUNDDOWN(P648*0.06-MIN(50000,P648)*0.03,-2))+MAX(0,ROUNDDOWN(P648*0.04-MIN(50000,P648)*0.02,-2)))</f>
        <v/>
      </c>
      <c r="T648" s="19">
        <f>IF(G648&lt;=450000,0,MAX(0,ROUNDDOWN(Q648*0.06-MIN(50000,Q648)*0.03,-2))+MAX(0,ROUNDDOWN(Q648*0.04-MIN(50000,Q648)*0.02,-2)))</f>
        <v/>
      </c>
      <c r="U648" s="19">
        <f>IF(F648&lt;=450000,0,MAX(0,ROUNDDOWN(R648*0.06-MIN(50000,R648)*0.03,-2))+MAX(0,ROUNDDOWN(R648*0.04-MIN(50000,R648)*0.02,-2)))</f>
        <v/>
      </c>
      <c r="V648" s="19">
        <f>S648-U648</f>
        <v/>
      </c>
      <c r="W648" s="19">
        <f>O648-M648</f>
        <v/>
      </c>
      <c r="X648" s="19">
        <f>N648+T648-M648-S648</f>
        <v/>
      </c>
      <c r="Y648" s="19">
        <f>T648-S648</f>
        <v/>
      </c>
    </row>
    <row r="649">
      <c r="A649" t="inlineStr">
        <is>
          <t>年収刻み 20万1円</t>
        </is>
      </c>
      <c r="B649" s="19">
        <f>'4_年収10万円刻み'!$A$139</f>
        <v/>
      </c>
      <c r="C649" s="19" t="n">
        <v>200001</v>
      </c>
      <c r="D649" s="19" t="n">
        <v>0</v>
      </c>
      <c r="E649" s="19">
        <f>ROUND(MIN(B649/12,650000)*12*0.0915+MIN(B649/12,1390000)*12*(0.0504+0)+B649*0.005,0)</f>
        <v/>
      </c>
      <c r="F649" s="19">
        <f>IF(B649&lt;741000,0,IF(B649&lt;2191000,B649-740000,IF(B649&lt;2193000,1451000,IF(B649&lt;2196000,1453000,IF(B649&lt;2200000,1456000,IF(B649&lt;3600000,ROUND(ROUNDDOWN(B649/4,-3)*2.8,0)-80000,IF(B649&lt;6600000,ROUND(ROUNDDOWN(B649/4,-3)*3.2,0)-440000,IF(B649&lt;8500000,ROUNDDOWN(B649*0.9,0)-1100000,B649-1950000))))))))</f>
        <v/>
      </c>
      <c r="G649" s="19">
        <f>F649+C649</f>
        <v/>
      </c>
      <c r="H649" s="19">
        <f>IF(G649&gt;23500000,NA(),IF(G649&lt;=4890000,1040000,IF(G649&lt;=6550000,670000,620000)))</f>
        <v/>
      </c>
      <c r="I649" s="19">
        <f>IF(D649&lt;=0,0,MAX(0,MIN(2000000,D649-MIN(100000,ROUNDDOWN(G649*0.05,0)))))</f>
        <v/>
      </c>
      <c r="J649" s="19">
        <f>MAX(0,ROUNDDOWN(F649-E649-H649,-3))</f>
        <v/>
      </c>
      <c r="K649" s="19">
        <f>MAX(0,ROUNDDOWN(G649-E649-H649-I649,-3))</f>
        <v/>
      </c>
      <c r="L649" s="19">
        <f>MAX(0,ROUNDDOWN(G649-E649-H649,-3))</f>
        <v/>
      </c>
      <c r="M649" s="19">
        <f>IF(J649&lt;=0,0,ROUNDDOWN((J649*LOOKUP(J649,{0,1950001,3300001,6950001,9000001,18000001,40000001},{0.05,0.1,0.2,0.23,0.33,0.4,0.45})-LOOKUP(J649,{0,1950001,3300001,6950001,9000001,18000001,40000001},{0,97500,427500,636000,1536000,2796000,4796000}))*1.021,-2))</f>
        <v/>
      </c>
      <c r="N649" s="19">
        <f>IF(K649&lt;=0,0,ROUNDDOWN((K649*LOOKUP(K649,{0,1950001,3300001,6950001,9000001,18000001,40000001},{0.05,0.1,0.2,0.23,0.33,0.4,0.45})-LOOKUP(K649,{0,1950001,3300001,6950001,9000001,18000001,40000001},{0,97500,427500,636000,1536000,2796000,4796000}))*1.021,-2))</f>
        <v/>
      </c>
      <c r="O649" s="19">
        <f>IF(L649&lt;=0,0,ROUNDDOWN((L649*LOOKUP(L649,{0,1950001,3300001,6950001,9000001,18000001,40000001},{0.05,0.1,0.2,0.23,0.33,0.4,0.45})-LOOKUP(L649,{0,1950001,3300001,6950001,9000001,18000001,40000001},{0,97500,427500,636000,1536000,2796000,4796000}))*1.021,-2))</f>
        <v/>
      </c>
      <c r="P649" s="19">
        <f>MAX(0,ROUNDDOWN(G649-E649-430000,-3))</f>
        <v/>
      </c>
      <c r="Q649" s="19">
        <f>MAX(0,ROUNDDOWN(G649-E649-430000-I649,-3))</f>
        <v/>
      </c>
      <c r="R649" s="19">
        <f>MAX(0,ROUNDDOWN(F649-E649-430000,-3))</f>
        <v/>
      </c>
      <c r="S649" s="19">
        <f>IF(G649&lt;=450000,0,MAX(0,ROUNDDOWN(P649*0.06-MIN(50000,P649)*0.03,-2))+MAX(0,ROUNDDOWN(P649*0.04-MIN(50000,P649)*0.02,-2)))</f>
        <v/>
      </c>
      <c r="T649" s="19">
        <f>IF(G649&lt;=450000,0,MAX(0,ROUNDDOWN(Q649*0.06-MIN(50000,Q649)*0.03,-2))+MAX(0,ROUNDDOWN(Q649*0.04-MIN(50000,Q649)*0.02,-2)))</f>
        <v/>
      </c>
      <c r="U649" s="19">
        <f>IF(F649&lt;=450000,0,MAX(0,ROUNDDOWN(R649*0.06-MIN(50000,R649)*0.03,-2))+MAX(0,ROUNDDOWN(R649*0.04-MIN(50000,R649)*0.02,-2)))</f>
        <v/>
      </c>
      <c r="V649" s="19">
        <f>S649-U649</f>
        <v/>
      </c>
      <c r="W649" s="19">
        <f>O649-M649</f>
        <v/>
      </c>
      <c r="X649" s="19">
        <f>N649+T649-M649-S649</f>
        <v/>
      </c>
      <c r="Y649" s="19">
        <f>T649-S649</f>
        <v/>
      </c>
    </row>
    <row r="650">
      <c r="A650" t="inlineStr">
        <is>
          <t>年収刻み 19万</t>
        </is>
      </c>
      <c r="B650" s="19">
        <f>'4_年収10万円刻み'!$A$140</f>
        <v/>
      </c>
      <c r="C650" s="19" t="n">
        <v>190000</v>
      </c>
      <c r="D650" s="19" t="n">
        <v>0</v>
      </c>
      <c r="E650" s="19">
        <f>ROUND(MIN(B650/12,650000)*12*0.0915+MIN(B650/12,1390000)*12*(0.0504+0)+B650*0.005,0)</f>
        <v/>
      </c>
      <c r="F650" s="19">
        <f>IF(B650&lt;741000,0,IF(B650&lt;2191000,B650-740000,IF(B650&lt;2193000,1451000,IF(B650&lt;2196000,1453000,IF(B650&lt;2200000,1456000,IF(B650&lt;3600000,ROUND(ROUNDDOWN(B650/4,-3)*2.8,0)-80000,IF(B650&lt;6600000,ROUND(ROUNDDOWN(B650/4,-3)*3.2,0)-440000,IF(B650&lt;8500000,ROUNDDOWN(B650*0.9,0)-1100000,B650-1950000))))))))</f>
        <v/>
      </c>
      <c r="G650" s="19">
        <f>F650+C650</f>
        <v/>
      </c>
      <c r="H650" s="19">
        <f>IF(G650&gt;23500000,NA(),IF(G650&lt;=4890000,1040000,IF(G650&lt;=6550000,670000,620000)))</f>
        <v/>
      </c>
      <c r="I650" s="19">
        <f>IF(D650&lt;=0,0,MAX(0,MIN(2000000,D650-MIN(100000,ROUNDDOWN(G650*0.05,0)))))</f>
        <v/>
      </c>
      <c r="J650" s="19">
        <f>MAX(0,ROUNDDOWN(F650-E650-H650,-3))</f>
        <v/>
      </c>
      <c r="K650" s="19">
        <f>MAX(0,ROUNDDOWN(G650-E650-H650-I650,-3))</f>
        <v/>
      </c>
      <c r="L650" s="19">
        <f>MAX(0,ROUNDDOWN(G650-E650-H650,-3))</f>
        <v/>
      </c>
      <c r="M650" s="19">
        <f>IF(J650&lt;=0,0,ROUNDDOWN((J650*LOOKUP(J650,{0,1950001,3300001,6950001,9000001,18000001,40000001},{0.05,0.1,0.2,0.23,0.33,0.4,0.45})-LOOKUP(J650,{0,1950001,3300001,6950001,9000001,18000001,40000001},{0,97500,427500,636000,1536000,2796000,4796000}))*1.021,-2))</f>
        <v/>
      </c>
      <c r="N650" s="19">
        <f>IF(K650&lt;=0,0,ROUNDDOWN((K650*LOOKUP(K650,{0,1950001,3300001,6950001,9000001,18000001,40000001},{0.05,0.1,0.2,0.23,0.33,0.4,0.45})-LOOKUP(K650,{0,1950001,3300001,6950001,9000001,18000001,40000001},{0,97500,427500,636000,1536000,2796000,4796000}))*1.021,-2))</f>
        <v/>
      </c>
      <c r="O650" s="19">
        <f>IF(L650&lt;=0,0,ROUNDDOWN((L650*LOOKUP(L650,{0,1950001,3300001,6950001,9000001,18000001,40000001},{0.05,0.1,0.2,0.23,0.33,0.4,0.45})-LOOKUP(L650,{0,1950001,3300001,6950001,9000001,18000001,40000001},{0,97500,427500,636000,1536000,2796000,4796000}))*1.021,-2))</f>
        <v/>
      </c>
      <c r="P650" s="19">
        <f>MAX(0,ROUNDDOWN(G650-E650-430000,-3))</f>
        <v/>
      </c>
      <c r="Q650" s="19">
        <f>MAX(0,ROUNDDOWN(G650-E650-430000-I650,-3))</f>
        <v/>
      </c>
      <c r="R650" s="19">
        <f>MAX(0,ROUNDDOWN(F650-E650-430000,-3))</f>
        <v/>
      </c>
      <c r="S650" s="19">
        <f>IF(G650&lt;=450000,0,MAX(0,ROUNDDOWN(P650*0.06-MIN(50000,P650)*0.03,-2))+MAX(0,ROUNDDOWN(P650*0.04-MIN(50000,P650)*0.02,-2)))</f>
        <v/>
      </c>
      <c r="T650" s="19">
        <f>IF(G650&lt;=450000,0,MAX(0,ROUNDDOWN(Q650*0.06-MIN(50000,Q650)*0.03,-2))+MAX(0,ROUNDDOWN(Q650*0.04-MIN(50000,Q650)*0.02,-2)))</f>
        <v/>
      </c>
      <c r="U650" s="19">
        <f>IF(F650&lt;=450000,0,MAX(0,ROUNDDOWN(R650*0.06-MIN(50000,R650)*0.03,-2))+MAX(0,ROUNDDOWN(R650*0.04-MIN(50000,R650)*0.02,-2)))</f>
        <v/>
      </c>
      <c r="V650" s="19">
        <f>S650-U650</f>
        <v/>
      </c>
      <c r="W650" s="19">
        <f>O650-M650</f>
        <v/>
      </c>
      <c r="X650" s="19">
        <f>N650+T650-M650-S650</f>
        <v/>
      </c>
      <c r="Y650" s="19">
        <f>T650-S650</f>
        <v/>
      </c>
    </row>
    <row r="651">
      <c r="A651" t="inlineStr">
        <is>
          <t>年収刻み 20万1円</t>
        </is>
      </c>
      <c r="B651" s="19">
        <f>'4_年収10万円刻み'!$A$140</f>
        <v/>
      </c>
      <c r="C651" s="19" t="n">
        <v>200001</v>
      </c>
      <c r="D651" s="19" t="n">
        <v>0</v>
      </c>
      <c r="E651" s="19">
        <f>ROUND(MIN(B651/12,650000)*12*0.0915+MIN(B651/12,1390000)*12*(0.0504+0)+B651*0.005,0)</f>
        <v/>
      </c>
      <c r="F651" s="19">
        <f>IF(B651&lt;741000,0,IF(B651&lt;2191000,B651-740000,IF(B651&lt;2193000,1451000,IF(B651&lt;2196000,1453000,IF(B651&lt;2200000,1456000,IF(B651&lt;3600000,ROUND(ROUNDDOWN(B651/4,-3)*2.8,0)-80000,IF(B651&lt;6600000,ROUND(ROUNDDOWN(B651/4,-3)*3.2,0)-440000,IF(B651&lt;8500000,ROUNDDOWN(B651*0.9,0)-1100000,B651-1950000))))))))</f>
        <v/>
      </c>
      <c r="G651" s="19">
        <f>F651+C651</f>
        <v/>
      </c>
      <c r="H651" s="19">
        <f>IF(G651&gt;23500000,NA(),IF(G651&lt;=4890000,1040000,IF(G651&lt;=6550000,670000,620000)))</f>
        <v/>
      </c>
      <c r="I651" s="19">
        <f>IF(D651&lt;=0,0,MAX(0,MIN(2000000,D651-MIN(100000,ROUNDDOWN(G651*0.05,0)))))</f>
        <v/>
      </c>
      <c r="J651" s="19">
        <f>MAX(0,ROUNDDOWN(F651-E651-H651,-3))</f>
        <v/>
      </c>
      <c r="K651" s="19">
        <f>MAX(0,ROUNDDOWN(G651-E651-H651-I651,-3))</f>
        <v/>
      </c>
      <c r="L651" s="19">
        <f>MAX(0,ROUNDDOWN(G651-E651-H651,-3))</f>
        <v/>
      </c>
      <c r="M651" s="19">
        <f>IF(J651&lt;=0,0,ROUNDDOWN((J651*LOOKUP(J651,{0,1950001,3300001,6950001,9000001,18000001,40000001},{0.05,0.1,0.2,0.23,0.33,0.4,0.45})-LOOKUP(J651,{0,1950001,3300001,6950001,9000001,18000001,40000001},{0,97500,427500,636000,1536000,2796000,4796000}))*1.021,-2))</f>
        <v/>
      </c>
      <c r="N651" s="19">
        <f>IF(K651&lt;=0,0,ROUNDDOWN((K651*LOOKUP(K651,{0,1950001,3300001,6950001,9000001,18000001,40000001},{0.05,0.1,0.2,0.23,0.33,0.4,0.45})-LOOKUP(K651,{0,1950001,3300001,6950001,9000001,18000001,40000001},{0,97500,427500,636000,1536000,2796000,4796000}))*1.021,-2))</f>
        <v/>
      </c>
      <c r="O651" s="19">
        <f>IF(L651&lt;=0,0,ROUNDDOWN((L651*LOOKUP(L651,{0,1950001,3300001,6950001,9000001,18000001,40000001},{0.05,0.1,0.2,0.23,0.33,0.4,0.45})-LOOKUP(L651,{0,1950001,3300001,6950001,9000001,18000001,40000001},{0,97500,427500,636000,1536000,2796000,4796000}))*1.021,-2))</f>
        <v/>
      </c>
      <c r="P651" s="19">
        <f>MAX(0,ROUNDDOWN(G651-E651-430000,-3))</f>
        <v/>
      </c>
      <c r="Q651" s="19">
        <f>MAX(0,ROUNDDOWN(G651-E651-430000-I651,-3))</f>
        <v/>
      </c>
      <c r="R651" s="19">
        <f>MAX(0,ROUNDDOWN(F651-E651-430000,-3))</f>
        <v/>
      </c>
      <c r="S651" s="19">
        <f>IF(G651&lt;=450000,0,MAX(0,ROUNDDOWN(P651*0.06-MIN(50000,P651)*0.03,-2))+MAX(0,ROUNDDOWN(P651*0.04-MIN(50000,P651)*0.02,-2)))</f>
        <v/>
      </c>
      <c r="T651" s="19">
        <f>IF(G651&lt;=450000,0,MAX(0,ROUNDDOWN(Q651*0.06-MIN(50000,Q651)*0.03,-2))+MAX(0,ROUNDDOWN(Q651*0.04-MIN(50000,Q651)*0.02,-2)))</f>
        <v/>
      </c>
      <c r="U651" s="19">
        <f>IF(F651&lt;=450000,0,MAX(0,ROUNDDOWN(R651*0.06-MIN(50000,R651)*0.03,-2))+MAX(0,ROUNDDOWN(R651*0.04-MIN(50000,R651)*0.02,-2)))</f>
        <v/>
      </c>
      <c r="V651" s="19">
        <f>S651-U651</f>
        <v/>
      </c>
      <c r="W651" s="19">
        <f>O651-M651</f>
        <v/>
      </c>
      <c r="X651" s="19">
        <f>N651+T651-M651-S651</f>
        <v/>
      </c>
      <c r="Y651" s="19">
        <f>T651-S651</f>
        <v/>
      </c>
    </row>
    <row r="652">
      <c r="A652" t="inlineStr">
        <is>
          <t>年収刻み 19万</t>
        </is>
      </c>
      <c r="B652" s="19">
        <f>'4_年収10万円刻み'!$A$141</f>
        <v/>
      </c>
      <c r="C652" s="19" t="n">
        <v>190000</v>
      </c>
      <c r="D652" s="19" t="n">
        <v>0</v>
      </c>
      <c r="E652" s="19">
        <f>ROUND(MIN(B652/12,650000)*12*0.0915+MIN(B652/12,1390000)*12*(0.0504+0)+B652*0.005,0)</f>
        <v/>
      </c>
      <c r="F652" s="19">
        <f>IF(B652&lt;741000,0,IF(B652&lt;2191000,B652-740000,IF(B652&lt;2193000,1451000,IF(B652&lt;2196000,1453000,IF(B652&lt;2200000,1456000,IF(B652&lt;3600000,ROUND(ROUNDDOWN(B652/4,-3)*2.8,0)-80000,IF(B652&lt;6600000,ROUND(ROUNDDOWN(B652/4,-3)*3.2,0)-440000,IF(B652&lt;8500000,ROUNDDOWN(B652*0.9,0)-1100000,B652-1950000))))))))</f>
        <v/>
      </c>
      <c r="G652" s="19">
        <f>F652+C652</f>
        <v/>
      </c>
      <c r="H652" s="19">
        <f>IF(G652&gt;23500000,NA(),IF(G652&lt;=4890000,1040000,IF(G652&lt;=6550000,670000,620000)))</f>
        <v/>
      </c>
      <c r="I652" s="19">
        <f>IF(D652&lt;=0,0,MAX(0,MIN(2000000,D652-MIN(100000,ROUNDDOWN(G652*0.05,0)))))</f>
        <v/>
      </c>
      <c r="J652" s="19">
        <f>MAX(0,ROUNDDOWN(F652-E652-H652,-3))</f>
        <v/>
      </c>
      <c r="K652" s="19">
        <f>MAX(0,ROUNDDOWN(G652-E652-H652-I652,-3))</f>
        <v/>
      </c>
      <c r="L652" s="19">
        <f>MAX(0,ROUNDDOWN(G652-E652-H652,-3))</f>
        <v/>
      </c>
      <c r="M652" s="19">
        <f>IF(J652&lt;=0,0,ROUNDDOWN((J652*LOOKUP(J652,{0,1950001,3300001,6950001,9000001,18000001,40000001},{0.05,0.1,0.2,0.23,0.33,0.4,0.45})-LOOKUP(J652,{0,1950001,3300001,6950001,9000001,18000001,40000001},{0,97500,427500,636000,1536000,2796000,4796000}))*1.021,-2))</f>
        <v/>
      </c>
      <c r="N652" s="19">
        <f>IF(K652&lt;=0,0,ROUNDDOWN((K652*LOOKUP(K652,{0,1950001,3300001,6950001,9000001,18000001,40000001},{0.05,0.1,0.2,0.23,0.33,0.4,0.45})-LOOKUP(K652,{0,1950001,3300001,6950001,9000001,18000001,40000001},{0,97500,427500,636000,1536000,2796000,4796000}))*1.021,-2))</f>
        <v/>
      </c>
      <c r="O652" s="19">
        <f>IF(L652&lt;=0,0,ROUNDDOWN((L652*LOOKUP(L652,{0,1950001,3300001,6950001,9000001,18000001,40000001},{0.05,0.1,0.2,0.23,0.33,0.4,0.45})-LOOKUP(L652,{0,1950001,3300001,6950001,9000001,18000001,40000001},{0,97500,427500,636000,1536000,2796000,4796000}))*1.021,-2))</f>
        <v/>
      </c>
      <c r="P652" s="19">
        <f>MAX(0,ROUNDDOWN(G652-E652-430000,-3))</f>
        <v/>
      </c>
      <c r="Q652" s="19">
        <f>MAX(0,ROUNDDOWN(G652-E652-430000-I652,-3))</f>
        <v/>
      </c>
      <c r="R652" s="19">
        <f>MAX(0,ROUNDDOWN(F652-E652-430000,-3))</f>
        <v/>
      </c>
      <c r="S652" s="19">
        <f>IF(G652&lt;=450000,0,MAX(0,ROUNDDOWN(P652*0.06-MIN(50000,P652)*0.03,-2))+MAX(0,ROUNDDOWN(P652*0.04-MIN(50000,P652)*0.02,-2)))</f>
        <v/>
      </c>
      <c r="T652" s="19">
        <f>IF(G652&lt;=450000,0,MAX(0,ROUNDDOWN(Q652*0.06-MIN(50000,Q652)*0.03,-2))+MAX(0,ROUNDDOWN(Q652*0.04-MIN(50000,Q652)*0.02,-2)))</f>
        <v/>
      </c>
      <c r="U652" s="19">
        <f>IF(F652&lt;=450000,0,MAX(0,ROUNDDOWN(R652*0.06-MIN(50000,R652)*0.03,-2))+MAX(0,ROUNDDOWN(R652*0.04-MIN(50000,R652)*0.02,-2)))</f>
        <v/>
      </c>
      <c r="V652" s="19">
        <f>S652-U652</f>
        <v/>
      </c>
      <c r="W652" s="19">
        <f>O652-M652</f>
        <v/>
      </c>
      <c r="X652" s="19">
        <f>N652+T652-M652-S652</f>
        <v/>
      </c>
      <c r="Y652" s="19">
        <f>T652-S652</f>
        <v/>
      </c>
    </row>
    <row r="653">
      <c r="A653" t="inlineStr">
        <is>
          <t>年収刻み 20万1円</t>
        </is>
      </c>
      <c r="B653" s="19">
        <f>'4_年収10万円刻み'!$A$141</f>
        <v/>
      </c>
      <c r="C653" s="19" t="n">
        <v>200001</v>
      </c>
      <c r="D653" s="19" t="n">
        <v>0</v>
      </c>
      <c r="E653" s="19">
        <f>ROUND(MIN(B653/12,650000)*12*0.0915+MIN(B653/12,1390000)*12*(0.0504+0)+B653*0.005,0)</f>
        <v/>
      </c>
      <c r="F653" s="19">
        <f>IF(B653&lt;741000,0,IF(B653&lt;2191000,B653-740000,IF(B653&lt;2193000,1451000,IF(B653&lt;2196000,1453000,IF(B653&lt;2200000,1456000,IF(B653&lt;3600000,ROUND(ROUNDDOWN(B653/4,-3)*2.8,0)-80000,IF(B653&lt;6600000,ROUND(ROUNDDOWN(B653/4,-3)*3.2,0)-440000,IF(B653&lt;8500000,ROUNDDOWN(B653*0.9,0)-1100000,B653-1950000))))))))</f>
        <v/>
      </c>
      <c r="G653" s="19">
        <f>F653+C653</f>
        <v/>
      </c>
      <c r="H653" s="19">
        <f>IF(G653&gt;23500000,NA(),IF(G653&lt;=4890000,1040000,IF(G653&lt;=6550000,670000,620000)))</f>
        <v/>
      </c>
      <c r="I653" s="19">
        <f>IF(D653&lt;=0,0,MAX(0,MIN(2000000,D653-MIN(100000,ROUNDDOWN(G653*0.05,0)))))</f>
        <v/>
      </c>
      <c r="J653" s="19">
        <f>MAX(0,ROUNDDOWN(F653-E653-H653,-3))</f>
        <v/>
      </c>
      <c r="K653" s="19">
        <f>MAX(0,ROUNDDOWN(G653-E653-H653-I653,-3))</f>
        <v/>
      </c>
      <c r="L653" s="19">
        <f>MAX(0,ROUNDDOWN(G653-E653-H653,-3))</f>
        <v/>
      </c>
      <c r="M653" s="19">
        <f>IF(J653&lt;=0,0,ROUNDDOWN((J653*LOOKUP(J653,{0,1950001,3300001,6950001,9000001,18000001,40000001},{0.05,0.1,0.2,0.23,0.33,0.4,0.45})-LOOKUP(J653,{0,1950001,3300001,6950001,9000001,18000001,40000001},{0,97500,427500,636000,1536000,2796000,4796000}))*1.021,-2))</f>
        <v/>
      </c>
      <c r="N653" s="19">
        <f>IF(K653&lt;=0,0,ROUNDDOWN((K653*LOOKUP(K653,{0,1950001,3300001,6950001,9000001,18000001,40000001},{0.05,0.1,0.2,0.23,0.33,0.4,0.45})-LOOKUP(K653,{0,1950001,3300001,6950001,9000001,18000001,40000001},{0,97500,427500,636000,1536000,2796000,4796000}))*1.021,-2))</f>
        <v/>
      </c>
      <c r="O653" s="19">
        <f>IF(L653&lt;=0,0,ROUNDDOWN((L653*LOOKUP(L653,{0,1950001,3300001,6950001,9000001,18000001,40000001},{0.05,0.1,0.2,0.23,0.33,0.4,0.45})-LOOKUP(L653,{0,1950001,3300001,6950001,9000001,18000001,40000001},{0,97500,427500,636000,1536000,2796000,4796000}))*1.021,-2))</f>
        <v/>
      </c>
      <c r="P653" s="19">
        <f>MAX(0,ROUNDDOWN(G653-E653-430000,-3))</f>
        <v/>
      </c>
      <c r="Q653" s="19">
        <f>MAX(0,ROUNDDOWN(G653-E653-430000-I653,-3))</f>
        <v/>
      </c>
      <c r="R653" s="19">
        <f>MAX(0,ROUNDDOWN(F653-E653-430000,-3))</f>
        <v/>
      </c>
      <c r="S653" s="19">
        <f>IF(G653&lt;=450000,0,MAX(0,ROUNDDOWN(P653*0.06-MIN(50000,P653)*0.03,-2))+MAX(0,ROUNDDOWN(P653*0.04-MIN(50000,P653)*0.02,-2)))</f>
        <v/>
      </c>
      <c r="T653" s="19">
        <f>IF(G653&lt;=450000,0,MAX(0,ROUNDDOWN(Q653*0.06-MIN(50000,Q653)*0.03,-2))+MAX(0,ROUNDDOWN(Q653*0.04-MIN(50000,Q653)*0.02,-2)))</f>
        <v/>
      </c>
      <c r="U653" s="19">
        <f>IF(F653&lt;=450000,0,MAX(0,ROUNDDOWN(R653*0.06-MIN(50000,R653)*0.03,-2))+MAX(0,ROUNDDOWN(R653*0.04-MIN(50000,R653)*0.02,-2)))</f>
        <v/>
      </c>
      <c r="V653" s="19">
        <f>S653-U653</f>
        <v/>
      </c>
      <c r="W653" s="19">
        <f>O653-M653</f>
        <v/>
      </c>
      <c r="X653" s="19">
        <f>N653+T653-M653-S653</f>
        <v/>
      </c>
      <c r="Y653" s="19">
        <f>T653-S653</f>
        <v/>
      </c>
    </row>
    <row r="654">
      <c r="A654" t="inlineStr">
        <is>
          <t>年収刻み 19万</t>
        </is>
      </c>
      <c r="B654" s="19">
        <f>'4_年収10万円刻み'!$A$142</f>
        <v/>
      </c>
      <c r="C654" s="19" t="n">
        <v>190000</v>
      </c>
      <c r="D654" s="19" t="n">
        <v>0</v>
      </c>
      <c r="E654" s="19">
        <f>ROUND(MIN(B654/12,650000)*12*0.0915+MIN(B654/12,1390000)*12*(0.0504+0)+B654*0.005,0)</f>
        <v/>
      </c>
      <c r="F654" s="19">
        <f>IF(B654&lt;741000,0,IF(B654&lt;2191000,B654-740000,IF(B654&lt;2193000,1451000,IF(B654&lt;2196000,1453000,IF(B654&lt;2200000,1456000,IF(B654&lt;3600000,ROUND(ROUNDDOWN(B654/4,-3)*2.8,0)-80000,IF(B654&lt;6600000,ROUND(ROUNDDOWN(B654/4,-3)*3.2,0)-440000,IF(B654&lt;8500000,ROUNDDOWN(B654*0.9,0)-1100000,B654-1950000))))))))</f>
        <v/>
      </c>
      <c r="G654" s="19">
        <f>F654+C654</f>
        <v/>
      </c>
      <c r="H654" s="19">
        <f>IF(G654&gt;23500000,NA(),IF(G654&lt;=4890000,1040000,IF(G654&lt;=6550000,670000,620000)))</f>
        <v/>
      </c>
      <c r="I654" s="19">
        <f>IF(D654&lt;=0,0,MAX(0,MIN(2000000,D654-MIN(100000,ROUNDDOWN(G654*0.05,0)))))</f>
        <v/>
      </c>
      <c r="J654" s="19">
        <f>MAX(0,ROUNDDOWN(F654-E654-H654,-3))</f>
        <v/>
      </c>
      <c r="K654" s="19">
        <f>MAX(0,ROUNDDOWN(G654-E654-H654-I654,-3))</f>
        <v/>
      </c>
      <c r="L654" s="19">
        <f>MAX(0,ROUNDDOWN(G654-E654-H654,-3))</f>
        <v/>
      </c>
      <c r="M654" s="19">
        <f>IF(J654&lt;=0,0,ROUNDDOWN((J654*LOOKUP(J654,{0,1950001,3300001,6950001,9000001,18000001,40000001},{0.05,0.1,0.2,0.23,0.33,0.4,0.45})-LOOKUP(J654,{0,1950001,3300001,6950001,9000001,18000001,40000001},{0,97500,427500,636000,1536000,2796000,4796000}))*1.021,-2))</f>
        <v/>
      </c>
      <c r="N654" s="19">
        <f>IF(K654&lt;=0,0,ROUNDDOWN((K654*LOOKUP(K654,{0,1950001,3300001,6950001,9000001,18000001,40000001},{0.05,0.1,0.2,0.23,0.33,0.4,0.45})-LOOKUP(K654,{0,1950001,3300001,6950001,9000001,18000001,40000001},{0,97500,427500,636000,1536000,2796000,4796000}))*1.021,-2))</f>
        <v/>
      </c>
      <c r="O654" s="19">
        <f>IF(L654&lt;=0,0,ROUNDDOWN((L654*LOOKUP(L654,{0,1950001,3300001,6950001,9000001,18000001,40000001},{0.05,0.1,0.2,0.23,0.33,0.4,0.45})-LOOKUP(L654,{0,1950001,3300001,6950001,9000001,18000001,40000001},{0,97500,427500,636000,1536000,2796000,4796000}))*1.021,-2))</f>
        <v/>
      </c>
      <c r="P654" s="19">
        <f>MAX(0,ROUNDDOWN(G654-E654-430000,-3))</f>
        <v/>
      </c>
      <c r="Q654" s="19">
        <f>MAX(0,ROUNDDOWN(G654-E654-430000-I654,-3))</f>
        <v/>
      </c>
      <c r="R654" s="19">
        <f>MAX(0,ROUNDDOWN(F654-E654-430000,-3))</f>
        <v/>
      </c>
      <c r="S654" s="19">
        <f>IF(G654&lt;=450000,0,MAX(0,ROUNDDOWN(P654*0.06-MIN(50000,P654)*0.03,-2))+MAX(0,ROUNDDOWN(P654*0.04-MIN(50000,P654)*0.02,-2)))</f>
        <v/>
      </c>
      <c r="T654" s="19">
        <f>IF(G654&lt;=450000,0,MAX(0,ROUNDDOWN(Q654*0.06-MIN(50000,Q654)*0.03,-2))+MAX(0,ROUNDDOWN(Q654*0.04-MIN(50000,Q654)*0.02,-2)))</f>
        <v/>
      </c>
      <c r="U654" s="19">
        <f>IF(F654&lt;=450000,0,MAX(0,ROUNDDOWN(R654*0.06-MIN(50000,R654)*0.03,-2))+MAX(0,ROUNDDOWN(R654*0.04-MIN(50000,R654)*0.02,-2)))</f>
        <v/>
      </c>
      <c r="V654" s="19">
        <f>S654-U654</f>
        <v/>
      </c>
      <c r="W654" s="19">
        <f>O654-M654</f>
        <v/>
      </c>
      <c r="X654" s="19">
        <f>N654+T654-M654-S654</f>
        <v/>
      </c>
      <c r="Y654" s="19">
        <f>T654-S654</f>
        <v/>
      </c>
    </row>
    <row r="655">
      <c r="A655" t="inlineStr">
        <is>
          <t>年収刻み 20万1円</t>
        </is>
      </c>
      <c r="B655" s="19">
        <f>'4_年収10万円刻み'!$A$142</f>
        <v/>
      </c>
      <c r="C655" s="19" t="n">
        <v>200001</v>
      </c>
      <c r="D655" s="19" t="n">
        <v>0</v>
      </c>
      <c r="E655" s="19">
        <f>ROUND(MIN(B655/12,650000)*12*0.0915+MIN(B655/12,1390000)*12*(0.0504+0)+B655*0.005,0)</f>
        <v/>
      </c>
      <c r="F655" s="19">
        <f>IF(B655&lt;741000,0,IF(B655&lt;2191000,B655-740000,IF(B655&lt;2193000,1451000,IF(B655&lt;2196000,1453000,IF(B655&lt;2200000,1456000,IF(B655&lt;3600000,ROUND(ROUNDDOWN(B655/4,-3)*2.8,0)-80000,IF(B655&lt;6600000,ROUND(ROUNDDOWN(B655/4,-3)*3.2,0)-440000,IF(B655&lt;8500000,ROUNDDOWN(B655*0.9,0)-1100000,B655-1950000))))))))</f>
        <v/>
      </c>
      <c r="G655" s="19">
        <f>F655+C655</f>
        <v/>
      </c>
      <c r="H655" s="19">
        <f>IF(G655&gt;23500000,NA(),IF(G655&lt;=4890000,1040000,IF(G655&lt;=6550000,670000,620000)))</f>
        <v/>
      </c>
      <c r="I655" s="19">
        <f>IF(D655&lt;=0,0,MAX(0,MIN(2000000,D655-MIN(100000,ROUNDDOWN(G655*0.05,0)))))</f>
        <v/>
      </c>
      <c r="J655" s="19">
        <f>MAX(0,ROUNDDOWN(F655-E655-H655,-3))</f>
        <v/>
      </c>
      <c r="K655" s="19">
        <f>MAX(0,ROUNDDOWN(G655-E655-H655-I655,-3))</f>
        <v/>
      </c>
      <c r="L655" s="19">
        <f>MAX(0,ROUNDDOWN(G655-E655-H655,-3))</f>
        <v/>
      </c>
      <c r="M655" s="19">
        <f>IF(J655&lt;=0,0,ROUNDDOWN((J655*LOOKUP(J655,{0,1950001,3300001,6950001,9000001,18000001,40000001},{0.05,0.1,0.2,0.23,0.33,0.4,0.45})-LOOKUP(J655,{0,1950001,3300001,6950001,9000001,18000001,40000001},{0,97500,427500,636000,1536000,2796000,4796000}))*1.021,-2))</f>
        <v/>
      </c>
      <c r="N655" s="19">
        <f>IF(K655&lt;=0,0,ROUNDDOWN((K655*LOOKUP(K655,{0,1950001,3300001,6950001,9000001,18000001,40000001},{0.05,0.1,0.2,0.23,0.33,0.4,0.45})-LOOKUP(K655,{0,1950001,3300001,6950001,9000001,18000001,40000001},{0,97500,427500,636000,1536000,2796000,4796000}))*1.021,-2))</f>
        <v/>
      </c>
      <c r="O655" s="19">
        <f>IF(L655&lt;=0,0,ROUNDDOWN((L655*LOOKUP(L655,{0,1950001,3300001,6950001,9000001,18000001,40000001},{0.05,0.1,0.2,0.23,0.33,0.4,0.45})-LOOKUP(L655,{0,1950001,3300001,6950001,9000001,18000001,40000001},{0,97500,427500,636000,1536000,2796000,4796000}))*1.021,-2))</f>
        <v/>
      </c>
      <c r="P655" s="19">
        <f>MAX(0,ROUNDDOWN(G655-E655-430000,-3))</f>
        <v/>
      </c>
      <c r="Q655" s="19">
        <f>MAX(0,ROUNDDOWN(G655-E655-430000-I655,-3))</f>
        <v/>
      </c>
      <c r="R655" s="19">
        <f>MAX(0,ROUNDDOWN(F655-E655-430000,-3))</f>
        <v/>
      </c>
      <c r="S655" s="19">
        <f>IF(G655&lt;=450000,0,MAX(0,ROUNDDOWN(P655*0.06-MIN(50000,P655)*0.03,-2))+MAX(0,ROUNDDOWN(P655*0.04-MIN(50000,P655)*0.02,-2)))</f>
        <v/>
      </c>
      <c r="T655" s="19">
        <f>IF(G655&lt;=450000,0,MAX(0,ROUNDDOWN(Q655*0.06-MIN(50000,Q655)*0.03,-2))+MAX(0,ROUNDDOWN(Q655*0.04-MIN(50000,Q655)*0.02,-2)))</f>
        <v/>
      </c>
      <c r="U655" s="19">
        <f>IF(F655&lt;=450000,0,MAX(0,ROUNDDOWN(R655*0.06-MIN(50000,R655)*0.03,-2))+MAX(0,ROUNDDOWN(R655*0.04-MIN(50000,R655)*0.02,-2)))</f>
        <v/>
      </c>
      <c r="V655" s="19">
        <f>S655-U655</f>
        <v/>
      </c>
      <c r="W655" s="19">
        <f>O655-M655</f>
        <v/>
      </c>
      <c r="X655" s="19">
        <f>N655+T655-M655-S655</f>
        <v/>
      </c>
      <c r="Y655" s="19">
        <f>T655-S655</f>
        <v/>
      </c>
    </row>
    <row r="656">
      <c r="A656" t="inlineStr">
        <is>
          <t>年収刻み 19万</t>
        </is>
      </c>
      <c r="B656" s="19">
        <f>'4_年収10万円刻み'!$A$143</f>
        <v/>
      </c>
      <c r="C656" s="19" t="n">
        <v>190000</v>
      </c>
      <c r="D656" s="19" t="n">
        <v>0</v>
      </c>
      <c r="E656" s="19">
        <f>ROUND(MIN(B656/12,650000)*12*0.0915+MIN(B656/12,1390000)*12*(0.0504+0)+B656*0.005,0)</f>
        <v/>
      </c>
      <c r="F656" s="19">
        <f>IF(B656&lt;741000,0,IF(B656&lt;2191000,B656-740000,IF(B656&lt;2193000,1451000,IF(B656&lt;2196000,1453000,IF(B656&lt;2200000,1456000,IF(B656&lt;3600000,ROUND(ROUNDDOWN(B656/4,-3)*2.8,0)-80000,IF(B656&lt;6600000,ROUND(ROUNDDOWN(B656/4,-3)*3.2,0)-440000,IF(B656&lt;8500000,ROUNDDOWN(B656*0.9,0)-1100000,B656-1950000))))))))</f>
        <v/>
      </c>
      <c r="G656" s="19">
        <f>F656+C656</f>
        <v/>
      </c>
      <c r="H656" s="19">
        <f>IF(G656&gt;23500000,NA(),IF(G656&lt;=4890000,1040000,IF(G656&lt;=6550000,670000,620000)))</f>
        <v/>
      </c>
      <c r="I656" s="19">
        <f>IF(D656&lt;=0,0,MAX(0,MIN(2000000,D656-MIN(100000,ROUNDDOWN(G656*0.05,0)))))</f>
        <v/>
      </c>
      <c r="J656" s="19">
        <f>MAX(0,ROUNDDOWN(F656-E656-H656,-3))</f>
        <v/>
      </c>
      <c r="K656" s="19">
        <f>MAX(0,ROUNDDOWN(G656-E656-H656-I656,-3))</f>
        <v/>
      </c>
      <c r="L656" s="19">
        <f>MAX(0,ROUNDDOWN(G656-E656-H656,-3))</f>
        <v/>
      </c>
      <c r="M656" s="19">
        <f>IF(J656&lt;=0,0,ROUNDDOWN((J656*LOOKUP(J656,{0,1950001,3300001,6950001,9000001,18000001,40000001},{0.05,0.1,0.2,0.23,0.33,0.4,0.45})-LOOKUP(J656,{0,1950001,3300001,6950001,9000001,18000001,40000001},{0,97500,427500,636000,1536000,2796000,4796000}))*1.021,-2))</f>
        <v/>
      </c>
      <c r="N656" s="19">
        <f>IF(K656&lt;=0,0,ROUNDDOWN((K656*LOOKUP(K656,{0,1950001,3300001,6950001,9000001,18000001,40000001},{0.05,0.1,0.2,0.23,0.33,0.4,0.45})-LOOKUP(K656,{0,1950001,3300001,6950001,9000001,18000001,40000001},{0,97500,427500,636000,1536000,2796000,4796000}))*1.021,-2))</f>
        <v/>
      </c>
      <c r="O656" s="19">
        <f>IF(L656&lt;=0,0,ROUNDDOWN((L656*LOOKUP(L656,{0,1950001,3300001,6950001,9000001,18000001,40000001},{0.05,0.1,0.2,0.23,0.33,0.4,0.45})-LOOKUP(L656,{0,1950001,3300001,6950001,9000001,18000001,40000001},{0,97500,427500,636000,1536000,2796000,4796000}))*1.021,-2))</f>
        <v/>
      </c>
      <c r="P656" s="19">
        <f>MAX(0,ROUNDDOWN(G656-E656-430000,-3))</f>
        <v/>
      </c>
      <c r="Q656" s="19">
        <f>MAX(0,ROUNDDOWN(G656-E656-430000-I656,-3))</f>
        <v/>
      </c>
      <c r="R656" s="19">
        <f>MAX(0,ROUNDDOWN(F656-E656-430000,-3))</f>
        <v/>
      </c>
      <c r="S656" s="19">
        <f>IF(G656&lt;=450000,0,MAX(0,ROUNDDOWN(P656*0.06-MIN(50000,P656)*0.03,-2))+MAX(0,ROUNDDOWN(P656*0.04-MIN(50000,P656)*0.02,-2)))</f>
        <v/>
      </c>
      <c r="T656" s="19">
        <f>IF(G656&lt;=450000,0,MAX(0,ROUNDDOWN(Q656*0.06-MIN(50000,Q656)*0.03,-2))+MAX(0,ROUNDDOWN(Q656*0.04-MIN(50000,Q656)*0.02,-2)))</f>
        <v/>
      </c>
      <c r="U656" s="19">
        <f>IF(F656&lt;=450000,0,MAX(0,ROUNDDOWN(R656*0.06-MIN(50000,R656)*0.03,-2))+MAX(0,ROUNDDOWN(R656*0.04-MIN(50000,R656)*0.02,-2)))</f>
        <v/>
      </c>
      <c r="V656" s="19">
        <f>S656-U656</f>
        <v/>
      </c>
      <c r="W656" s="19">
        <f>O656-M656</f>
        <v/>
      </c>
      <c r="X656" s="19">
        <f>N656+T656-M656-S656</f>
        <v/>
      </c>
      <c r="Y656" s="19">
        <f>T656-S656</f>
        <v/>
      </c>
    </row>
    <row r="657">
      <c r="A657" t="inlineStr">
        <is>
          <t>年収刻み 20万1円</t>
        </is>
      </c>
      <c r="B657" s="19">
        <f>'4_年収10万円刻み'!$A$143</f>
        <v/>
      </c>
      <c r="C657" s="19" t="n">
        <v>200001</v>
      </c>
      <c r="D657" s="19" t="n">
        <v>0</v>
      </c>
      <c r="E657" s="19">
        <f>ROUND(MIN(B657/12,650000)*12*0.0915+MIN(B657/12,1390000)*12*(0.0504+0)+B657*0.005,0)</f>
        <v/>
      </c>
      <c r="F657" s="19">
        <f>IF(B657&lt;741000,0,IF(B657&lt;2191000,B657-740000,IF(B657&lt;2193000,1451000,IF(B657&lt;2196000,1453000,IF(B657&lt;2200000,1456000,IF(B657&lt;3600000,ROUND(ROUNDDOWN(B657/4,-3)*2.8,0)-80000,IF(B657&lt;6600000,ROUND(ROUNDDOWN(B657/4,-3)*3.2,0)-440000,IF(B657&lt;8500000,ROUNDDOWN(B657*0.9,0)-1100000,B657-1950000))))))))</f>
        <v/>
      </c>
      <c r="G657" s="19">
        <f>F657+C657</f>
        <v/>
      </c>
      <c r="H657" s="19">
        <f>IF(G657&gt;23500000,NA(),IF(G657&lt;=4890000,1040000,IF(G657&lt;=6550000,670000,620000)))</f>
        <v/>
      </c>
      <c r="I657" s="19">
        <f>IF(D657&lt;=0,0,MAX(0,MIN(2000000,D657-MIN(100000,ROUNDDOWN(G657*0.05,0)))))</f>
        <v/>
      </c>
      <c r="J657" s="19">
        <f>MAX(0,ROUNDDOWN(F657-E657-H657,-3))</f>
        <v/>
      </c>
      <c r="K657" s="19">
        <f>MAX(0,ROUNDDOWN(G657-E657-H657-I657,-3))</f>
        <v/>
      </c>
      <c r="L657" s="19">
        <f>MAX(0,ROUNDDOWN(G657-E657-H657,-3))</f>
        <v/>
      </c>
      <c r="M657" s="19">
        <f>IF(J657&lt;=0,0,ROUNDDOWN((J657*LOOKUP(J657,{0,1950001,3300001,6950001,9000001,18000001,40000001},{0.05,0.1,0.2,0.23,0.33,0.4,0.45})-LOOKUP(J657,{0,1950001,3300001,6950001,9000001,18000001,40000001},{0,97500,427500,636000,1536000,2796000,4796000}))*1.021,-2))</f>
        <v/>
      </c>
      <c r="N657" s="19">
        <f>IF(K657&lt;=0,0,ROUNDDOWN((K657*LOOKUP(K657,{0,1950001,3300001,6950001,9000001,18000001,40000001},{0.05,0.1,0.2,0.23,0.33,0.4,0.45})-LOOKUP(K657,{0,1950001,3300001,6950001,9000001,18000001,40000001},{0,97500,427500,636000,1536000,2796000,4796000}))*1.021,-2))</f>
        <v/>
      </c>
      <c r="O657" s="19">
        <f>IF(L657&lt;=0,0,ROUNDDOWN((L657*LOOKUP(L657,{0,1950001,3300001,6950001,9000001,18000001,40000001},{0.05,0.1,0.2,0.23,0.33,0.4,0.45})-LOOKUP(L657,{0,1950001,3300001,6950001,9000001,18000001,40000001},{0,97500,427500,636000,1536000,2796000,4796000}))*1.021,-2))</f>
        <v/>
      </c>
      <c r="P657" s="19">
        <f>MAX(0,ROUNDDOWN(G657-E657-430000,-3))</f>
        <v/>
      </c>
      <c r="Q657" s="19">
        <f>MAX(0,ROUNDDOWN(G657-E657-430000-I657,-3))</f>
        <v/>
      </c>
      <c r="R657" s="19">
        <f>MAX(0,ROUNDDOWN(F657-E657-430000,-3))</f>
        <v/>
      </c>
      <c r="S657" s="19">
        <f>IF(G657&lt;=450000,0,MAX(0,ROUNDDOWN(P657*0.06-MIN(50000,P657)*0.03,-2))+MAX(0,ROUNDDOWN(P657*0.04-MIN(50000,P657)*0.02,-2)))</f>
        <v/>
      </c>
      <c r="T657" s="19">
        <f>IF(G657&lt;=450000,0,MAX(0,ROUNDDOWN(Q657*0.06-MIN(50000,Q657)*0.03,-2))+MAX(0,ROUNDDOWN(Q657*0.04-MIN(50000,Q657)*0.02,-2)))</f>
        <v/>
      </c>
      <c r="U657" s="19">
        <f>IF(F657&lt;=450000,0,MAX(0,ROUNDDOWN(R657*0.06-MIN(50000,R657)*0.03,-2))+MAX(0,ROUNDDOWN(R657*0.04-MIN(50000,R657)*0.02,-2)))</f>
        <v/>
      </c>
      <c r="V657" s="19">
        <f>S657-U657</f>
        <v/>
      </c>
      <c r="W657" s="19">
        <f>O657-M657</f>
        <v/>
      </c>
      <c r="X657" s="19">
        <f>N657+T657-M657-S657</f>
        <v/>
      </c>
      <c r="Y657" s="19">
        <f>T657-S657</f>
        <v/>
      </c>
    </row>
    <row r="658">
      <c r="A658" t="inlineStr">
        <is>
          <t>年収刻み 19万</t>
        </is>
      </c>
      <c r="B658" s="19">
        <f>'4_年収10万円刻み'!$A$144</f>
        <v/>
      </c>
      <c r="C658" s="19" t="n">
        <v>190000</v>
      </c>
      <c r="D658" s="19" t="n">
        <v>0</v>
      </c>
      <c r="E658" s="19">
        <f>ROUND(MIN(B658/12,650000)*12*0.0915+MIN(B658/12,1390000)*12*(0.0504+0)+B658*0.005,0)</f>
        <v/>
      </c>
      <c r="F658" s="19">
        <f>IF(B658&lt;741000,0,IF(B658&lt;2191000,B658-740000,IF(B658&lt;2193000,1451000,IF(B658&lt;2196000,1453000,IF(B658&lt;2200000,1456000,IF(B658&lt;3600000,ROUND(ROUNDDOWN(B658/4,-3)*2.8,0)-80000,IF(B658&lt;6600000,ROUND(ROUNDDOWN(B658/4,-3)*3.2,0)-440000,IF(B658&lt;8500000,ROUNDDOWN(B658*0.9,0)-1100000,B658-1950000))))))))</f>
        <v/>
      </c>
      <c r="G658" s="19">
        <f>F658+C658</f>
        <v/>
      </c>
      <c r="H658" s="19">
        <f>IF(G658&gt;23500000,NA(),IF(G658&lt;=4890000,1040000,IF(G658&lt;=6550000,670000,620000)))</f>
        <v/>
      </c>
      <c r="I658" s="19">
        <f>IF(D658&lt;=0,0,MAX(0,MIN(2000000,D658-MIN(100000,ROUNDDOWN(G658*0.05,0)))))</f>
        <v/>
      </c>
      <c r="J658" s="19">
        <f>MAX(0,ROUNDDOWN(F658-E658-H658,-3))</f>
        <v/>
      </c>
      <c r="K658" s="19">
        <f>MAX(0,ROUNDDOWN(G658-E658-H658-I658,-3))</f>
        <v/>
      </c>
      <c r="L658" s="19">
        <f>MAX(0,ROUNDDOWN(G658-E658-H658,-3))</f>
        <v/>
      </c>
      <c r="M658" s="19">
        <f>IF(J658&lt;=0,0,ROUNDDOWN((J658*LOOKUP(J658,{0,1950001,3300001,6950001,9000001,18000001,40000001},{0.05,0.1,0.2,0.23,0.33,0.4,0.45})-LOOKUP(J658,{0,1950001,3300001,6950001,9000001,18000001,40000001},{0,97500,427500,636000,1536000,2796000,4796000}))*1.021,-2))</f>
        <v/>
      </c>
      <c r="N658" s="19">
        <f>IF(K658&lt;=0,0,ROUNDDOWN((K658*LOOKUP(K658,{0,1950001,3300001,6950001,9000001,18000001,40000001},{0.05,0.1,0.2,0.23,0.33,0.4,0.45})-LOOKUP(K658,{0,1950001,3300001,6950001,9000001,18000001,40000001},{0,97500,427500,636000,1536000,2796000,4796000}))*1.021,-2))</f>
        <v/>
      </c>
      <c r="O658" s="19">
        <f>IF(L658&lt;=0,0,ROUNDDOWN((L658*LOOKUP(L658,{0,1950001,3300001,6950001,9000001,18000001,40000001},{0.05,0.1,0.2,0.23,0.33,0.4,0.45})-LOOKUP(L658,{0,1950001,3300001,6950001,9000001,18000001,40000001},{0,97500,427500,636000,1536000,2796000,4796000}))*1.021,-2))</f>
        <v/>
      </c>
      <c r="P658" s="19">
        <f>MAX(0,ROUNDDOWN(G658-E658-430000,-3))</f>
        <v/>
      </c>
      <c r="Q658" s="19">
        <f>MAX(0,ROUNDDOWN(G658-E658-430000-I658,-3))</f>
        <v/>
      </c>
      <c r="R658" s="19">
        <f>MAX(0,ROUNDDOWN(F658-E658-430000,-3))</f>
        <v/>
      </c>
      <c r="S658" s="19">
        <f>IF(G658&lt;=450000,0,MAX(0,ROUNDDOWN(P658*0.06-MIN(50000,P658)*0.03,-2))+MAX(0,ROUNDDOWN(P658*0.04-MIN(50000,P658)*0.02,-2)))</f>
        <v/>
      </c>
      <c r="T658" s="19">
        <f>IF(G658&lt;=450000,0,MAX(0,ROUNDDOWN(Q658*0.06-MIN(50000,Q658)*0.03,-2))+MAX(0,ROUNDDOWN(Q658*0.04-MIN(50000,Q658)*0.02,-2)))</f>
        <v/>
      </c>
      <c r="U658" s="19">
        <f>IF(F658&lt;=450000,0,MAX(0,ROUNDDOWN(R658*0.06-MIN(50000,R658)*0.03,-2))+MAX(0,ROUNDDOWN(R658*0.04-MIN(50000,R658)*0.02,-2)))</f>
        <v/>
      </c>
      <c r="V658" s="19">
        <f>S658-U658</f>
        <v/>
      </c>
      <c r="W658" s="19">
        <f>O658-M658</f>
        <v/>
      </c>
      <c r="X658" s="19">
        <f>N658+T658-M658-S658</f>
        <v/>
      </c>
      <c r="Y658" s="19">
        <f>T658-S658</f>
        <v/>
      </c>
    </row>
    <row r="659">
      <c r="A659" t="inlineStr">
        <is>
          <t>年収刻み 20万1円</t>
        </is>
      </c>
      <c r="B659" s="19">
        <f>'4_年収10万円刻み'!$A$144</f>
        <v/>
      </c>
      <c r="C659" s="19" t="n">
        <v>200001</v>
      </c>
      <c r="D659" s="19" t="n">
        <v>0</v>
      </c>
      <c r="E659" s="19">
        <f>ROUND(MIN(B659/12,650000)*12*0.0915+MIN(B659/12,1390000)*12*(0.0504+0)+B659*0.005,0)</f>
        <v/>
      </c>
      <c r="F659" s="19">
        <f>IF(B659&lt;741000,0,IF(B659&lt;2191000,B659-740000,IF(B659&lt;2193000,1451000,IF(B659&lt;2196000,1453000,IF(B659&lt;2200000,1456000,IF(B659&lt;3600000,ROUND(ROUNDDOWN(B659/4,-3)*2.8,0)-80000,IF(B659&lt;6600000,ROUND(ROUNDDOWN(B659/4,-3)*3.2,0)-440000,IF(B659&lt;8500000,ROUNDDOWN(B659*0.9,0)-1100000,B659-1950000))))))))</f>
        <v/>
      </c>
      <c r="G659" s="19">
        <f>F659+C659</f>
        <v/>
      </c>
      <c r="H659" s="19">
        <f>IF(G659&gt;23500000,NA(),IF(G659&lt;=4890000,1040000,IF(G659&lt;=6550000,670000,620000)))</f>
        <v/>
      </c>
      <c r="I659" s="19">
        <f>IF(D659&lt;=0,0,MAX(0,MIN(2000000,D659-MIN(100000,ROUNDDOWN(G659*0.05,0)))))</f>
        <v/>
      </c>
      <c r="J659" s="19">
        <f>MAX(0,ROUNDDOWN(F659-E659-H659,-3))</f>
        <v/>
      </c>
      <c r="K659" s="19">
        <f>MAX(0,ROUNDDOWN(G659-E659-H659-I659,-3))</f>
        <v/>
      </c>
      <c r="L659" s="19">
        <f>MAX(0,ROUNDDOWN(G659-E659-H659,-3))</f>
        <v/>
      </c>
      <c r="M659" s="19">
        <f>IF(J659&lt;=0,0,ROUNDDOWN((J659*LOOKUP(J659,{0,1950001,3300001,6950001,9000001,18000001,40000001},{0.05,0.1,0.2,0.23,0.33,0.4,0.45})-LOOKUP(J659,{0,1950001,3300001,6950001,9000001,18000001,40000001},{0,97500,427500,636000,1536000,2796000,4796000}))*1.021,-2))</f>
        <v/>
      </c>
      <c r="N659" s="19">
        <f>IF(K659&lt;=0,0,ROUNDDOWN((K659*LOOKUP(K659,{0,1950001,3300001,6950001,9000001,18000001,40000001},{0.05,0.1,0.2,0.23,0.33,0.4,0.45})-LOOKUP(K659,{0,1950001,3300001,6950001,9000001,18000001,40000001},{0,97500,427500,636000,1536000,2796000,4796000}))*1.021,-2))</f>
        <v/>
      </c>
      <c r="O659" s="19">
        <f>IF(L659&lt;=0,0,ROUNDDOWN((L659*LOOKUP(L659,{0,1950001,3300001,6950001,9000001,18000001,40000001},{0.05,0.1,0.2,0.23,0.33,0.4,0.45})-LOOKUP(L659,{0,1950001,3300001,6950001,9000001,18000001,40000001},{0,97500,427500,636000,1536000,2796000,4796000}))*1.021,-2))</f>
        <v/>
      </c>
      <c r="P659" s="19">
        <f>MAX(0,ROUNDDOWN(G659-E659-430000,-3))</f>
        <v/>
      </c>
      <c r="Q659" s="19">
        <f>MAX(0,ROUNDDOWN(G659-E659-430000-I659,-3))</f>
        <v/>
      </c>
      <c r="R659" s="19">
        <f>MAX(0,ROUNDDOWN(F659-E659-430000,-3))</f>
        <v/>
      </c>
      <c r="S659" s="19">
        <f>IF(G659&lt;=450000,0,MAX(0,ROUNDDOWN(P659*0.06-MIN(50000,P659)*0.03,-2))+MAX(0,ROUNDDOWN(P659*0.04-MIN(50000,P659)*0.02,-2)))</f>
        <v/>
      </c>
      <c r="T659" s="19">
        <f>IF(G659&lt;=450000,0,MAX(0,ROUNDDOWN(Q659*0.06-MIN(50000,Q659)*0.03,-2))+MAX(0,ROUNDDOWN(Q659*0.04-MIN(50000,Q659)*0.02,-2)))</f>
        <v/>
      </c>
      <c r="U659" s="19">
        <f>IF(F659&lt;=450000,0,MAX(0,ROUNDDOWN(R659*0.06-MIN(50000,R659)*0.03,-2))+MAX(0,ROUNDDOWN(R659*0.04-MIN(50000,R659)*0.02,-2)))</f>
        <v/>
      </c>
      <c r="V659" s="19">
        <f>S659-U659</f>
        <v/>
      </c>
      <c r="W659" s="19">
        <f>O659-M659</f>
        <v/>
      </c>
      <c r="X659" s="19">
        <f>N659+T659-M659-S659</f>
        <v/>
      </c>
      <c r="Y659" s="19">
        <f>T659-S659</f>
        <v/>
      </c>
    </row>
    <row r="660">
      <c r="A660" t="inlineStr">
        <is>
          <t>年収刻み 19万</t>
        </is>
      </c>
      <c r="B660" s="19">
        <f>'4_年収10万円刻み'!$A$145</f>
        <v/>
      </c>
      <c r="C660" s="19" t="n">
        <v>190000</v>
      </c>
      <c r="D660" s="19" t="n">
        <v>0</v>
      </c>
      <c r="E660" s="19">
        <f>ROUND(MIN(B660/12,650000)*12*0.0915+MIN(B660/12,1390000)*12*(0.0504+0)+B660*0.005,0)</f>
        <v/>
      </c>
      <c r="F660" s="19">
        <f>IF(B660&lt;741000,0,IF(B660&lt;2191000,B660-740000,IF(B660&lt;2193000,1451000,IF(B660&lt;2196000,1453000,IF(B660&lt;2200000,1456000,IF(B660&lt;3600000,ROUND(ROUNDDOWN(B660/4,-3)*2.8,0)-80000,IF(B660&lt;6600000,ROUND(ROUNDDOWN(B660/4,-3)*3.2,0)-440000,IF(B660&lt;8500000,ROUNDDOWN(B660*0.9,0)-1100000,B660-1950000))))))))</f>
        <v/>
      </c>
      <c r="G660" s="19">
        <f>F660+C660</f>
        <v/>
      </c>
      <c r="H660" s="19">
        <f>IF(G660&gt;23500000,NA(),IF(G660&lt;=4890000,1040000,IF(G660&lt;=6550000,670000,620000)))</f>
        <v/>
      </c>
      <c r="I660" s="19">
        <f>IF(D660&lt;=0,0,MAX(0,MIN(2000000,D660-MIN(100000,ROUNDDOWN(G660*0.05,0)))))</f>
        <v/>
      </c>
      <c r="J660" s="19">
        <f>MAX(0,ROUNDDOWN(F660-E660-H660,-3))</f>
        <v/>
      </c>
      <c r="K660" s="19">
        <f>MAX(0,ROUNDDOWN(G660-E660-H660-I660,-3))</f>
        <v/>
      </c>
      <c r="L660" s="19">
        <f>MAX(0,ROUNDDOWN(G660-E660-H660,-3))</f>
        <v/>
      </c>
      <c r="M660" s="19">
        <f>IF(J660&lt;=0,0,ROUNDDOWN((J660*LOOKUP(J660,{0,1950001,3300001,6950001,9000001,18000001,40000001},{0.05,0.1,0.2,0.23,0.33,0.4,0.45})-LOOKUP(J660,{0,1950001,3300001,6950001,9000001,18000001,40000001},{0,97500,427500,636000,1536000,2796000,4796000}))*1.021,-2))</f>
        <v/>
      </c>
      <c r="N660" s="19">
        <f>IF(K660&lt;=0,0,ROUNDDOWN((K660*LOOKUP(K660,{0,1950001,3300001,6950001,9000001,18000001,40000001},{0.05,0.1,0.2,0.23,0.33,0.4,0.45})-LOOKUP(K660,{0,1950001,3300001,6950001,9000001,18000001,40000001},{0,97500,427500,636000,1536000,2796000,4796000}))*1.021,-2))</f>
        <v/>
      </c>
      <c r="O660" s="19">
        <f>IF(L660&lt;=0,0,ROUNDDOWN((L660*LOOKUP(L660,{0,1950001,3300001,6950001,9000001,18000001,40000001},{0.05,0.1,0.2,0.23,0.33,0.4,0.45})-LOOKUP(L660,{0,1950001,3300001,6950001,9000001,18000001,40000001},{0,97500,427500,636000,1536000,2796000,4796000}))*1.021,-2))</f>
        <v/>
      </c>
      <c r="P660" s="19">
        <f>MAX(0,ROUNDDOWN(G660-E660-430000,-3))</f>
        <v/>
      </c>
      <c r="Q660" s="19">
        <f>MAX(0,ROUNDDOWN(G660-E660-430000-I660,-3))</f>
        <v/>
      </c>
      <c r="R660" s="19">
        <f>MAX(0,ROUNDDOWN(F660-E660-430000,-3))</f>
        <v/>
      </c>
      <c r="S660" s="19">
        <f>IF(G660&lt;=450000,0,MAX(0,ROUNDDOWN(P660*0.06-MIN(50000,P660)*0.03,-2))+MAX(0,ROUNDDOWN(P660*0.04-MIN(50000,P660)*0.02,-2)))</f>
        <v/>
      </c>
      <c r="T660" s="19">
        <f>IF(G660&lt;=450000,0,MAX(0,ROUNDDOWN(Q660*0.06-MIN(50000,Q660)*0.03,-2))+MAX(0,ROUNDDOWN(Q660*0.04-MIN(50000,Q660)*0.02,-2)))</f>
        <v/>
      </c>
      <c r="U660" s="19">
        <f>IF(F660&lt;=450000,0,MAX(0,ROUNDDOWN(R660*0.06-MIN(50000,R660)*0.03,-2))+MAX(0,ROUNDDOWN(R660*0.04-MIN(50000,R660)*0.02,-2)))</f>
        <v/>
      </c>
      <c r="V660" s="19">
        <f>S660-U660</f>
        <v/>
      </c>
      <c r="W660" s="19">
        <f>O660-M660</f>
        <v/>
      </c>
      <c r="X660" s="19">
        <f>N660+T660-M660-S660</f>
        <v/>
      </c>
      <c r="Y660" s="19">
        <f>T660-S660</f>
        <v/>
      </c>
    </row>
    <row r="661">
      <c r="A661" t="inlineStr">
        <is>
          <t>年収刻み 20万1円</t>
        </is>
      </c>
      <c r="B661" s="19">
        <f>'4_年収10万円刻み'!$A$145</f>
        <v/>
      </c>
      <c r="C661" s="19" t="n">
        <v>200001</v>
      </c>
      <c r="D661" s="19" t="n">
        <v>0</v>
      </c>
      <c r="E661" s="19">
        <f>ROUND(MIN(B661/12,650000)*12*0.0915+MIN(B661/12,1390000)*12*(0.0504+0)+B661*0.005,0)</f>
        <v/>
      </c>
      <c r="F661" s="19">
        <f>IF(B661&lt;741000,0,IF(B661&lt;2191000,B661-740000,IF(B661&lt;2193000,1451000,IF(B661&lt;2196000,1453000,IF(B661&lt;2200000,1456000,IF(B661&lt;3600000,ROUND(ROUNDDOWN(B661/4,-3)*2.8,0)-80000,IF(B661&lt;6600000,ROUND(ROUNDDOWN(B661/4,-3)*3.2,0)-440000,IF(B661&lt;8500000,ROUNDDOWN(B661*0.9,0)-1100000,B661-1950000))))))))</f>
        <v/>
      </c>
      <c r="G661" s="19">
        <f>F661+C661</f>
        <v/>
      </c>
      <c r="H661" s="19">
        <f>IF(G661&gt;23500000,NA(),IF(G661&lt;=4890000,1040000,IF(G661&lt;=6550000,670000,620000)))</f>
        <v/>
      </c>
      <c r="I661" s="19">
        <f>IF(D661&lt;=0,0,MAX(0,MIN(2000000,D661-MIN(100000,ROUNDDOWN(G661*0.05,0)))))</f>
        <v/>
      </c>
      <c r="J661" s="19">
        <f>MAX(0,ROUNDDOWN(F661-E661-H661,-3))</f>
        <v/>
      </c>
      <c r="K661" s="19">
        <f>MAX(0,ROUNDDOWN(G661-E661-H661-I661,-3))</f>
        <v/>
      </c>
      <c r="L661" s="19">
        <f>MAX(0,ROUNDDOWN(G661-E661-H661,-3))</f>
        <v/>
      </c>
      <c r="M661" s="19">
        <f>IF(J661&lt;=0,0,ROUNDDOWN((J661*LOOKUP(J661,{0,1950001,3300001,6950001,9000001,18000001,40000001},{0.05,0.1,0.2,0.23,0.33,0.4,0.45})-LOOKUP(J661,{0,1950001,3300001,6950001,9000001,18000001,40000001},{0,97500,427500,636000,1536000,2796000,4796000}))*1.021,-2))</f>
        <v/>
      </c>
      <c r="N661" s="19">
        <f>IF(K661&lt;=0,0,ROUNDDOWN((K661*LOOKUP(K661,{0,1950001,3300001,6950001,9000001,18000001,40000001},{0.05,0.1,0.2,0.23,0.33,0.4,0.45})-LOOKUP(K661,{0,1950001,3300001,6950001,9000001,18000001,40000001},{0,97500,427500,636000,1536000,2796000,4796000}))*1.021,-2))</f>
        <v/>
      </c>
      <c r="O661" s="19">
        <f>IF(L661&lt;=0,0,ROUNDDOWN((L661*LOOKUP(L661,{0,1950001,3300001,6950001,9000001,18000001,40000001},{0.05,0.1,0.2,0.23,0.33,0.4,0.45})-LOOKUP(L661,{0,1950001,3300001,6950001,9000001,18000001,40000001},{0,97500,427500,636000,1536000,2796000,4796000}))*1.021,-2))</f>
        <v/>
      </c>
      <c r="P661" s="19">
        <f>MAX(0,ROUNDDOWN(G661-E661-430000,-3))</f>
        <v/>
      </c>
      <c r="Q661" s="19">
        <f>MAX(0,ROUNDDOWN(G661-E661-430000-I661,-3))</f>
        <v/>
      </c>
      <c r="R661" s="19">
        <f>MAX(0,ROUNDDOWN(F661-E661-430000,-3))</f>
        <v/>
      </c>
      <c r="S661" s="19">
        <f>IF(G661&lt;=450000,0,MAX(0,ROUNDDOWN(P661*0.06-MIN(50000,P661)*0.03,-2))+MAX(0,ROUNDDOWN(P661*0.04-MIN(50000,P661)*0.02,-2)))</f>
        <v/>
      </c>
      <c r="T661" s="19">
        <f>IF(G661&lt;=450000,0,MAX(0,ROUNDDOWN(Q661*0.06-MIN(50000,Q661)*0.03,-2))+MAX(0,ROUNDDOWN(Q661*0.04-MIN(50000,Q661)*0.02,-2)))</f>
        <v/>
      </c>
      <c r="U661" s="19">
        <f>IF(F661&lt;=450000,0,MAX(0,ROUNDDOWN(R661*0.06-MIN(50000,R661)*0.03,-2))+MAX(0,ROUNDDOWN(R661*0.04-MIN(50000,R661)*0.02,-2)))</f>
        <v/>
      </c>
      <c r="V661" s="19">
        <f>S661-U661</f>
        <v/>
      </c>
      <c r="W661" s="19">
        <f>O661-M661</f>
        <v/>
      </c>
      <c r="X661" s="19">
        <f>N661+T661-M661-S661</f>
        <v/>
      </c>
      <c r="Y661" s="19">
        <f>T661-S661</f>
        <v/>
      </c>
    </row>
    <row r="662">
      <c r="A662" t="inlineStr">
        <is>
          <t>年収刻み 19万</t>
        </is>
      </c>
      <c r="B662" s="19">
        <f>'4_年収10万円刻み'!$A$146</f>
        <v/>
      </c>
      <c r="C662" s="19" t="n">
        <v>190000</v>
      </c>
      <c r="D662" s="19" t="n">
        <v>0</v>
      </c>
      <c r="E662" s="19">
        <f>ROUND(MIN(B662/12,650000)*12*0.0915+MIN(B662/12,1390000)*12*(0.0504+0)+B662*0.005,0)</f>
        <v/>
      </c>
      <c r="F662" s="19">
        <f>IF(B662&lt;741000,0,IF(B662&lt;2191000,B662-740000,IF(B662&lt;2193000,1451000,IF(B662&lt;2196000,1453000,IF(B662&lt;2200000,1456000,IF(B662&lt;3600000,ROUND(ROUNDDOWN(B662/4,-3)*2.8,0)-80000,IF(B662&lt;6600000,ROUND(ROUNDDOWN(B662/4,-3)*3.2,0)-440000,IF(B662&lt;8500000,ROUNDDOWN(B662*0.9,0)-1100000,B662-1950000))))))))</f>
        <v/>
      </c>
      <c r="G662" s="19">
        <f>F662+C662</f>
        <v/>
      </c>
      <c r="H662" s="19">
        <f>IF(G662&gt;23500000,NA(),IF(G662&lt;=4890000,1040000,IF(G662&lt;=6550000,670000,620000)))</f>
        <v/>
      </c>
      <c r="I662" s="19">
        <f>IF(D662&lt;=0,0,MAX(0,MIN(2000000,D662-MIN(100000,ROUNDDOWN(G662*0.05,0)))))</f>
        <v/>
      </c>
      <c r="J662" s="19">
        <f>MAX(0,ROUNDDOWN(F662-E662-H662,-3))</f>
        <v/>
      </c>
      <c r="K662" s="19">
        <f>MAX(0,ROUNDDOWN(G662-E662-H662-I662,-3))</f>
        <v/>
      </c>
      <c r="L662" s="19">
        <f>MAX(0,ROUNDDOWN(G662-E662-H662,-3))</f>
        <v/>
      </c>
      <c r="M662" s="19">
        <f>IF(J662&lt;=0,0,ROUNDDOWN((J662*LOOKUP(J662,{0,1950001,3300001,6950001,9000001,18000001,40000001},{0.05,0.1,0.2,0.23,0.33,0.4,0.45})-LOOKUP(J662,{0,1950001,3300001,6950001,9000001,18000001,40000001},{0,97500,427500,636000,1536000,2796000,4796000}))*1.021,-2))</f>
        <v/>
      </c>
      <c r="N662" s="19">
        <f>IF(K662&lt;=0,0,ROUNDDOWN((K662*LOOKUP(K662,{0,1950001,3300001,6950001,9000001,18000001,40000001},{0.05,0.1,0.2,0.23,0.33,0.4,0.45})-LOOKUP(K662,{0,1950001,3300001,6950001,9000001,18000001,40000001},{0,97500,427500,636000,1536000,2796000,4796000}))*1.021,-2))</f>
        <v/>
      </c>
      <c r="O662" s="19">
        <f>IF(L662&lt;=0,0,ROUNDDOWN((L662*LOOKUP(L662,{0,1950001,3300001,6950001,9000001,18000001,40000001},{0.05,0.1,0.2,0.23,0.33,0.4,0.45})-LOOKUP(L662,{0,1950001,3300001,6950001,9000001,18000001,40000001},{0,97500,427500,636000,1536000,2796000,4796000}))*1.021,-2))</f>
        <v/>
      </c>
      <c r="P662" s="19">
        <f>MAX(0,ROUNDDOWN(G662-E662-430000,-3))</f>
        <v/>
      </c>
      <c r="Q662" s="19">
        <f>MAX(0,ROUNDDOWN(G662-E662-430000-I662,-3))</f>
        <v/>
      </c>
      <c r="R662" s="19">
        <f>MAX(0,ROUNDDOWN(F662-E662-430000,-3))</f>
        <v/>
      </c>
      <c r="S662" s="19">
        <f>IF(G662&lt;=450000,0,MAX(0,ROUNDDOWN(P662*0.06-MIN(50000,P662)*0.03,-2))+MAX(0,ROUNDDOWN(P662*0.04-MIN(50000,P662)*0.02,-2)))</f>
        <v/>
      </c>
      <c r="T662" s="19">
        <f>IF(G662&lt;=450000,0,MAX(0,ROUNDDOWN(Q662*0.06-MIN(50000,Q662)*0.03,-2))+MAX(0,ROUNDDOWN(Q662*0.04-MIN(50000,Q662)*0.02,-2)))</f>
        <v/>
      </c>
      <c r="U662" s="19">
        <f>IF(F662&lt;=450000,0,MAX(0,ROUNDDOWN(R662*0.06-MIN(50000,R662)*0.03,-2))+MAX(0,ROUNDDOWN(R662*0.04-MIN(50000,R662)*0.02,-2)))</f>
        <v/>
      </c>
      <c r="V662" s="19">
        <f>S662-U662</f>
        <v/>
      </c>
      <c r="W662" s="19">
        <f>O662-M662</f>
        <v/>
      </c>
      <c r="X662" s="19">
        <f>N662+T662-M662-S662</f>
        <v/>
      </c>
      <c r="Y662" s="19">
        <f>T662-S662</f>
        <v/>
      </c>
    </row>
    <row r="663">
      <c r="A663" t="inlineStr">
        <is>
          <t>年収刻み 20万1円</t>
        </is>
      </c>
      <c r="B663" s="19">
        <f>'4_年収10万円刻み'!$A$146</f>
        <v/>
      </c>
      <c r="C663" s="19" t="n">
        <v>200001</v>
      </c>
      <c r="D663" s="19" t="n">
        <v>0</v>
      </c>
      <c r="E663" s="19">
        <f>ROUND(MIN(B663/12,650000)*12*0.0915+MIN(B663/12,1390000)*12*(0.0504+0)+B663*0.005,0)</f>
        <v/>
      </c>
      <c r="F663" s="19">
        <f>IF(B663&lt;741000,0,IF(B663&lt;2191000,B663-740000,IF(B663&lt;2193000,1451000,IF(B663&lt;2196000,1453000,IF(B663&lt;2200000,1456000,IF(B663&lt;3600000,ROUND(ROUNDDOWN(B663/4,-3)*2.8,0)-80000,IF(B663&lt;6600000,ROUND(ROUNDDOWN(B663/4,-3)*3.2,0)-440000,IF(B663&lt;8500000,ROUNDDOWN(B663*0.9,0)-1100000,B663-1950000))))))))</f>
        <v/>
      </c>
      <c r="G663" s="19">
        <f>F663+C663</f>
        <v/>
      </c>
      <c r="H663" s="19">
        <f>IF(G663&gt;23500000,NA(),IF(G663&lt;=4890000,1040000,IF(G663&lt;=6550000,670000,620000)))</f>
        <v/>
      </c>
      <c r="I663" s="19">
        <f>IF(D663&lt;=0,0,MAX(0,MIN(2000000,D663-MIN(100000,ROUNDDOWN(G663*0.05,0)))))</f>
        <v/>
      </c>
      <c r="J663" s="19">
        <f>MAX(0,ROUNDDOWN(F663-E663-H663,-3))</f>
        <v/>
      </c>
      <c r="K663" s="19">
        <f>MAX(0,ROUNDDOWN(G663-E663-H663-I663,-3))</f>
        <v/>
      </c>
      <c r="L663" s="19">
        <f>MAX(0,ROUNDDOWN(G663-E663-H663,-3))</f>
        <v/>
      </c>
      <c r="M663" s="19">
        <f>IF(J663&lt;=0,0,ROUNDDOWN((J663*LOOKUP(J663,{0,1950001,3300001,6950001,9000001,18000001,40000001},{0.05,0.1,0.2,0.23,0.33,0.4,0.45})-LOOKUP(J663,{0,1950001,3300001,6950001,9000001,18000001,40000001},{0,97500,427500,636000,1536000,2796000,4796000}))*1.021,-2))</f>
        <v/>
      </c>
      <c r="N663" s="19">
        <f>IF(K663&lt;=0,0,ROUNDDOWN((K663*LOOKUP(K663,{0,1950001,3300001,6950001,9000001,18000001,40000001},{0.05,0.1,0.2,0.23,0.33,0.4,0.45})-LOOKUP(K663,{0,1950001,3300001,6950001,9000001,18000001,40000001},{0,97500,427500,636000,1536000,2796000,4796000}))*1.021,-2))</f>
        <v/>
      </c>
      <c r="O663" s="19">
        <f>IF(L663&lt;=0,0,ROUNDDOWN((L663*LOOKUP(L663,{0,1950001,3300001,6950001,9000001,18000001,40000001},{0.05,0.1,0.2,0.23,0.33,0.4,0.45})-LOOKUP(L663,{0,1950001,3300001,6950001,9000001,18000001,40000001},{0,97500,427500,636000,1536000,2796000,4796000}))*1.021,-2))</f>
        <v/>
      </c>
      <c r="P663" s="19">
        <f>MAX(0,ROUNDDOWN(G663-E663-430000,-3))</f>
        <v/>
      </c>
      <c r="Q663" s="19">
        <f>MAX(0,ROUNDDOWN(G663-E663-430000-I663,-3))</f>
        <v/>
      </c>
      <c r="R663" s="19">
        <f>MAX(0,ROUNDDOWN(F663-E663-430000,-3))</f>
        <v/>
      </c>
      <c r="S663" s="19">
        <f>IF(G663&lt;=450000,0,MAX(0,ROUNDDOWN(P663*0.06-MIN(50000,P663)*0.03,-2))+MAX(0,ROUNDDOWN(P663*0.04-MIN(50000,P663)*0.02,-2)))</f>
        <v/>
      </c>
      <c r="T663" s="19">
        <f>IF(G663&lt;=450000,0,MAX(0,ROUNDDOWN(Q663*0.06-MIN(50000,Q663)*0.03,-2))+MAX(0,ROUNDDOWN(Q663*0.04-MIN(50000,Q663)*0.02,-2)))</f>
        <v/>
      </c>
      <c r="U663" s="19">
        <f>IF(F663&lt;=450000,0,MAX(0,ROUNDDOWN(R663*0.06-MIN(50000,R663)*0.03,-2))+MAX(0,ROUNDDOWN(R663*0.04-MIN(50000,R663)*0.02,-2)))</f>
        <v/>
      </c>
      <c r="V663" s="19">
        <f>S663-U663</f>
        <v/>
      </c>
      <c r="W663" s="19">
        <f>O663-M663</f>
        <v/>
      </c>
      <c r="X663" s="19">
        <f>N663+T663-M663-S663</f>
        <v/>
      </c>
      <c r="Y663" s="19">
        <f>T663-S663</f>
        <v/>
      </c>
    </row>
    <row r="664">
      <c r="A664" t="inlineStr">
        <is>
          <t>年収刻み 19万</t>
        </is>
      </c>
      <c r="B664" s="19">
        <f>'4_年収10万円刻み'!$A$147</f>
        <v/>
      </c>
      <c r="C664" s="19" t="n">
        <v>190000</v>
      </c>
      <c r="D664" s="19" t="n">
        <v>0</v>
      </c>
      <c r="E664" s="19">
        <f>ROUND(MIN(B664/12,650000)*12*0.0915+MIN(B664/12,1390000)*12*(0.0504+0)+B664*0.005,0)</f>
        <v/>
      </c>
      <c r="F664" s="19">
        <f>IF(B664&lt;741000,0,IF(B664&lt;2191000,B664-740000,IF(B664&lt;2193000,1451000,IF(B664&lt;2196000,1453000,IF(B664&lt;2200000,1456000,IF(B664&lt;3600000,ROUND(ROUNDDOWN(B664/4,-3)*2.8,0)-80000,IF(B664&lt;6600000,ROUND(ROUNDDOWN(B664/4,-3)*3.2,0)-440000,IF(B664&lt;8500000,ROUNDDOWN(B664*0.9,0)-1100000,B664-1950000))))))))</f>
        <v/>
      </c>
      <c r="G664" s="19">
        <f>F664+C664</f>
        <v/>
      </c>
      <c r="H664" s="19">
        <f>IF(G664&gt;23500000,NA(),IF(G664&lt;=4890000,1040000,IF(G664&lt;=6550000,670000,620000)))</f>
        <v/>
      </c>
      <c r="I664" s="19">
        <f>IF(D664&lt;=0,0,MAX(0,MIN(2000000,D664-MIN(100000,ROUNDDOWN(G664*0.05,0)))))</f>
        <v/>
      </c>
      <c r="J664" s="19">
        <f>MAX(0,ROUNDDOWN(F664-E664-H664,-3))</f>
        <v/>
      </c>
      <c r="K664" s="19">
        <f>MAX(0,ROUNDDOWN(G664-E664-H664-I664,-3))</f>
        <v/>
      </c>
      <c r="L664" s="19">
        <f>MAX(0,ROUNDDOWN(G664-E664-H664,-3))</f>
        <v/>
      </c>
      <c r="M664" s="19">
        <f>IF(J664&lt;=0,0,ROUNDDOWN((J664*LOOKUP(J664,{0,1950001,3300001,6950001,9000001,18000001,40000001},{0.05,0.1,0.2,0.23,0.33,0.4,0.45})-LOOKUP(J664,{0,1950001,3300001,6950001,9000001,18000001,40000001},{0,97500,427500,636000,1536000,2796000,4796000}))*1.021,-2))</f>
        <v/>
      </c>
      <c r="N664" s="19">
        <f>IF(K664&lt;=0,0,ROUNDDOWN((K664*LOOKUP(K664,{0,1950001,3300001,6950001,9000001,18000001,40000001},{0.05,0.1,0.2,0.23,0.33,0.4,0.45})-LOOKUP(K664,{0,1950001,3300001,6950001,9000001,18000001,40000001},{0,97500,427500,636000,1536000,2796000,4796000}))*1.021,-2))</f>
        <v/>
      </c>
      <c r="O664" s="19">
        <f>IF(L664&lt;=0,0,ROUNDDOWN((L664*LOOKUP(L664,{0,1950001,3300001,6950001,9000001,18000001,40000001},{0.05,0.1,0.2,0.23,0.33,0.4,0.45})-LOOKUP(L664,{0,1950001,3300001,6950001,9000001,18000001,40000001},{0,97500,427500,636000,1536000,2796000,4796000}))*1.021,-2))</f>
        <v/>
      </c>
      <c r="P664" s="19">
        <f>MAX(0,ROUNDDOWN(G664-E664-430000,-3))</f>
        <v/>
      </c>
      <c r="Q664" s="19">
        <f>MAX(0,ROUNDDOWN(G664-E664-430000-I664,-3))</f>
        <v/>
      </c>
      <c r="R664" s="19">
        <f>MAX(0,ROUNDDOWN(F664-E664-430000,-3))</f>
        <v/>
      </c>
      <c r="S664" s="19">
        <f>IF(G664&lt;=450000,0,MAX(0,ROUNDDOWN(P664*0.06-MIN(50000,P664)*0.03,-2))+MAX(0,ROUNDDOWN(P664*0.04-MIN(50000,P664)*0.02,-2)))</f>
        <v/>
      </c>
      <c r="T664" s="19">
        <f>IF(G664&lt;=450000,0,MAX(0,ROUNDDOWN(Q664*0.06-MIN(50000,Q664)*0.03,-2))+MAX(0,ROUNDDOWN(Q664*0.04-MIN(50000,Q664)*0.02,-2)))</f>
        <v/>
      </c>
      <c r="U664" s="19">
        <f>IF(F664&lt;=450000,0,MAX(0,ROUNDDOWN(R664*0.06-MIN(50000,R664)*0.03,-2))+MAX(0,ROUNDDOWN(R664*0.04-MIN(50000,R664)*0.02,-2)))</f>
        <v/>
      </c>
      <c r="V664" s="19">
        <f>S664-U664</f>
        <v/>
      </c>
      <c r="W664" s="19">
        <f>O664-M664</f>
        <v/>
      </c>
      <c r="X664" s="19">
        <f>N664+T664-M664-S664</f>
        <v/>
      </c>
      <c r="Y664" s="19">
        <f>T664-S664</f>
        <v/>
      </c>
    </row>
    <row r="665">
      <c r="A665" t="inlineStr">
        <is>
          <t>年収刻み 20万1円</t>
        </is>
      </c>
      <c r="B665" s="19">
        <f>'4_年収10万円刻み'!$A$147</f>
        <v/>
      </c>
      <c r="C665" s="19" t="n">
        <v>200001</v>
      </c>
      <c r="D665" s="19" t="n">
        <v>0</v>
      </c>
      <c r="E665" s="19">
        <f>ROUND(MIN(B665/12,650000)*12*0.0915+MIN(B665/12,1390000)*12*(0.0504+0)+B665*0.005,0)</f>
        <v/>
      </c>
      <c r="F665" s="19">
        <f>IF(B665&lt;741000,0,IF(B665&lt;2191000,B665-740000,IF(B665&lt;2193000,1451000,IF(B665&lt;2196000,1453000,IF(B665&lt;2200000,1456000,IF(B665&lt;3600000,ROUND(ROUNDDOWN(B665/4,-3)*2.8,0)-80000,IF(B665&lt;6600000,ROUND(ROUNDDOWN(B665/4,-3)*3.2,0)-440000,IF(B665&lt;8500000,ROUNDDOWN(B665*0.9,0)-1100000,B665-1950000))))))))</f>
        <v/>
      </c>
      <c r="G665" s="19">
        <f>F665+C665</f>
        <v/>
      </c>
      <c r="H665" s="19">
        <f>IF(G665&gt;23500000,NA(),IF(G665&lt;=4890000,1040000,IF(G665&lt;=6550000,670000,620000)))</f>
        <v/>
      </c>
      <c r="I665" s="19">
        <f>IF(D665&lt;=0,0,MAX(0,MIN(2000000,D665-MIN(100000,ROUNDDOWN(G665*0.05,0)))))</f>
        <v/>
      </c>
      <c r="J665" s="19">
        <f>MAX(0,ROUNDDOWN(F665-E665-H665,-3))</f>
        <v/>
      </c>
      <c r="K665" s="19">
        <f>MAX(0,ROUNDDOWN(G665-E665-H665-I665,-3))</f>
        <v/>
      </c>
      <c r="L665" s="19">
        <f>MAX(0,ROUNDDOWN(G665-E665-H665,-3))</f>
        <v/>
      </c>
      <c r="M665" s="19">
        <f>IF(J665&lt;=0,0,ROUNDDOWN((J665*LOOKUP(J665,{0,1950001,3300001,6950001,9000001,18000001,40000001},{0.05,0.1,0.2,0.23,0.33,0.4,0.45})-LOOKUP(J665,{0,1950001,3300001,6950001,9000001,18000001,40000001},{0,97500,427500,636000,1536000,2796000,4796000}))*1.021,-2))</f>
        <v/>
      </c>
      <c r="N665" s="19">
        <f>IF(K665&lt;=0,0,ROUNDDOWN((K665*LOOKUP(K665,{0,1950001,3300001,6950001,9000001,18000001,40000001},{0.05,0.1,0.2,0.23,0.33,0.4,0.45})-LOOKUP(K665,{0,1950001,3300001,6950001,9000001,18000001,40000001},{0,97500,427500,636000,1536000,2796000,4796000}))*1.021,-2))</f>
        <v/>
      </c>
      <c r="O665" s="19">
        <f>IF(L665&lt;=0,0,ROUNDDOWN((L665*LOOKUP(L665,{0,1950001,3300001,6950001,9000001,18000001,40000001},{0.05,0.1,0.2,0.23,0.33,0.4,0.45})-LOOKUP(L665,{0,1950001,3300001,6950001,9000001,18000001,40000001},{0,97500,427500,636000,1536000,2796000,4796000}))*1.021,-2))</f>
        <v/>
      </c>
      <c r="P665" s="19">
        <f>MAX(0,ROUNDDOWN(G665-E665-430000,-3))</f>
        <v/>
      </c>
      <c r="Q665" s="19">
        <f>MAX(0,ROUNDDOWN(G665-E665-430000-I665,-3))</f>
        <v/>
      </c>
      <c r="R665" s="19">
        <f>MAX(0,ROUNDDOWN(F665-E665-430000,-3))</f>
        <v/>
      </c>
      <c r="S665" s="19">
        <f>IF(G665&lt;=450000,0,MAX(0,ROUNDDOWN(P665*0.06-MIN(50000,P665)*0.03,-2))+MAX(0,ROUNDDOWN(P665*0.04-MIN(50000,P665)*0.02,-2)))</f>
        <v/>
      </c>
      <c r="T665" s="19">
        <f>IF(G665&lt;=450000,0,MAX(0,ROUNDDOWN(Q665*0.06-MIN(50000,Q665)*0.03,-2))+MAX(0,ROUNDDOWN(Q665*0.04-MIN(50000,Q665)*0.02,-2)))</f>
        <v/>
      </c>
      <c r="U665" s="19">
        <f>IF(F665&lt;=450000,0,MAX(0,ROUNDDOWN(R665*0.06-MIN(50000,R665)*0.03,-2))+MAX(0,ROUNDDOWN(R665*0.04-MIN(50000,R665)*0.02,-2)))</f>
        <v/>
      </c>
      <c r="V665" s="19">
        <f>S665-U665</f>
        <v/>
      </c>
      <c r="W665" s="19">
        <f>O665-M665</f>
        <v/>
      </c>
      <c r="X665" s="19">
        <f>N665+T665-M665-S665</f>
        <v/>
      </c>
      <c r="Y665" s="19">
        <f>T665-S665</f>
        <v/>
      </c>
    </row>
    <row r="666">
      <c r="A666" t="inlineStr">
        <is>
          <t>年収刻み 19万</t>
        </is>
      </c>
      <c r="B666" s="19">
        <f>'4_年収10万円刻み'!$A$148</f>
        <v/>
      </c>
      <c r="C666" s="19" t="n">
        <v>190000</v>
      </c>
      <c r="D666" s="19" t="n">
        <v>0</v>
      </c>
      <c r="E666" s="19">
        <f>ROUND(MIN(B666/12,650000)*12*0.0915+MIN(B666/12,1390000)*12*(0.0504+0)+B666*0.005,0)</f>
        <v/>
      </c>
      <c r="F666" s="19">
        <f>IF(B666&lt;741000,0,IF(B666&lt;2191000,B666-740000,IF(B666&lt;2193000,1451000,IF(B666&lt;2196000,1453000,IF(B666&lt;2200000,1456000,IF(B666&lt;3600000,ROUND(ROUNDDOWN(B666/4,-3)*2.8,0)-80000,IF(B666&lt;6600000,ROUND(ROUNDDOWN(B666/4,-3)*3.2,0)-440000,IF(B666&lt;8500000,ROUNDDOWN(B666*0.9,0)-1100000,B666-1950000))))))))</f>
        <v/>
      </c>
      <c r="G666" s="19">
        <f>F666+C666</f>
        <v/>
      </c>
      <c r="H666" s="19">
        <f>IF(G666&gt;23500000,NA(),IF(G666&lt;=4890000,1040000,IF(G666&lt;=6550000,670000,620000)))</f>
        <v/>
      </c>
      <c r="I666" s="19">
        <f>IF(D666&lt;=0,0,MAX(0,MIN(2000000,D666-MIN(100000,ROUNDDOWN(G666*0.05,0)))))</f>
        <v/>
      </c>
      <c r="J666" s="19">
        <f>MAX(0,ROUNDDOWN(F666-E666-H666,-3))</f>
        <v/>
      </c>
      <c r="K666" s="19">
        <f>MAX(0,ROUNDDOWN(G666-E666-H666-I666,-3))</f>
        <v/>
      </c>
      <c r="L666" s="19">
        <f>MAX(0,ROUNDDOWN(G666-E666-H666,-3))</f>
        <v/>
      </c>
      <c r="M666" s="19">
        <f>IF(J666&lt;=0,0,ROUNDDOWN((J666*LOOKUP(J666,{0,1950001,3300001,6950001,9000001,18000001,40000001},{0.05,0.1,0.2,0.23,0.33,0.4,0.45})-LOOKUP(J666,{0,1950001,3300001,6950001,9000001,18000001,40000001},{0,97500,427500,636000,1536000,2796000,4796000}))*1.021,-2))</f>
        <v/>
      </c>
      <c r="N666" s="19">
        <f>IF(K666&lt;=0,0,ROUNDDOWN((K666*LOOKUP(K666,{0,1950001,3300001,6950001,9000001,18000001,40000001},{0.05,0.1,0.2,0.23,0.33,0.4,0.45})-LOOKUP(K666,{0,1950001,3300001,6950001,9000001,18000001,40000001},{0,97500,427500,636000,1536000,2796000,4796000}))*1.021,-2))</f>
        <v/>
      </c>
      <c r="O666" s="19">
        <f>IF(L666&lt;=0,0,ROUNDDOWN((L666*LOOKUP(L666,{0,1950001,3300001,6950001,9000001,18000001,40000001},{0.05,0.1,0.2,0.23,0.33,0.4,0.45})-LOOKUP(L666,{0,1950001,3300001,6950001,9000001,18000001,40000001},{0,97500,427500,636000,1536000,2796000,4796000}))*1.021,-2))</f>
        <v/>
      </c>
      <c r="P666" s="19">
        <f>MAX(0,ROUNDDOWN(G666-E666-430000,-3))</f>
        <v/>
      </c>
      <c r="Q666" s="19">
        <f>MAX(0,ROUNDDOWN(G666-E666-430000-I666,-3))</f>
        <v/>
      </c>
      <c r="R666" s="19">
        <f>MAX(0,ROUNDDOWN(F666-E666-430000,-3))</f>
        <v/>
      </c>
      <c r="S666" s="19">
        <f>IF(G666&lt;=450000,0,MAX(0,ROUNDDOWN(P666*0.06-MIN(50000,P666)*0.03,-2))+MAX(0,ROUNDDOWN(P666*0.04-MIN(50000,P666)*0.02,-2)))</f>
        <v/>
      </c>
      <c r="T666" s="19">
        <f>IF(G666&lt;=450000,0,MAX(0,ROUNDDOWN(Q666*0.06-MIN(50000,Q666)*0.03,-2))+MAX(0,ROUNDDOWN(Q666*0.04-MIN(50000,Q666)*0.02,-2)))</f>
        <v/>
      </c>
      <c r="U666" s="19">
        <f>IF(F666&lt;=450000,0,MAX(0,ROUNDDOWN(R666*0.06-MIN(50000,R666)*0.03,-2))+MAX(0,ROUNDDOWN(R666*0.04-MIN(50000,R666)*0.02,-2)))</f>
        <v/>
      </c>
      <c r="V666" s="19">
        <f>S666-U666</f>
        <v/>
      </c>
      <c r="W666" s="19">
        <f>O666-M666</f>
        <v/>
      </c>
      <c r="X666" s="19">
        <f>N666+T666-M666-S666</f>
        <v/>
      </c>
      <c r="Y666" s="19">
        <f>T666-S666</f>
        <v/>
      </c>
    </row>
    <row r="667">
      <c r="A667" t="inlineStr">
        <is>
          <t>年収刻み 20万1円</t>
        </is>
      </c>
      <c r="B667" s="19">
        <f>'4_年収10万円刻み'!$A$148</f>
        <v/>
      </c>
      <c r="C667" s="19" t="n">
        <v>200001</v>
      </c>
      <c r="D667" s="19" t="n">
        <v>0</v>
      </c>
      <c r="E667" s="19">
        <f>ROUND(MIN(B667/12,650000)*12*0.0915+MIN(B667/12,1390000)*12*(0.0504+0)+B667*0.005,0)</f>
        <v/>
      </c>
      <c r="F667" s="19">
        <f>IF(B667&lt;741000,0,IF(B667&lt;2191000,B667-740000,IF(B667&lt;2193000,1451000,IF(B667&lt;2196000,1453000,IF(B667&lt;2200000,1456000,IF(B667&lt;3600000,ROUND(ROUNDDOWN(B667/4,-3)*2.8,0)-80000,IF(B667&lt;6600000,ROUND(ROUNDDOWN(B667/4,-3)*3.2,0)-440000,IF(B667&lt;8500000,ROUNDDOWN(B667*0.9,0)-1100000,B667-1950000))))))))</f>
        <v/>
      </c>
      <c r="G667" s="19">
        <f>F667+C667</f>
        <v/>
      </c>
      <c r="H667" s="19">
        <f>IF(G667&gt;23500000,NA(),IF(G667&lt;=4890000,1040000,IF(G667&lt;=6550000,670000,620000)))</f>
        <v/>
      </c>
      <c r="I667" s="19">
        <f>IF(D667&lt;=0,0,MAX(0,MIN(2000000,D667-MIN(100000,ROUNDDOWN(G667*0.05,0)))))</f>
        <v/>
      </c>
      <c r="J667" s="19">
        <f>MAX(0,ROUNDDOWN(F667-E667-H667,-3))</f>
        <v/>
      </c>
      <c r="K667" s="19">
        <f>MAX(0,ROUNDDOWN(G667-E667-H667-I667,-3))</f>
        <v/>
      </c>
      <c r="L667" s="19">
        <f>MAX(0,ROUNDDOWN(G667-E667-H667,-3))</f>
        <v/>
      </c>
      <c r="M667" s="19">
        <f>IF(J667&lt;=0,0,ROUNDDOWN((J667*LOOKUP(J667,{0,1950001,3300001,6950001,9000001,18000001,40000001},{0.05,0.1,0.2,0.23,0.33,0.4,0.45})-LOOKUP(J667,{0,1950001,3300001,6950001,9000001,18000001,40000001},{0,97500,427500,636000,1536000,2796000,4796000}))*1.021,-2))</f>
        <v/>
      </c>
      <c r="N667" s="19">
        <f>IF(K667&lt;=0,0,ROUNDDOWN((K667*LOOKUP(K667,{0,1950001,3300001,6950001,9000001,18000001,40000001},{0.05,0.1,0.2,0.23,0.33,0.4,0.45})-LOOKUP(K667,{0,1950001,3300001,6950001,9000001,18000001,40000001},{0,97500,427500,636000,1536000,2796000,4796000}))*1.021,-2))</f>
        <v/>
      </c>
      <c r="O667" s="19">
        <f>IF(L667&lt;=0,0,ROUNDDOWN((L667*LOOKUP(L667,{0,1950001,3300001,6950001,9000001,18000001,40000001},{0.05,0.1,0.2,0.23,0.33,0.4,0.45})-LOOKUP(L667,{0,1950001,3300001,6950001,9000001,18000001,40000001},{0,97500,427500,636000,1536000,2796000,4796000}))*1.021,-2))</f>
        <v/>
      </c>
      <c r="P667" s="19">
        <f>MAX(0,ROUNDDOWN(G667-E667-430000,-3))</f>
        <v/>
      </c>
      <c r="Q667" s="19">
        <f>MAX(0,ROUNDDOWN(G667-E667-430000-I667,-3))</f>
        <v/>
      </c>
      <c r="R667" s="19">
        <f>MAX(0,ROUNDDOWN(F667-E667-430000,-3))</f>
        <v/>
      </c>
      <c r="S667" s="19">
        <f>IF(G667&lt;=450000,0,MAX(0,ROUNDDOWN(P667*0.06-MIN(50000,P667)*0.03,-2))+MAX(0,ROUNDDOWN(P667*0.04-MIN(50000,P667)*0.02,-2)))</f>
        <v/>
      </c>
      <c r="T667" s="19">
        <f>IF(G667&lt;=450000,0,MAX(0,ROUNDDOWN(Q667*0.06-MIN(50000,Q667)*0.03,-2))+MAX(0,ROUNDDOWN(Q667*0.04-MIN(50000,Q667)*0.02,-2)))</f>
        <v/>
      </c>
      <c r="U667" s="19">
        <f>IF(F667&lt;=450000,0,MAX(0,ROUNDDOWN(R667*0.06-MIN(50000,R667)*0.03,-2))+MAX(0,ROUNDDOWN(R667*0.04-MIN(50000,R667)*0.02,-2)))</f>
        <v/>
      </c>
      <c r="V667" s="19">
        <f>S667-U667</f>
        <v/>
      </c>
      <c r="W667" s="19">
        <f>O667-M667</f>
        <v/>
      </c>
      <c r="X667" s="19">
        <f>N667+T667-M667-S667</f>
        <v/>
      </c>
      <c r="Y667" s="19">
        <f>T667-S667</f>
        <v/>
      </c>
    </row>
    <row r="668">
      <c r="A668" t="inlineStr">
        <is>
          <t>年収刻み 19万</t>
        </is>
      </c>
      <c r="B668" s="19">
        <f>'4_年収10万円刻み'!$A$149</f>
        <v/>
      </c>
      <c r="C668" s="19" t="n">
        <v>190000</v>
      </c>
      <c r="D668" s="19" t="n">
        <v>0</v>
      </c>
      <c r="E668" s="19">
        <f>ROUND(MIN(B668/12,650000)*12*0.0915+MIN(B668/12,1390000)*12*(0.0504+0)+B668*0.005,0)</f>
        <v/>
      </c>
      <c r="F668" s="19">
        <f>IF(B668&lt;741000,0,IF(B668&lt;2191000,B668-740000,IF(B668&lt;2193000,1451000,IF(B668&lt;2196000,1453000,IF(B668&lt;2200000,1456000,IF(B668&lt;3600000,ROUND(ROUNDDOWN(B668/4,-3)*2.8,0)-80000,IF(B668&lt;6600000,ROUND(ROUNDDOWN(B668/4,-3)*3.2,0)-440000,IF(B668&lt;8500000,ROUNDDOWN(B668*0.9,0)-1100000,B668-1950000))))))))</f>
        <v/>
      </c>
      <c r="G668" s="19">
        <f>F668+C668</f>
        <v/>
      </c>
      <c r="H668" s="19">
        <f>IF(G668&gt;23500000,NA(),IF(G668&lt;=4890000,1040000,IF(G668&lt;=6550000,670000,620000)))</f>
        <v/>
      </c>
      <c r="I668" s="19">
        <f>IF(D668&lt;=0,0,MAX(0,MIN(2000000,D668-MIN(100000,ROUNDDOWN(G668*0.05,0)))))</f>
        <v/>
      </c>
      <c r="J668" s="19">
        <f>MAX(0,ROUNDDOWN(F668-E668-H668,-3))</f>
        <v/>
      </c>
      <c r="K668" s="19">
        <f>MAX(0,ROUNDDOWN(G668-E668-H668-I668,-3))</f>
        <v/>
      </c>
      <c r="L668" s="19">
        <f>MAX(0,ROUNDDOWN(G668-E668-H668,-3))</f>
        <v/>
      </c>
      <c r="M668" s="19">
        <f>IF(J668&lt;=0,0,ROUNDDOWN((J668*LOOKUP(J668,{0,1950001,3300001,6950001,9000001,18000001,40000001},{0.05,0.1,0.2,0.23,0.33,0.4,0.45})-LOOKUP(J668,{0,1950001,3300001,6950001,9000001,18000001,40000001},{0,97500,427500,636000,1536000,2796000,4796000}))*1.021,-2))</f>
        <v/>
      </c>
      <c r="N668" s="19">
        <f>IF(K668&lt;=0,0,ROUNDDOWN((K668*LOOKUP(K668,{0,1950001,3300001,6950001,9000001,18000001,40000001},{0.05,0.1,0.2,0.23,0.33,0.4,0.45})-LOOKUP(K668,{0,1950001,3300001,6950001,9000001,18000001,40000001},{0,97500,427500,636000,1536000,2796000,4796000}))*1.021,-2))</f>
        <v/>
      </c>
      <c r="O668" s="19">
        <f>IF(L668&lt;=0,0,ROUNDDOWN((L668*LOOKUP(L668,{0,1950001,3300001,6950001,9000001,18000001,40000001},{0.05,0.1,0.2,0.23,0.33,0.4,0.45})-LOOKUP(L668,{0,1950001,3300001,6950001,9000001,18000001,40000001},{0,97500,427500,636000,1536000,2796000,4796000}))*1.021,-2))</f>
        <v/>
      </c>
      <c r="P668" s="19">
        <f>MAX(0,ROUNDDOWN(G668-E668-430000,-3))</f>
        <v/>
      </c>
      <c r="Q668" s="19">
        <f>MAX(0,ROUNDDOWN(G668-E668-430000-I668,-3))</f>
        <v/>
      </c>
      <c r="R668" s="19">
        <f>MAX(0,ROUNDDOWN(F668-E668-430000,-3))</f>
        <v/>
      </c>
      <c r="S668" s="19">
        <f>IF(G668&lt;=450000,0,MAX(0,ROUNDDOWN(P668*0.06-MIN(50000,P668)*0.03,-2))+MAX(0,ROUNDDOWN(P668*0.04-MIN(50000,P668)*0.02,-2)))</f>
        <v/>
      </c>
      <c r="T668" s="19">
        <f>IF(G668&lt;=450000,0,MAX(0,ROUNDDOWN(Q668*0.06-MIN(50000,Q668)*0.03,-2))+MAX(0,ROUNDDOWN(Q668*0.04-MIN(50000,Q668)*0.02,-2)))</f>
        <v/>
      </c>
      <c r="U668" s="19">
        <f>IF(F668&lt;=450000,0,MAX(0,ROUNDDOWN(R668*0.06-MIN(50000,R668)*0.03,-2))+MAX(0,ROUNDDOWN(R668*0.04-MIN(50000,R668)*0.02,-2)))</f>
        <v/>
      </c>
      <c r="V668" s="19">
        <f>S668-U668</f>
        <v/>
      </c>
      <c r="W668" s="19">
        <f>O668-M668</f>
        <v/>
      </c>
      <c r="X668" s="19">
        <f>N668+T668-M668-S668</f>
        <v/>
      </c>
      <c r="Y668" s="19">
        <f>T668-S668</f>
        <v/>
      </c>
    </row>
    <row r="669">
      <c r="A669" t="inlineStr">
        <is>
          <t>年収刻み 20万1円</t>
        </is>
      </c>
      <c r="B669" s="19">
        <f>'4_年収10万円刻み'!$A$149</f>
        <v/>
      </c>
      <c r="C669" s="19" t="n">
        <v>200001</v>
      </c>
      <c r="D669" s="19" t="n">
        <v>0</v>
      </c>
      <c r="E669" s="19">
        <f>ROUND(MIN(B669/12,650000)*12*0.0915+MIN(B669/12,1390000)*12*(0.0504+0)+B669*0.005,0)</f>
        <v/>
      </c>
      <c r="F669" s="19">
        <f>IF(B669&lt;741000,0,IF(B669&lt;2191000,B669-740000,IF(B669&lt;2193000,1451000,IF(B669&lt;2196000,1453000,IF(B669&lt;2200000,1456000,IF(B669&lt;3600000,ROUND(ROUNDDOWN(B669/4,-3)*2.8,0)-80000,IF(B669&lt;6600000,ROUND(ROUNDDOWN(B669/4,-3)*3.2,0)-440000,IF(B669&lt;8500000,ROUNDDOWN(B669*0.9,0)-1100000,B669-1950000))))))))</f>
        <v/>
      </c>
      <c r="G669" s="19">
        <f>F669+C669</f>
        <v/>
      </c>
      <c r="H669" s="19">
        <f>IF(G669&gt;23500000,NA(),IF(G669&lt;=4890000,1040000,IF(G669&lt;=6550000,670000,620000)))</f>
        <v/>
      </c>
      <c r="I669" s="19">
        <f>IF(D669&lt;=0,0,MAX(0,MIN(2000000,D669-MIN(100000,ROUNDDOWN(G669*0.05,0)))))</f>
        <v/>
      </c>
      <c r="J669" s="19">
        <f>MAX(0,ROUNDDOWN(F669-E669-H669,-3))</f>
        <v/>
      </c>
      <c r="K669" s="19">
        <f>MAX(0,ROUNDDOWN(G669-E669-H669-I669,-3))</f>
        <v/>
      </c>
      <c r="L669" s="19">
        <f>MAX(0,ROUNDDOWN(G669-E669-H669,-3))</f>
        <v/>
      </c>
      <c r="M669" s="19">
        <f>IF(J669&lt;=0,0,ROUNDDOWN((J669*LOOKUP(J669,{0,1950001,3300001,6950001,9000001,18000001,40000001},{0.05,0.1,0.2,0.23,0.33,0.4,0.45})-LOOKUP(J669,{0,1950001,3300001,6950001,9000001,18000001,40000001},{0,97500,427500,636000,1536000,2796000,4796000}))*1.021,-2))</f>
        <v/>
      </c>
      <c r="N669" s="19">
        <f>IF(K669&lt;=0,0,ROUNDDOWN((K669*LOOKUP(K669,{0,1950001,3300001,6950001,9000001,18000001,40000001},{0.05,0.1,0.2,0.23,0.33,0.4,0.45})-LOOKUP(K669,{0,1950001,3300001,6950001,9000001,18000001,40000001},{0,97500,427500,636000,1536000,2796000,4796000}))*1.021,-2))</f>
        <v/>
      </c>
      <c r="O669" s="19">
        <f>IF(L669&lt;=0,0,ROUNDDOWN((L669*LOOKUP(L669,{0,1950001,3300001,6950001,9000001,18000001,40000001},{0.05,0.1,0.2,0.23,0.33,0.4,0.45})-LOOKUP(L669,{0,1950001,3300001,6950001,9000001,18000001,40000001},{0,97500,427500,636000,1536000,2796000,4796000}))*1.021,-2))</f>
        <v/>
      </c>
      <c r="P669" s="19">
        <f>MAX(0,ROUNDDOWN(G669-E669-430000,-3))</f>
        <v/>
      </c>
      <c r="Q669" s="19">
        <f>MAX(0,ROUNDDOWN(G669-E669-430000-I669,-3))</f>
        <v/>
      </c>
      <c r="R669" s="19">
        <f>MAX(0,ROUNDDOWN(F669-E669-430000,-3))</f>
        <v/>
      </c>
      <c r="S669" s="19">
        <f>IF(G669&lt;=450000,0,MAX(0,ROUNDDOWN(P669*0.06-MIN(50000,P669)*0.03,-2))+MAX(0,ROUNDDOWN(P669*0.04-MIN(50000,P669)*0.02,-2)))</f>
        <v/>
      </c>
      <c r="T669" s="19">
        <f>IF(G669&lt;=450000,0,MAX(0,ROUNDDOWN(Q669*0.06-MIN(50000,Q669)*0.03,-2))+MAX(0,ROUNDDOWN(Q669*0.04-MIN(50000,Q669)*0.02,-2)))</f>
        <v/>
      </c>
      <c r="U669" s="19">
        <f>IF(F669&lt;=450000,0,MAX(0,ROUNDDOWN(R669*0.06-MIN(50000,R669)*0.03,-2))+MAX(0,ROUNDDOWN(R669*0.04-MIN(50000,R669)*0.02,-2)))</f>
        <v/>
      </c>
      <c r="V669" s="19">
        <f>S669-U669</f>
        <v/>
      </c>
      <c r="W669" s="19">
        <f>O669-M669</f>
        <v/>
      </c>
      <c r="X669" s="19">
        <f>N669+T669-M669-S669</f>
        <v/>
      </c>
      <c r="Y669" s="19">
        <f>T669-S669</f>
        <v/>
      </c>
    </row>
    <row r="670">
      <c r="A670" t="inlineStr">
        <is>
          <t>年収刻み 19万</t>
        </is>
      </c>
      <c r="B670" s="19">
        <f>'4_年収10万円刻み'!$A$150</f>
        <v/>
      </c>
      <c r="C670" s="19" t="n">
        <v>190000</v>
      </c>
      <c r="D670" s="19" t="n">
        <v>0</v>
      </c>
      <c r="E670" s="19">
        <f>ROUND(MIN(B670/12,650000)*12*0.0915+MIN(B670/12,1390000)*12*(0.0504+0)+B670*0.005,0)</f>
        <v/>
      </c>
      <c r="F670" s="19">
        <f>IF(B670&lt;741000,0,IF(B670&lt;2191000,B670-740000,IF(B670&lt;2193000,1451000,IF(B670&lt;2196000,1453000,IF(B670&lt;2200000,1456000,IF(B670&lt;3600000,ROUND(ROUNDDOWN(B670/4,-3)*2.8,0)-80000,IF(B670&lt;6600000,ROUND(ROUNDDOWN(B670/4,-3)*3.2,0)-440000,IF(B670&lt;8500000,ROUNDDOWN(B670*0.9,0)-1100000,B670-1950000))))))))</f>
        <v/>
      </c>
      <c r="G670" s="19">
        <f>F670+C670</f>
        <v/>
      </c>
      <c r="H670" s="19">
        <f>IF(G670&gt;23500000,NA(),IF(G670&lt;=4890000,1040000,IF(G670&lt;=6550000,670000,620000)))</f>
        <v/>
      </c>
      <c r="I670" s="19">
        <f>IF(D670&lt;=0,0,MAX(0,MIN(2000000,D670-MIN(100000,ROUNDDOWN(G670*0.05,0)))))</f>
        <v/>
      </c>
      <c r="J670" s="19">
        <f>MAX(0,ROUNDDOWN(F670-E670-H670,-3))</f>
        <v/>
      </c>
      <c r="K670" s="19">
        <f>MAX(0,ROUNDDOWN(G670-E670-H670-I670,-3))</f>
        <v/>
      </c>
      <c r="L670" s="19">
        <f>MAX(0,ROUNDDOWN(G670-E670-H670,-3))</f>
        <v/>
      </c>
      <c r="M670" s="19">
        <f>IF(J670&lt;=0,0,ROUNDDOWN((J670*LOOKUP(J670,{0,1950001,3300001,6950001,9000001,18000001,40000001},{0.05,0.1,0.2,0.23,0.33,0.4,0.45})-LOOKUP(J670,{0,1950001,3300001,6950001,9000001,18000001,40000001},{0,97500,427500,636000,1536000,2796000,4796000}))*1.021,-2))</f>
        <v/>
      </c>
      <c r="N670" s="19">
        <f>IF(K670&lt;=0,0,ROUNDDOWN((K670*LOOKUP(K670,{0,1950001,3300001,6950001,9000001,18000001,40000001},{0.05,0.1,0.2,0.23,0.33,0.4,0.45})-LOOKUP(K670,{0,1950001,3300001,6950001,9000001,18000001,40000001},{0,97500,427500,636000,1536000,2796000,4796000}))*1.021,-2))</f>
        <v/>
      </c>
      <c r="O670" s="19">
        <f>IF(L670&lt;=0,0,ROUNDDOWN((L670*LOOKUP(L670,{0,1950001,3300001,6950001,9000001,18000001,40000001},{0.05,0.1,0.2,0.23,0.33,0.4,0.45})-LOOKUP(L670,{0,1950001,3300001,6950001,9000001,18000001,40000001},{0,97500,427500,636000,1536000,2796000,4796000}))*1.021,-2))</f>
        <v/>
      </c>
      <c r="P670" s="19">
        <f>MAX(0,ROUNDDOWN(G670-E670-430000,-3))</f>
        <v/>
      </c>
      <c r="Q670" s="19">
        <f>MAX(0,ROUNDDOWN(G670-E670-430000-I670,-3))</f>
        <v/>
      </c>
      <c r="R670" s="19">
        <f>MAX(0,ROUNDDOWN(F670-E670-430000,-3))</f>
        <v/>
      </c>
      <c r="S670" s="19">
        <f>IF(G670&lt;=450000,0,MAX(0,ROUNDDOWN(P670*0.06-MIN(50000,P670)*0.03,-2))+MAX(0,ROUNDDOWN(P670*0.04-MIN(50000,P670)*0.02,-2)))</f>
        <v/>
      </c>
      <c r="T670" s="19">
        <f>IF(G670&lt;=450000,0,MAX(0,ROUNDDOWN(Q670*0.06-MIN(50000,Q670)*0.03,-2))+MAX(0,ROUNDDOWN(Q670*0.04-MIN(50000,Q670)*0.02,-2)))</f>
        <v/>
      </c>
      <c r="U670" s="19">
        <f>IF(F670&lt;=450000,0,MAX(0,ROUNDDOWN(R670*0.06-MIN(50000,R670)*0.03,-2))+MAX(0,ROUNDDOWN(R670*0.04-MIN(50000,R670)*0.02,-2)))</f>
        <v/>
      </c>
      <c r="V670" s="19">
        <f>S670-U670</f>
        <v/>
      </c>
      <c r="W670" s="19">
        <f>O670-M670</f>
        <v/>
      </c>
      <c r="X670" s="19">
        <f>N670+T670-M670-S670</f>
        <v/>
      </c>
      <c r="Y670" s="19">
        <f>T670-S670</f>
        <v/>
      </c>
    </row>
    <row r="671">
      <c r="A671" t="inlineStr">
        <is>
          <t>年収刻み 20万1円</t>
        </is>
      </c>
      <c r="B671" s="19">
        <f>'4_年収10万円刻み'!$A$150</f>
        <v/>
      </c>
      <c r="C671" s="19" t="n">
        <v>200001</v>
      </c>
      <c r="D671" s="19" t="n">
        <v>0</v>
      </c>
      <c r="E671" s="19">
        <f>ROUND(MIN(B671/12,650000)*12*0.0915+MIN(B671/12,1390000)*12*(0.0504+0)+B671*0.005,0)</f>
        <v/>
      </c>
      <c r="F671" s="19">
        <f>IF(B671&lt;741000,0,IF(B671&lt;2191000,B671-740000,IF(B671&lt;2193000,1451000,IF(B671&lt;2196000,1453000,IF(B671&lt;2200000,1456000,IF(B671&lt;3600000,ROUND(ROUNDDOWN(B671/4,-3)*2.8,0)-80000,IF(B671&lt;6600000,ROUND(ROUNDDOWN(B671/4,-3)*3.2,0)-440000,IF(B671&lt;8500000,ROUNDDOWN(B671*0.9,0)-1100000,B671-1950000))))))))</f>
        <v/>
      </c>
      <c r="G671" s="19">
        <f>F671+C671</f>
        <v/>
      </c>
      <c r="H671" s="19">
        <f>IF(G671&gt;23500000,NA(),IF(G671&lt;=4890000,1040000,IF(G671&lt;=6550000,670000,620000)))</f>
        <v/>
      </c>
      <c r="I671" s="19">
        <f>IF(D671&lt;=0,0,MAX(0,MIN(2000000,D671-MIN(100000,ROUNDDOWN(G671*0.05,0)))))</f>
        <v/>
      </c>
      <c r="J671" s="19">
        <f>MAX(0,ROUNDDOWN(F671-E671-H671,-3))</f>
        <v/>
      </c>
      <c r="K671" s="19">
        <f>MAX(0,ROUNDDOWN(G671-E671-H671-I671,-3))</f>
        <v/>
      </c>
      <c r="L671" s="19">
        <f>MAX(0,ROUNDDOWN(G671-E671-H671,-3))</f>
        <v/>
      </c>
      <c r="M671" s="19">
        <f>IF(J671&lt;=0,0,ROUNDDOWN((J671*LOOKUP(J671,{0,1950001,3300001,6950001,9000001,18000001,40000001},{0.05,0.1,0.2,0.23,0.33,0.4,0.45})-LOOKUP(J671,{0,1950001,3300001,6950001,9000001,18000001,40000001},{0,97500,427500,636000,1536000,2796000,4796000}))*1.021,-2))</f>
        <v/>
      </c>
      <c r="N671" s="19">
        <f>IF(K671&lt;=0,0,ROUNDDOWN((K671*LOOKUP(K671,{0,1950001,3300001,6950001,9000001,18000001,40000001},{0.05,0.1,0.2,0.23,0.33,0.4,0.45})-LOOKUP(K671,{0,1950001,3300001,6950001,9000001,18000001,40000001},{0,97500,427500,636000,1536000,2796000,4796000}))*1.021,-2))</f>
        <v/>
      </c>
      <c r="O671" s="19">
        <f>IF(L671&lt;=0,0,ROUNDDOWN((L671*LOOKUP(L671,{0,1950001,3300001,6950001,9000001,18000001,40000001},{0.05,0.1,0.2,0.23,0.33,0.4,0.45})-LOOKUP(L671,{0,1950001,3300001,6950001,9000001,18000001,40000001},{0,97500,427500,636000,1536000,2796000,4796000}))*1.021,-2))</f>
        <v/>
      </c>
      <c r="P671" s="19">
        <f>MAX(0,ROUNDDOWN(G671-E671-430000,-3))</f>
        <v/>
      </c>
      <c r="Q671" s="19">
        <f>MAX(0,ROUNDDOWN(G671-E671-430000-I671,-3))</f>
        <v/>
      </c>
      <c r="R671" s="19">
        <f>MAX(0,ROUNDDOWN(F671-E671-430000,-3))</f>
        <v/>
      </c>
      <c r="S671" s="19">
        <f>IF(G671&lt;=450000,0,MAX(0,ROUNDDOWN(P671*0.06-MIN(50000,P671)*0.03,-2))+MAX(0,ROUNDDOWN(P671*0.04-MIN(50000,P671)*0.02,-2)))</f>
        <v/>
      </c>
      <c r="T671" s="19">
        <f>IF(G671&lt;=450000,0,MAX(0,ROUNDDOWN(Q671*0.06-MIN(50000,Q671)*0.03,-2))+MAX(0,ROUNDDOWN(Q671*0.04-MIN(50000,Q671)*0.02,-2)))</f>
        <v/>
      </c>
      <c r="U671" s="19">
        <f>IF(F671&lt;=450000,0,MAX(0,ROUNDDOWN(R671*0.06-MIN(50000,R671)*0.03,-2))+MAX(0,ROUNDDOWN(R671*0.04-MIN(50000,R671)*0.02,-2)))</f>
        <v/>
      </c>
      <c r="V671" s="19">
        <f>S671-U671</f>
        <v/>
      </c>
      <c r="W671" s="19">
        <f>O671-M671</f>
        <v/>
      </c>
      <c r="X671" s="19">
        <f>N671+T671-M671-S671</f>
        <v/>
      </c>
      <c r="Y671" s="19">
        <f>T671-S671</f>
        <v/>
      </c>
    </row>
    <row r="672">
      <c r="A672" t="inlineStr">
        <is>
          <t>年収刻み 19万</t>
        </is>
      </c>
      <c r="B672" s="19">
        <f>'4_年収10万円刻み'!$A$151</f>
        <v/>
      </c>
      <c r="C672" s="19" t="n">
        <v>190000</v>
      </c>
      <c r="D672" s="19" t="n">
        <v>0</v>
      </c>
      <c r="E672" s="19">
        <f>ROUND(MIN(B672/12,650000)*12*0.0915+MIN(B672/12,1390000)*12*(0.0504+0)+B672*0.005,0)</f>
        <v/>
      </c>
      <c r="F672" s="19">
        <f>IF(B672&lt;741000,0,IF(B672&lt;2191000,B672-740000,IF(B672&lt;2193000,1451000,IF(B672&lt;2196000,1453000,IF(B672&lt;2200000,1456000,IF(B672&lt;3600000,ROUND(ROUNDDOWN(B672/4,-3)*2.8,0)-80000,IF(B672&lt;6600000,ROUND(ROUNDDOWN(B672/4,-3)*3.2,0)-440000,IF(B672&lt;8500000,ROUNDDOWN(B672*0.9,0)-1100000,B672-1950000))))))))</f>
        <v/>
      </c>
      <c r="G672" s="19">
        <f>F672+C672</f>
        <v/>
      </c>
      <c r="H672" s="19">
        <f>IF(G672&gt;23500000,NA(),IF(G672&lt;=4890000,1040000,IF(G672&lt;=6550000,670000,620000)))</f>
        <v/>
      </c>
      <c r="I672" s="19">
        <f>IF(D672&lt;=0,0,MAX(0,MIN(2000000,D672-MIN(100000,ROUNDDOWN(G672*0.05,0)))))</f>
        <v/>
      </c>
      <c r="J672" s="19">
        <f>MAX(0,ROUNDDOWN(F672-E672-H672,-3))</f>
        <v/>
      </c>
      <c r="K672" s="19">
        <f>MAX(0,ROUNDDOWN(G672-E672-H672-I672,-3))</f>
        <v/>
      </c>
      <c r="L672" s="19">
        <f>MAX(0,ROUNDDOWN(G672-E672-H672,-3))</f>
        <v/>
      </c>
      <c r="M672" s="19">
        <f>IF(J672&lt;=0,0,ROUNDDOWN((J672*LOOKUP(J672,{0,1950001,3300001,6950001,9000001,18000001,40000001},{0.05,0.1,0.2,0.23,0.33,0.4,0.45})-LOOKUP(J672,{0,1950001,3300001,6950001,9000001,18000001,40000001},{0,97500,427500,636000,1536000,2796000,4796000}))*1.021,-2))</f>
        <v/>
      </c>
      <c r="N672" s="19">
        <f>IF(K672&lt;=0,0,ROUNDDOWN((K672*LOOKUP(K672,{0,1950001,3300001,6950001,9000001,18000001,40000001},{0.05,0.1,0.2,0.23,0.33,0.4,0.45})-LOOKUP(K672,{0,1950001,3300001,6950001,9000001,18000001,40000001},{0,97500,427500,636000,1536000,2796000,4796000}))*1.021,-2))</f>
        <v/>
      </c>
      <c r="O672" s="19">
        <f>IF(L672&lt;=0,0,ROUNDDOWN((L672*LOOKUP(L672,{0,1950001,3300001,6950001,9000001,18000001,40000001},{0.05,0.1,0.2,0.23,0.33,0.4,0.45})-LOOKUP(L672,{0,1950001,3300001,6950001,9000001,18000001,40000001},{0,97500,427500,636000,1536000,2796000,4796000}))*1.021,-2))</f>
        <v/>
      </c>
      <c r="P672" s="19">
        <f>MAX(0,ROUNDDOWN(G672-E672-430000,-3))</f>
        <v/>
      </c>
      <c r="Q672" s="19">
        <f>MAX(0,ROUNDDOWN(G672-E672-430000-I672,-3))</f>
        <v/>
      </c>
      <c r="R672" s="19">
        <f>MAX(0,ROUNDDOWN(F672-E672-430000,-3))</f>
        <v/>
      </c>
      <c r="S672" s="19">
        <f>IF(G672&lt;=450000,0,MAX(0,ROUNDDOWN(P672*0.06-MIN(50000,P672)*0.03,-2))+MAX(0,ROUNDDOWN(P672*0.04-MIN(50000,P672)*0.02,-2)))</f>
        <v/>
      </c>
      <c r="T672" s="19">
        <f>IF(G672&lt;=450000,0,MAX(0,ROUNDDOWN(Q672*0.06-MIN(50000,Q672)*0.03,-2))+MAX(0,ROUNDDOWN(Q672*0.04-MIN(50000,Q672)*0.02,-2)))</f>
        <v/>
      </c>
      <c r="U672" s="19">
        <f>IF(F672&lt;=450000,0,MAX(0,ROUNDDOWN(R672*0.06-MIN(50000,R672)*0.03,-2))+MAX(0,ROUNDDOWN(R672*0.04-MIN(50000,R672)*0.02,-2)))</f>
        <v/>
      </c>
      <c r="V672" s="19">
        <f>S672-U672</f>
        <v/>
      </c>
      <c r="W672" s="19">
        <f>O672-M672</f>
        <v/>
      </c>
      <c r="X672" s="19">
        <f>N672+T672-M672-S672</f>
        <v/>
      </c>
      <c r="Y672" s="19">
        <f>T672-S672</f>
        <v/>
      </c>
    </row>
    <row r="673">
      <c r="A673" t="inlineStr">
        <is>
          <t>年収刻み 20万1円</t>
        </is>
      </c>
      <c r="B673" s="19">
        <f>'4_年収10万円刻み'!$A$151</f>
        <v/>
      </c>
      <c r="C673" s="19" t="n">
        <v>200001</v>
      </c>
      <c r="D673" s="19" t="n">
        <v>0</v>
      </c>
      <c r="E673" s="19">
        <f>ROUND(MIN(B673/12,650000)*12*0.0915+MIN(B673/12,1390000)*12*(0.0504+0)+B673*0.005,0)</f>
        <v/>
      </c>
      <c r="F673" s="19">
        <f>IF(B673&lt;741000,0,IF(B673&lt;2191000,B673-740000,IF(B673&lt;2193000,1451000,IF(B673&lt;2196000,1453000,IF(B673&lt;2200000,1456000,IF(B673&lt;3600000,ROUND(ROUNDDOWN(B673/4,-3)*2.8,0)-80000,IF(B673&lt;6600000,ROUND(ROUNDDOWN(B673/4,-3)*3.2,0)-440000,IF(B673&lt;8500000,ROUNDDOWN(B673*0.9,0)-1100000,B673-1950000))))))))</f>
        <v/>
      </c>
      <c r="G673" s="19">
        <f>F673+C673</f>
        <v/>
      </c>
      <c r="H673" s="19">
        <f>IF(G673&gt;23500000,NA(),IF(G673&lt;=4890000,1040000,IF(G673&lt;=6550000,670000,620000)))</f>
        <v/>
      </c>
      <c r="I673" s="19">
        <f>IF(D673&lt;=0,0,MAX(0,MIN(2000000,D673-MIN(100000,ROUNDDOWN(G673*0.05,0)))))</f>
        <v/>
      </c>
      <c r="J673" s="19">
        <f>MAX(0,ROUNDDOWN(F673-E673-H673,-3))</f>
        <v/>
      </c>
      <c r="K673" s="19">
        <f>MAX(0,ROUNDDOWN(G673-E673-H673-I673,-3))</f>
        <v/>
      </c>
      <c r="L673" s="19">
        <f>MAX(0,ROUNDDOWN(G673-E673-H673,-3))</f>
        <v/>
      </c>
      <c r="M673" s="19">
        <f>IF(J673&lt;=0,0,ROUNDDOWN((J673*LOOKUP(J673,{0,1950001,3300001,6950001,9000001,18000001,40000001},{0.05,0.1,0.2,0.23,0.33,0.4,0.45})-LOOKUP(J673,{0,1950001,3300001,6950001,9000001,18000001,40000001},{0,97500,427500,636000,1536000,2796000,4796000}))*1.021,-2))</f>
        <v/>
      </c>
      <c r="N673" s="19">
        <f>IF(K673&lt;=0,0,ROUNDDOWN((K673*LOOKUP(K673,{0,1950001,3300001,6950001,9000001,18000001,40000001},{0.05,0.1,0.2,0.23,0.33,0.4,0.45})-LOOKUP(K673,{0,1950001,3300001,6950001,9000001,18000001,40000001},{0,97500,427500,636000,1536000,2796000,4796000}))*1.021,-2))</f>
        <v/>
      </c>
      <c r="O673" s="19">
        <f>IF(L673&lt;=0,0,ROUNDDOWN((L673*LOOKUP(L673,{0,1950001,3300001,6950001,9000001,18000001,40000001},{0.05,0.1,0.2,0.23,0.33,0.4,0.45})-LOOKUP(L673,{0,1950001,3300001,6950001,9000001,18000001,40000001},{0,97500,427500,636000,1536000,2796000,4796000}))*1.021,-2))</f>
        <v/>
      </c>
      <c r="P673" s="19">
        <f>MAX(0,ROUNDDOWN(G673-E673-430000,-3))</f>
        <v/>
      </c>
      <c r="Q673" s="19">
        <f>MAX(0,ROUNDDOWN(G673-E673-430000-I673,-3))</f>
        <v/>
      </c>
      <c r="R673" s="19">
        <f>MAX(0,ROUNDDOWN(F673-E673-430000,-3))</f>
        <v/>
      </c>
      <c r="S673" s="19">
        <f>IF(G673&lt;=450000,0,MAX(0,ROUNDDOWN(P673*0.06-MIN(50000,P673)*0.03,-2))+MAX(0,ROUNDDOWN(P673*0.04-MIN(50000,P673)*0.02,-2)))</f>
        <v/>
      </c>
      <c r="T673" s="19">
        <f>IF(G673&lt;=450000,0,MAX(0,ROUNDDOWN(Q673*0.06-MIN(50000,Q673)*0.03,-2))+MAX(0,ROUNDDOWN(Q673*0.04-MIN(50000,Q673)*0.02,-2)))</f>
        <v/>
      </c>
      <c r="U673" s="19">
        <f>IF(F673&lt;=450000,0,MAX(0,ROUNDDOWN(R673*0.06-MIN(50000,R673)*0.03,-2))+MAX(0,ROUNDDOWN(R673*0.04-MIN(50000,R673)*0.02,-2)))</f>
        <v/>
      </c>
      <c r="V673" s="19">
        <f>S673-U673</f>
        <v/>
      </c>
      <c r="W673" s="19">
        <f>O673-M673</f>
        <v/>
      </c>
      <c r="X673" s="19">
        <f>N673+T673-M673-S673</f>
        <v/>
      </c>
      <c r="Y673" s="19">
        <f>T673-S673</f>
        <v/>
      </c>
    </row>
    <row r="674">
      <c r="A674" t="inlineStr">
        <is>
          <t>年収刻み 19万</t>
        </is>
      </c>
      <c r="B674" s="19">
        <f>'4_年収10万円刻み'!$A$152</f>
        <v/>
      </c>
      <c r="C674" s="19" t="n">
        <v>190000</v>
      </c>
      <c r="D674" s="19" t="n">
        <v>0</v>
      </c>
      <c r="E674" s="19">
        <f>ROUND(MIN(B674/12,650000)*12*0.0915+MIN(B674/12,1390000)*12*(0.0504+0)+B674*0.005,0)</f>
        <v/>
      </c>
      <c r="F674" s="19">
        <f>IF(B674&lt;741000,0,IF(B674&lt;2191000,B674-740000,IF(B674&lt;2193000,1451000,IF(B674&lt;2196000,1453000,IF(B674&lt;2200000,1456000,IF(B674&lt;3600000,ROUND(ROUNDDOWN(B674/4,-3)*2.8,0)-80000,IF(B674&lt;6600000,ROUND(ROUNDDOWN(B674/4,-3)*3.2,0)-440000,IF(B674&lt;8500000,ROUNDDOWN(B674*0.9,0)-1100000,B674-1950000))))))))</f>
        <v/>
      </c>
      <c r="G674" s="19">
        <f>F674+C674</f>
        <v/>
      </c>
      <c r="H674" s="19">
        <f>IF(G674&gt;23500000,NA(),IF(G674&lt;=4890000,1040000,IF(G674&lt;=6550000,670000,620000)))</f>
        <v/>
      </c>
      <c r="I674" s="19">
        <f>IF(D674&lt;=0,0,MAX(0,MIN(2000000,D674-MIN(100000,ROUNDDOWN(G674*0.05,0)))))</f>
        <v/>
      </c>
      <c r="J674" s="19">
        <f>MAX(0,ROUNDDOWN(F674-E674-H674,-3))</f>
        <v/>
      </c>
      <c r="K674" s="19">
        <f>MAX(0,ROUNDDOWN(G674-E674-H674-I674,-3))</f>
        <v/>
      </c>
      <c r="L674" s="19">
        <f>MAX(0,ROUNDDOWN(G674-E674-H674,-3))</f>
        <v/>
      </c>
      <c r="M674" s="19">
        <f>IF(J674&lt;=0,0,ROUNDDOWN((J674*LOOKUP(J674,{0,1950001,3300001,6950001,9000001,18000001,40000001},{0.05,0.1,0.2,0.23,0.33,0.4,0.45})-LOOKUP(J674,{0,1950001,3300001,6950001,9000001,18000001,40000001},{0,97500,427500,636000,1536000,2796000,4796000}))*1.021,-2))</f>
        <v/>
      </c>
      <c r="N674" s="19">
        <f>IF(K674&lt;=0,0,ROUNDDOWN((K674*LOOKUP(K674,{0,1950001,3300001,6950001,9000001,18000001,40000001},{0.05,0.1,0.2,0.23,0.33,0.4,0.45})-LOOKUP(K674,{0,1950001,3300001,6950001,9000001,18000001,40000001},{0,97500,427500,636000,1536000,2796000,4796000}))*1.021,-2))</f>
        <v/>
      </c>
      <c r="O674" s="19">
        <f>IF(L674&lt;=0,0,ROUNDDOWN((L674*LOOKUP(L674,{0,1950001,3300001,6950001,9000001,18000001,40000001},{0.05,0.1,0.2,0.23,0.33,0.4,0.45})-LOOKUP(L674,{0,1950001,3300001,6950001,9000001,18000001,40000001},{0,97500,427500,636000,1536000,2796000,4796000}))*1.021,-2))</f>
        <v/>
      </c>
      <c r="P674" s="19">
        <f>MAX(0,ROUNDDOWN(G674-E674-430000,-3))</f>
        <v/>
      </c>
      <c r="Q674" s="19">
        <f>MAX(0,ROUNDDOWN(G674-E674-430000-I674,-3))</f>
        <v/>
      </c>
      <c r="R674" s="19">
        <f>MAX(0,ROUNDDOWN(F674-E674-430000,-3))</f>
        <v/>
      </c>
      <c r="S674" s="19">
        <f>IF(G674&lt;=450000,0,MAX(0,ROUNDDOWN(P674*0.06-MIN(50000,P674)*0.03,-2))+MAX(0,ROUNDDOWN(P674*0.04-MIN(50000,P674)*0.02,-2)))</f>
        <v/>
      </c>
      <c r="T674" s="19">
        <f>IF(G674&lt;=450000,0,MAX(0,ROUNDDOWN(Q674*0.06-MIN(50000,Q674)*0.03,-2))+MAX(0,ROUNDDOWN(Q674*0.04-MIN(50000,Q674)*0.02,-2)))</f>
        <v/>
      </c>
      <c r="U674" s="19">
        <f>IF(F674&lt;=450000,0,MAX(0,ROUNDDOWN(R674*0.06-MIN(50000,R674)*0.03,-2))+MAX(0,ROUNDDOWN(R674*0.04-MIN(50000,R674)*0.02,-2)))</f>
        <v/>
      </c>
      <c r="V674" s="19">
        <f>S674-U674</f>
        <v/>
      </c>
      <c r="W674" s="19">
        <f>O674-M674</f>
        <v/>
      </c>
      <c r="X674" s="19">
        <f>N674+T674-M674-S674</f>
        <v/>
      </c>
      <c r="Y674" s="19">
        <f>T674-S674</f>
        <v/>
      </c>
    </row>
    <row r="675">
      <c r="A675" t="inlineStr">
        <is>
          <t>年収刻み 20万1円</t>
        </is>
      </c>
      <c r="B675" s="19">
        <f>'4_年収10万円刻み'!$A$152</f>
        <v/>
      </c>
      <c r="C675" s="19" t="n">
        <v>200001</v>
      </c>
      <c r="D675" s="19" t="n">
        <v>0</v>
      </c>
      <c r="E675" s="19">
        <f>ROUND(MIN(B675/12,650000)*12*0.0915+MIN(B675/12,1390000)*12*(0.0504+0)+B675*0.005,0)</f>
        <v/>
      </c>
      <c r="F675" s="19">
        <f>IF(B675&lt;741000,0,IF(B675&lt;2191000,B675-740000,IF(B675&lt;2193000,1451000,IF(B675&lt;2196000,1453000,IF(B675&lt;2200000,1456000,IF(B675&lt;3600000,ROUND(ROUNDDOWN(B675/4,-3)*2.8,0)-80000,IF(B675&lt;6600000,ROUND(ROUNDDOWN(B675/4,-3)*3.2,0)-440000,IF(B675&lt;8500000,ROUNDDOWN(B675*0.9,0)-1100000,B675-1950000))))))))</f>
        <v/>
      </c>
      <c r="G675" s="19">
        <f>F675+C675</f>
        <v/>
      </c>
      <c r="H675" s="19">
        <f>IF(G675&gt;23500000,NA(),IF(G675&lt;=4890000,1040000,IF(G675&lt;=6550000,670000,620000)))</f>
        <v/>
      </c>
      <c r="I675" s="19">
        <f>IF(D675&lt;=0,0,MAX(0,MIN(2000000,D675-MIN(100000,ROUNDDOWN(G675*0.05,0)))))</f>
        <v/>
      </c>
      <c r="J675" s="19">
        <f>MAX(0,ROUNDDOWN(F675-E675-H675,-3))</f>
        <v/>
      </c>
      <c r="K675" s="19">
        <f>MAX(0,ROUNDDOWN(G675-E675-H675-I675,-3))</f>
        <v/>
      </c>
      <c r="L675" s="19">
        <f>MAX(0,ROUNDDOWN(G675-E675-H675,-3))</f>
        <v/>
      </c>
      <c r="M675" s="19">
        <f>IF(J675&lt;=0,0,ROUNDDOWN((J675*LOOKUP(J675,{0,1950001,3300001,6950001,9000001,18000001,40000001},{0.05,0.1,0.2,0.23,0.33,0.4,0.45})-LOOKUP(J675,{0,1950001,3300001,6950001,9000001,18000001,40000001},{0,97500,427500,636000,1536000,2796000,4796000}))*1.021,-2))</f>
        <v/>
      </c>
      <c r="N675" s="19">
        <f>IF(K675&lt;=0,0,ROUNDDOWN((K675*LOOKUP(K675,{0,1950001,3300001,6950001,9000001,18000001,40000001},{0.05,0.1,0.2,0.23,0.33,0.4,0.45})-LOOKUP(K675,{0,1950001,3300001,6950001,9000001,18000001,40000001},{0,97500,427500,636000,1536000,2796000,4796000}))*1.021,-2))</f>
        <v/>
      </c>
      <c r="O675" s="19">
        <f>IF(L675&lt;=0,0,ROUNDDOWN((L675*LOOKUP(L675,{0,1950001,3300001,6950001,9000001,18000001,40000001},{0.05,0.1,0.2,0.23,0.33,0.4,0.45})-LOOKUP(L675,{0,1950001,3300001,6950001,9000001,18000001,40000001},{0,97500,427500,636000,1536000,2796000,4796000}))*1.021,-2))</f>
        <v/>
      </c>
      <c r="P675" s="19">
        <f>MAX(0,ROUNDDOWN(G675-E675-430000,-3))</f>
        <v/>
      </c>
      <c r="Q675" s="19">
        <f>MAX(0,ROUNDDOWN(G675-E675-430000-I675,-3))</f>
        <v/>
      </c>
      <c r="R675" s="19">
        <f>MAX(0,ROUNDDOWN(F675-E675-430000,-3))</f>
        <v/>
      </c>
      <c r="S675" s="19">
        <f>IF(G675&lt;=450000,0,MAX(0,ROUNDDOWN(P675*0.06-MIN(50000,P675)*0.03,-2))+MAX(0,ROUNDDOWN(P675*0.04-MIN(50000,P675)*0.02,-2)))</f>
        <v/>
      </c>
      <c r="T675" s="19">
        <f>IF(G675&lt;=450000,0,MAX(0,ROUNDDOWN(Q675*0.06-MIN(50000,Q675)*0.03,-2))+MAX(0,ROUNDDOWN(Q675*0.04-MIN(50000,Q675)*0.02,-2)))</f>
        <v/>
      </c>
      <c r="U675" s="19">
        <f>IF(F675&lt;=450000,0,MAX(0,ROUNDDOWN(R675*0.06-MIN(50000,R675)*0.03,-2))+MAX(0,ROUNDDOWN(R675*0.04-MIN(50000,R675)*0.02,-2)))</f>
        <v/>
      </c>
      <c r="V675" s="19">
        <f>S675-U675</f>
        <v/>
      </c>
      <c r="W675" s="19">
        <f>O675-M675</f>
        <v/>
      </c>
      <c r="X675" s="19">
        <f>N675+T675-M675-S675</f>
        <v/>
      </c>
      <c r="Y675" s="19">
        <f>T675-S675</f>
        <v/>
      </c>
    </row>
    <row r="676">
      <c r="A676" t="inlineStr">
        <is>
          <t>年収刻み 19万</t>
        </is>
      </c>
      <c r="B676" s="19">
        <f>'4_年収10万円刻み'!$A$153</f>
        <v/>
      </c>
      <c r="C676" s="19" t="n">
        <v>190000</v>
      </c>
      <c r="D676" s="19" t="n">
        <v>0</v>
      </c>
      <c r="E676" s="19">
        <f>ROUND(MIN(B676/12,650000)*12*0.0915+MIN(B676/12,1390000)*12*(0.0504+0)+B676*0.005,0)</f>
        <v/>
      </c>
      <c r="F676" s="19">
        <f>IF(B676&lt;741000,0,IF(B676&lt;2191000,B676-740000,IF(B676&lt;2193000,1451000,IF(B676&lt;2196000,1453000,IF(B676&lt;2200000,1456000,IF(B676&lt;3600000,ROUND(ROUNDDOWN(B676/4,-3)*2.8,0)-80000,IF(B676&lt;6600000,ROUND(ROUNDDOWN(B676/4,-3)*3.2,0)-440000,IF(B676&lt;8500000,ROUNDDOWN(B676*0.9,0)-1100000,B676-1950000))))))))</f>
        <v/>
      </c>
      <c r="G676" s="19">
        <f>F676+C676</f>
        <v/>
      </c>
      <c r="H676" s="19">
        <f>IF(G676&gt;23500000,NA(),IF(G676&lt;=4890000,1040000,IF(G676&lt;=6550000,670000,620000)))</f>
        <v/>
      </c>
      <c r="I676" s="19">
        <f>IF(D676&lt;=0,0,MAX(0,MIN(2000000,D676-MIN(100000,ROUNDDOWN(G676*0.05,0)))))</f>
        <v/>
      </c>
      <c r="J676" s="19">
        <f>MAX(0,ROUNDDOWN(F676-E676-H676,-3))</f>
        <v/>
      </c>
      <c r="K676" s="19">
        <f>MAX(0,ROUNDDOWN(G676-E676-H676-I676,-3))</f>
        <v/>
      </c>
      <c r="L676" s="19">
        <f>MAX(0,ROUNDDOWN(G676-E676-H676,-3))</f>
        <v/>
      </c>
      <c r="M676" s="19">
        <f>IF(J676&lt;=0,0,ROUNDDOWN((J676*LOOKUP(J676,{0,1950001,3300001,6950001,9000001,18000001,40000001},{0.05,0.1,0.2,0.23,0.33,0.4,0.45})-LOOKUP(J676,{0,1950001,3300001,6950001,9000001,18000001,40000001},{0,97500,427500,636000,1536000,2796000,4796000}))*1.021,-2))</f>
        <v/>
      </c>
      <c r="N676" s="19">
        <f>IF(K676&lt;=0,0,ROUNDDOWN((K676*LOOKUP(K676,{0,1950001,3300001,6950001,9000001,18000001,40000001},{0.05,0.1,0.2,0.23,0.33,0.4,0.45})-LOOKUP(K676,{0,1950001,3300001,6950001,9000001,18000001,40000001},{0,97500,427500,636000,1536000,2796000,4796000}))*1.021,-2))</f>
        <v/>
      </c>
      <c r="O676" s="19">
        <f>IF(L676&lt;=0,0,ROUNDDOWN((L676*LOOKUP(L676,{0,1950001,3300001,6950001,9000001,18000001,40000001},{0.05,0.1,0.2,0.23,0.33,0.4,0.45})-LOOKUP(L676,{0,1950001,3300001,6950001,9000001,18000001,40000001},{0,97500,427500,636000,1536000,2796000,4796000}))*1.021,-2))</f>
        <v/>
      </c>
      <c r="P676" s="19">
        <f>MAX(0,ROUNDDOWN(G676-E676-430000,-3))</f>
        <v/>
      </c>
      <c r="Q676" s="19">
        <f>MAX(0,ROUNDDOWN(G676-E676-430000-I676,-3))</f>
        <v/>
      </c>
      <c r="R676" s="19">
        <f>MAX(0,ROUNDDOWN(F676-E676-430000,-3))</f>
        <v/>
      </c>
      <c r="S676" s="19">
        <f>IF(G676&lt;=450000,0,MAX(0,ROUNDDOWN(P676*0.06-MIN(50000,P676)*0.03,-2))+MAX(0,ROUNDDOWN(P676*0.04-MIN(50000,P676)*0.02,-2)))</f>
        <v/>
      </c>
      <c r="T676" s="19">
        <f>IF(G676&lt;=450000,0,MAX(0,ROUNDDOWN(Q676*0.06-MIN(50000,Q676)*0.03,-2))+MAX(0,ROUNDDOWN(Q676*0.04-MIN(50000,Q676)*0.02,-2)))</f>
        <v/>
      </c>
      <c r="U676" s="19">
        <f>IF(F676&lt;=450000,0,MAX(0,ROUNDDOWN(R676*0.06-MIN(50000,R676)*0.03,-2))+MAX(0,ROUNDDOWN(R676*0.04-MIN(50000,R676)*0.02,-2)))</f>
        <v/>
      </c>
      <c r="V676" s="19">
        <f>S676-U676</f>
        <v/>
      </c>
      <c r="W676" s="19">
        <f>O676-M676</f>
        <v/>
      </c>
      <c r="X676" s="19">
        <f>N676+T676-M676-S676</f>
        <v/>
      </c>
      <c r="Y676" s="19">
        <f>T676-S676</f>
        <v/>
      </c>
    </row>
    <row r="677">
      <c r="A677" t="inlineStr">
        <is>
          <t>年収刻み 20万1円</t>
        </is>
      </c>
      <c r="B677" s="19">
        <f>'4_年収10万円刻み'!$A$153</f>
        <v/>
      </c>
      <c r="C677" s="19" t="n">
        <v>200001</v>
      </c>
      <c r="D677" s="19" t="n">
        <v>0</v>
      </c>
      <c r="E677" s="19">
        <f>ROUND(MIN(B677/12,650000)*12*0.0915+MIN(B677/12,1390000)*12*(0.0504+0)+B677*0.005,0)</f>
        <v/>
      </c>
      <c r="F677" s="19">
        <f>IF(B677&lt;741000,0,IF(B677&lt;2191000,B677-740000,IF(B677&lt;2193000,1451000,IF(B677&lt;2196000,1453000,IF(B677&lt;2200000,1456000,IF(B677&lt;3600000,ROUND(ROUNDDOWN(B677/4,-3)*2.8,0)-80000,IF(B677&lt;6600000,ROUND(ROUNDDOWN(B677/4,-3)*3.2,0)-440000,IF(B677&lt;8500000,ROUNDDOWN(B677*0.9,0)-1100000,B677-1950000))))))))</f>
        <v/>
      </c>
      <c r="G677" s="19">
        <f>F677+C677</f>
        <v/>
      </c>
      <c r="H677" s="19">
        <f>IF(G677&gt;23500000,NA(),IF(G677&lt;=4890000,1040000,IF(G677&lt;=6550000,670000,620000)))</f>
        <v/>
      </c>
      <c r="I677" s="19">
        <f>IF(D677&lt;=0,0,MAX(0,MIN(2000000,D677-MIN(100000,ROUNDDOWN(G677*0.05,0)))))</f>
        <v/>
      </c>
      <c r="J677" s="19">
        <f>MAX(0,ROUNDDOWN(F677-E677-H677,-3))</f>
        <v/>
      </c>
      <c r="K677" s="19">
        <f>MAX(0,ROUNDDOWN(G677-E677-H677-I677,-3))</f>
        <v/>
      </c>
      <c r="L677" s="19">
        <f>MAX(0,ROUNDDOWN(G677-E677-H677,-3))</f>
        <v/>
      </c>
      <c r="M677" s="19">
        <f>IF(J677&lt;=0,0,ROUNDDOWN((J677*LOOKUP(J677,{0,1950001,3300001,6950001,9000001,18000001,40000001},{0.05,0.1,0.2,0.23,0.33,0.4,0.45})-LOOKUP(J677,{0,1950001,3300001,6950001,9000001,18000001,40000001},{0,97500,427500,636000,1536000,2796000,4796000}))*1.021,-2))</f>
        <v/>
      </c>
      <c r="N677" s="19">
        <f>IF(K677&lt;=0,0,ROUNDDOWN((K677*LOOKUP(K677,{0,1950001,3300001,6950001,9000001,18000001,40000001},{0.05,0.1,0.2,0.23,0.33,0.4,0.45})-LOOKUP(K677,{0,1950001,3300001,6950001,9000001,18000001,40000001},{0,97500,427500,636000,1536000,2796000,4796000}))*1.021,-2))</f>
        <v/>
      </c>
      <c r="O677" s="19">
        <f>IF(L677&lt;=0,0,ROUNDDOWN((L677*LOOKUP(L677,{0,1950001,3300001,6950001,9000001,18000001,40000001},{0.05,0.1,0.2,0.23,0.33,0.4,0.45})-LOOKUP(L677,{0,1950001,3300001,6950001,9000001,18000001,40000001},{0,97500,427500,636000,1536000,2796000,4796000}))*1.021,-2))</f>
        <v/>
      </c>
      <c r="P677" s="19">
        <f>MAX(0,ROUNDDOWN(G677-E677-430000,-3))</f>
        <v/>
      </c>
      <c r="Q677" s="19">
        <f>MAX(0,ROUNDDOWN(G677-E677-430000-I677,-3))</f>
        <v/>
      </c>
      <c r="R677" s="19">
        <f>MAX(0,ROUNDDOWN(F677-E677-430000,-3))</f>
        <v/>
      </c>
      <c r="S677" s="19">
        <f>IF(G677&lt;=450000,0,MAX(0,ROUNDDOWN(P677*0.06-MIN(50000,P677)*0.03,-2))+MAX(0,ROUNDDOWN(P677*0.04-MIN(50000,P677)*0.02,-2)))</f>
        <v/>
      </c>
      <c r="T677" s="19">
        <f>IF(G677&lt;=450000,0,MAX(0,ROUNDDOWN(Q677*0.06-MIN(50000,Q677)*0.03,-2))+MAX(0,ROUNDDOWN(Q677*0.04-MIN(50000,Q677)*0.02,-2)))</f>
        <v/>
      </c>
      <c r="U677" s="19">
        <f>IF(F677&lt;=450000,0,MAX(0,ROUNDDOWN(R677*0.06-MIN(50000,R677)*0.03,-2))+MAX(0,ROUNDDOWN(R677*0.04-MIN(50000,R677)*0.02,-2)))</f>
        <v/>
      </c>
      <c r="V677" s="19">
        <f>S677-U677</f>
        <v/>
      </c>
      <c r="W677" s="19">
        <f>O677-M677</f>
        <v/>
      </c>
      <c r="X677" s="19">
        <f>N677+T677-M677-S677</f>
        <v/>
      </c>
      <c r="Y677" s="19">
        <f>T677-S677</f>
        <v/>
      </c>
    </row>
    <row r="678">
      <c r="A678" t="inlineStr">
        <is>
          <t>年収刻み 19万</t>
        </is>
      </c>
      <c r="B678" s="19">
        <f>'4_年収10万円刻み'!$A$154</f>
        <v/>
      </c>
      <c r="C678" s="19" t="n">
        <v>190000</v>
      </c>
      <c r="D678" s="19" t="n">
        <v>0</v>
      </c>
      <c r="E678" s="19">
        <f>ROUND(MIN(B678/12,650000)*12*0.0915+MIN(B678/12,1390000)*12*(0.0504+0)+B678*0.005,0)</f>
        <v/>
      </c>
      <c r="F678" s="19">
        <f>IF(B678&lt;741000,0,IF(B678&lt;2191000,B678-740000,IF(B678&lt;2193000,1451000,IF(B678&lt;2196000,1453000,IF(B678&lt;2200000,1456000,IF(B678&lt;3600000,ROUND(ROUNDDOWN(B678/4,-3)*2.8,0)-80000,IF(B678&lt;6600000,ROUND(ROUNDDOWN(B678/4,-3)*3.2,0)-440000,IF(B678&lt;8500000,ROUNDDOWN(B678*0.9,0)-1100000,B678-1950000))))))))</f>
        <v/>
      </c>
      <c r="G678" s="19">
        <f>F678+C678</f>
        <v/>
      </c>
      <c r="H678" s="19">
        <f>IF(G678&gt;23500000,NA(),IF(G678&lt;=4890000,1040000,IF(G678&lt;=6550000,670000,620000)))</f>
        <v/>
      </c>
      <c r="I678" s="19">
        <f>IF(D678&lt;=0,0,MAX(0,MIN(2000000,D678-MIN(100000,ROUNDDOWN(G678*0.05,0)))))</f>
        <v/>
      </c>
      <c r="J678" s="19">
        <f>MAX(0,ROUNDDOWN(F678-E678-H678,-3))</f>
        <v/>
      </c>
      <c r="K678" s="19">
        <f>MAX(0,ROUNDDOWN(G678-E678-H678-I678,-3))</f>
        <v/>
      </c>
      <c r="L678" s="19">
        <f>MAX(0,ROUNDDOWN(G678-E678-H678,-3))</f>
        <v/>
      </c>
      <c r="M678" s="19">
        <f>IF(J678&lt;=0,0,ROUNDDOWN((J678*LOOKUP(J678,{0,1950001,3300001,6950001,9000001,18000001,40000001},{0.05,0.1,0.2,0.23,0.33,0.4,0.45})-LOOKUP(J678,{0,1950001,3300001,6950001,9000001,18000001,40000001},{0,97500,427500,636000,1536000,2796000,4796000}))*1.021,-2))</f>
        <v/>
      </c>
      <c r="N678" s="19">
        <f>IF(K678&lt;=0,0,ROUNDDOWN((K678*LOOKUP(K678,{0,1950001,3300001,6950001,9000001,18000001,40000001},{0.05,0.1,0.2,0.23,0.33,0.4,0.45})-LOOKUP(K678,{0,1950001,3300001,6950001,9000001,18000001,40000001},{0,97500,427500,636000,1536000,2796000,4796000}))*1.021,-2))</f>
        <v/>
      </c>
      <c r="O678" s="19">
        <f>IF(L678&lt;=0,0,ROUNDDOWN((L678*LOOKUP(L678,{0,1950001,3300001,6950001,9000001,18000001,40000001},{0.05,0.1,0.2,0.23,0.33,0.4,0.45})-LOOKUP(L678,{0,1950001,3300001,6950001,9000001,18000001,40000001},{0,97500,427500,636000,1536000,2796000,4796000}))*1.021,-2))</f>
        <v/>
      </c>
      <c r="P678" s="19">
        <f>MAX(0,ROUNDDOWN(G678-E678-430000,-3))</f>
        <v/>
      </c>
      <c r="Q678" s="19">
        <f>MAX(0,ROUNDDOWN(G678-E678-430000-I678,-3))</f>
        <v/>
      </c>
      <c r="R678" s="19">
        <f>MAX(0,ROUNDDOWN(F678-E678-430000,-3))</f>
        <v/>
      </c>
      <c r="S678" s="19">
        <f>IF(G678&lt;=450000,0,MAX(0,ROUNDDOWN(P678*0.06-MIN(50000,P678)*0.03,-2))+MAX(0,ROUNDDOWN(P678*0.04-MIN(50000,P678)*0.02,-2)))</f>
        <v/>
      </c>
      <c r="T678" s="19">
        <f>IF(G678&lt;=450000,0,MAX(0,ROUNDDOWN(Q678*0.06-MIN(50000,Q678)*0.03,-2))+MAX(0,ROUNDDOWN(Q678*0.04-MIN(50000,Q678)*0.02,-2)))</f>
        <v/>
      </c>
      <c r="U678" s="19">
        <f>IF(F678&lt;=450000,0,MAX(0,ROUNDDOWN(R678*0.06-MIN(50000,R678)*0.03,-2))+MAX(0,ROUNDDOWN(R678*0.04-MIN(50000,R678)*0.02,-2)))</f>
        <v/>
      </c>
      <c r="V678" s="19">
        <f>S678-U678</f>
        <v/>
      </c>
      <c r="W678" s="19">
        <f>O678-M678</f>
        <v/>
      </c>
      <c r="X678" s="19">
        <f>N678+T678-M678-S678</f>
        <v/>
      </c>
      <c r="Y678" s="19">
        <f>T678-S678</f>
        <v/>
      </c>
    </row>
    <row r="679">
      <c r="A679" t="inlineStr">
        <is>
          <t>年収刻み 20万1円</t>
        </is>
      </c>
      <c r="B679" s="19">
        <f>'4_年収10万円刻み'!$A$154</f>
        <v/>
      </c>
      <c r="C679" s="19" t="n">
        <v>200001</v>
      </c>
      <c r="D679" s="19" t="n">
        <v>0</v>
      </c>
      <c r="E679" s="19">
        <f>ROUND(MIN(B679/12,650000)*12*0.0915+MIN(B679/12,1390000)*12*(0.0504+0)+B679*0.005,0)</f>
        <v/>
      </c>
      <c r="F679" s="19">
        <f>IF(B679&lt;741000,0,IF(B679&lt;2191000,B679-740000,IF(B679&lt;2193000,1451000,IF(B679&lt;2196000,1453000,IF(B679&lt;2200000,1456000,IF(B679&lt;3600000,ROUND(ROUNDDOWN(B679/4,-3)*2.8,0)-80000,IF(B679&lt;6600000,ROUND(ROUNDDOWN(B679/4,-3)*3.2,0)-440000,IF(B679&lt;8500000,ROUNDDOWN(B679*0.9,0)-1100000,B679-1950000))))))))</f>
        <v/>
      </c>
      <c r="G679" s="19">
        <f>F679+C679</f>
        <v/>
      </c>
      <c r="H679" s="19">
        <f>IF(G679&gt;23500000,NA(),IF(G679&lt;=4890000,1040000,IF(G679&lt;=6550000,670000,620000)))</f>
        <v/>
      </c>
      <c r="I679" s="19">
        <f>IF(D679&lt;=0,0,MAX(0,MIN(2000000,D679-MIN(100000,ROUNDDOWN(G679*0.05,0)))))</f>
        <v/>
      </c>
      <c r="J679" s="19">
        <f>MAX(0,ROUNDDOWN(F679-E679-H679,-3))</f>
        <v/>
      </c>
      <c r="K679" s="19">
        <f>MAX(0,ROUNDDOWN(G679-E679-H679-I679,-3))</f>
        <v/>
      </c>
      <c r="L679" s="19">
        <f>MAX(0,ROUNDDOWN(G679-E679-H679,-3))</f>
        <v/>
      </c>
      <c r="M679" s="19">
        <f>IF(J679&lt;=0,0,ROUNDDOWN((J679*LOOKUP(J679,{0,1950001,3300001,6950001,9000001,18000001,40000001},{0.05,0.1,0.2,0.23,0.33,0.4,0.45})-LOOKUP(J679,{0,1950001,3300001,6950001,9000001,18000001,40000001},{0,97500,427500,636000,1536000,2796000,4796000}))*1.021,-2))</f>
        <v/>
      </c>
      <c r="N679" s="19">
        <f>IF(K679&lt;=0,0,ROUNDDOWN((K679*LOOKUP(K679,{0,1950001,3300001,6950001,9000001,18000001,40000001},{0.05,0.1,0.2,0.23,0.33,0.4,0.45})-LOOKUP(K679,{0,1950001,3300001,6950001,9000001,18000001,40000001},{0,97500,427500,636000,1536000,2796000,4796000}))*1.021,-2))</f>
        <v/>
      </c>
      <c r="O679" s="19">
        <f>IF(L679&lt;=0,0,ROUNDDOWN((L679*LOOKUP(L679,{0,1950001,3300001,6950001,9000001,18000001,40000001},{0.05,0.1,0.2,0.23,0.33,0.4,0.45})-LOOKUP(L679,{0,1950001,3300001,6950001,9000001,18000001,40000001},{0,97500,427500,636000,1536000,2796000,4796000}))*1.021,-2))</f>
        <v/>
      </c>
      <c r="P679" s="19">
        <f>MAX(0,ROUNDDOWN(G679-E679-430000,-3))</f>
        <v/>
      </c>
      <c r="Q679" s="19">
        <f>MAX(0,ROUNDDOWN(G679-E679-430000-I679,-3))</f>
        <v/>
      </c>
      <c r="R679" s="19">
        <f>MAX(0,ROUNDDOWN(F679-E679-430000,-3))</f>
        <v/>
      </c>
      <c r="S679" s="19">
        <f>IF(G679&lt;=450000,0,MAX(0,ROUNDDOWN(P679*0.06-MIN(50000,P679)*0.03,-2))+MAX(0,ROUNDDOWN(P679*0.04-MIN(50000,P679)*0.02,-2)))</f>
        <v/>
      </c>
      <c r="T679" s="19">
        <f>IF(G679&lt;=450000,0,MAX(0,ROUNDDOWN(Q679*0.06-MIN(50000,Q679)*0.03,-2))+MAX(0,ROUNDDOWN(Q679*0.04-MIN(50000,Q679)*0.02,-2)))</f>
        <v/>
      </c>
      <c r="U679" s="19">
        <f>IF(F679&lt;=450000,0,MAX(0,ROUNDDOWN(R679*0.06-MIN(50000,R679)*0.03,-2))+MAX(0,ROUNDDOWN(R679*0.04-MIN(50000,R679)*0.02,-2)))</f>
        <v/>
      </c>
      <c r="V679" s="19">
        <f>S679-U679</f>
        <v/>
      </c>
      <c r="W679" s="19">
        <f>O679-M679</f>
        <v/>
      </c>
      <c r="X679" s="19">
        <f>N679+T679-M679-S679</f>
        <v/>
      </c>
      <c r="Y679" s="19">
        <f>T679-S679</f>
        <v/>
      </c>
    </row>
    <row r="680">
      <c r="A680" t="inlineStr">
        <is>
          <t>年収刻み 19万</t>
        </is>
      </c>
      <c r="B680" s="19">
        <f>'4_年収10万円刻み'!$A$155</f>
        <v/>
      </c>
      <c r="C680" s="19" t="n">
        <v>190000</v>
      </c>
      <c r="D680" s="19" t="n">
        <v>0</v>
      </c>
      <c r="E680" s="19">
        <f>ROUND(MIN(B680/12,650000)*12*0.0915+MIN(B680/12,1390000)*12*(0.0504+0)+B680*0.005,0)</f>
        <v/>
      </c>
      <c r="F680" s="19">
        <f>IF(B680&lt;741000,0,IF(B680&lt;2191000,B680-740000,IF(B680&lt;2193000,1451000,IF(B680&lt;2196000,1453000,IF(B680&lt;2200000,1456000,IF(B680&lt;3600000,ROUND(ROUNDDOWN(B680/4,-3)*2.8,0)-80000,IF(B680&lt;6600000,ROUND(ROUNDDOWN(B680/4,-3)*3.2,0)-440000,IF(B680&lt;8500000,ROUNDDOWN(B680*0.9,0)-1100000,B680-1950000))))))))</f>
        <v/>
      </c>
      <c r="G680" s="19">
        <f>F680+C680</f>
        <v/>
      </c>
      <c r="H680" s="19">
        <f>IF(G680&gt;23500000,NA(),IF(G680&lt;=4890000,1040000,IF(G680&lt;=6550000,670000,620000)))</f>
        <v/>
      </c>
      <c r="I680" s="19">
        <f>IF(D680&lt;=0,0,MAX(0,MIN(2000000,D680-MIN(100000,ROUNDDOWN(G680*0.05,0)))))</f>
        <v/>
      </c>
      <c r="J680" s="19">
        <f>MAX(0,ROUNDDOWN(F680-E680-H680,-3))</f>
        <v/>
      </c>
      <c r="K680" s="19">
        <f>MAX(0,ROUNDDOWN(G680-E680-H680-I680,-3))</f>
        <v/>
      </c>
      <c r="L680" s="19">
        <f>MAX(0,ROUNDDOWN(G680-E680-H680,-3))</f>
        <v/>
      </c>
      <c r="M680" s="19">
        <f>IF(J680&lt;=0,0,ROUNDDOWN((J680*LOOKUP(J680,{0,1950001,3300001,6950001,9000001,18000001,40000001},{0.05,0.1,0.2,0.23,0.33,0.4,0.45})-LOOKUP(J680,{0,1950001,3300001,6950001,9000001,18000001,40000001},{0,97500,427500,636000,1536000,2796000,4796000}))*1.021,-2))</f>
        <v/>
      </c>
      <c r="N680" s="19">
        <f>IF(K680&lt;=0,0,ROUNDDOWN((K680*LOOKUP(K680,{0,1950001,3300001,6950001,9000001,18000001,40000001},{0.05,0.1,0.2,0.23,0.33,0.4,0.45})-LOOKUP(K680,{0,1950001,3300001,6950001,9000001,18000001,40000001},{0,97500,427500,636000,1536000,2796000,4796000}))*1.021,-2))</f>
        <v/>
      </c>
      <c r="O680" s="19">
        <f>IF(L680&lt;=0,0,ROUNDDOWN((L680*LOOKUP(L680,{0,1950001,3300001,6950001,9000001,18000001,40000001},{0.05,0.1,0.2,0.23,0.33,0.4,0.45})-LOOKUP(L680,{0,1950001,3300001,6950001,9000001,18000001,40000001},{0,97500,427500,636000,1536000,2796000,4796000}))*1.021,-2))</f>
        <v/>
      </c>
      <c r="P680" s="19">
        <f>MAX(0,ROUNDDOWN(G680-E680-430000,-3))</f>
        <v/>
      </c>
      <c r="Q680" s="19">
        <f>MAX(0,ROUNDDOWN(G680-E680-430000-I680,-3))</f>
        <v/>
      </c>
      <c r="R680" s="19">
        <f>MAX(0,ROUNDDOWN(F680-E680-430000,-3))</f>
        <v/>
      </c>
      <c r="S680" s="19">
        <f>IF(G680&lt;=450000,0,MAX(0,ROUNDDOWN(P680*0.06-MIN(50000,P680)*0.03,-2))+MAX(0,ROUNDDOWN(P680*0.04-MIN(50000,P680)*0.02,-2)))</f>
        <v/>
      </c>
      <c r="T680" s="19">
        <f>IF(G680&lt;=450000,0,MAX(0,ROUNDDOWN(Q680*0.06-MIN(50000,Q680)*0.03,-2))+MAX(0,ROUNDDOWN(Q680*0.04-MIN(50000,Q680)*0.02,-2)))</f>
        <v/>
      </c>
      <c r="U680" s="19">
        <f>IF(F680&lt;=450000,0,MAX(0,ROUNDDOWN(R680*0.06-MIN(50000,R680)*0.03,-2))+MAX(0,ROUNDDOWN(R680*0.04-MIN(50000,R680)*0.02,-2)))</f>
        <v/>
      </c>
      <c r="V680" s="19">
        <f>S680-U680</f>
        <v/>
      </c>
      <c r="W680" s="19">
        <f>O680-M680</f>
        <v/>
      </c>
      <c r="X680" s="19">
        <f>N680+T680-M680-S680</f>
        <v/>
      </c>
      <c r="Y680" s="19">
        <f>T680-S680</f>
        <v/>
      </c>
    </row>
    <row r="681">
      <c r="A681" t="inlineStr">
        <is>
          <t>年収刻み 20万1円</t>
        </is>
      </c>
      <c r="B681" s="19">
        <f>'4_年収10万円刻み'!$A$155</f>
        <v/>
      </c>
      <c r="C681" s="19" t="n">
        <v>200001</v>
      </c>
      <c r="D681" s="19" t="n">
        <v>0</v>
      </c>
      <c r="E681" s="19">
        <f>ROUND(MIN(B681/12,650000)*12*0.0915+MIN(B681/12,1390000)*12*(0.0504+0)+B681*0.005,0)</f>
        <v/>
      </c>
      <c r="F681" s="19">
        <f>IF(B681&lt;741000,0,IF(B681&lt;2191000,B681-740000,IF(B681&lt;2193000,1451000,IF(B681&lt;2196000,1453000,IF(B681&lt;2200000,1456000,IF(B681&lt;3600000,ROUND(ROUNDDOWN(B681/4,-3)*2.8,0)-80000,IF(B681&lt;6600000,ROUND(ROUNDDOWN(B681/4,-3)*3.2,0)-440000,IF(B681&lt;8500000,ROUNDDOWN(B681*0.9,0)-1100000,B681-1950000))))))))</f>
        <v/>
      </c>
      <c r="G681" s="19">
        <f>F681+C681</f>
        <v/>
      </c>
      <c r="H681" s="19">
        <f>IF(G681&gt;23500000,NA(),IF(G681&lt;=4890000,1040000,IF(G681&lt;=6550000,670000,620000)))</f>
        <v/>
      </c>
      <c r="I681" s="19">
        <f>IF(D681&lt;=0,0,MAX(0,MIN(2000000,D681-MIN(100000,ROUNDDOWN(G681*0.05,0)))))</f>
        <v/>
      </c>
      <c r="J681" s="19">
        <f>MAX(0,ROUNDDOWN(F681-E681-H681,-3))</f>
        <v/>
      </c>
      <c r="K681" s="19">
        <f>MAX(0,ROUNDDOWN(G681-E681-H681-I681,-3))</f>
        <v/>
      </c>
      <c r="L681" s="19">
        <f>MAX(0,ROUNDDOWN(G681-E681-H681,-3))</f>
        <v/>
      </c>
      <c r="M681" s="19">
        <f>IF(J681&lt;=0,0,ROUNDDOWN((J681*LOOKUP(J681,{0,1950001,3300001,6950001,9000001,18000001,40000001},{0.05,0.1,0.2,0.23,0.33,0.4,0.45})-LOOKUP(J681,{0,1950001,3300001,6950001,9000001,18000001,40000001},{0,97500,427500,636000,1536000,2796000,4796000}))*1.021,-2))</f>
        <v/>
      </c>
      <c r="N681" s="19">
        <f>IF(K681&lt;=0,0,ROUNDDOWN((K681*LOOKUP(K681,{0,1950001,3300001,6950001,9000001,18000001,40000001},{0.05,0.1,0.2,0.23,0.33,0.4,0.45})-LOOKUP(K681,{0,1950001,3300001,6950001,9000001,18000001,40000001},{0,97500,427500,636000,1536000,2796000,4796000}))*1.021,-2))</f>
        <v/>
      </c>
      <c r="O681" s="19">
        <f>IF(L681&lt;=0,0,ROUNDDOWN((L681*LOOKUP(L681,{0,1950001,3300001,6950001,9000001,18000001,40000001},{0.05,0.1,0.2,0.23,0.33,0.4,0.45})-LOOKUP(L681,{0,1950001,3300001,6950001,9000001,18000001,40000001},{0,97500,427500,636000,1536000,2796000,4796000}))*1.021,-2))</f>
        <v/>
      </c>
      <c r="P681" s="19">
        <f>MAX(0,ROUNDDOWN(G681-E681-430000,-3))</f>
        <v/>
      </c>
      <c r="Q681" s="19">
        <f>MAX(0,ROUNDDOWN(G681-E681-430000-I681,-3))</f>
        <v/>
      </c>
      <c r="R681" s="19">
        <f>MAX(0,ROUNDDOWN(F681-E681-430000,-3))</f>
        <v/>
      </c>
      <c r="S681" s="19">
        <f>IF(G681&lt;=450000,0,MAX(0,ROUNDDOWN(P681*0.06-MIN(50000,P681)*0.03,-2))+MAX(0,ROUNDDOWN(P681*0.04-MIN(50000,P681)*0.02,-2)))</f>
        <v/>
      </c>
      <c r="T681" s="19">
        <f>IF(G681&lt;=450000,0,MAX(0,ROUNDDOWN(Q681*0.06-MIN(50000,Q681)*0.03,-2))+MAX(0,ROUNDDOWN(Q681*0.04-MIN(50000,Q681)*0.02,-2)))</f>
        <v/>
      </c>
      <c r="U681" s="19">
        <f>IF(F681&lt;=450000,0,MAX(0,ROUNDDOWN(R681*0.06-MIN(50000,R681)*0.03,-2))+MAX(0,ROUNDDOWN(R681*0.04-MIN(50000,R681)*0.02,-2)))</f>
        <v/>
      </c>
      <c r="V681" s="19">
        <f>S681-U681</f>
        <v/>
      </c>
      <c r="W681" s="19">
        <f>O681-M681</f>
        <v/>
      </c>
      <c r="X681" s="19">
        <f>N681+T681-M681-S681</f>
        <v/>
      </c>
      <c r="Y681" s="19">
        <f>T681-S681</f>
        <v/>
      </c>
    </row>
    <row r="682">
      <c r="A682" t="inlineStr">
        <is>
          <t>年収刻み 19万</t>
        </is>
      </c>
      <c r="B682" s="19">
        <f>'4_年収10万円刻み'!$A$156</f>
        <v/>
      </c>
      <c r="C682" s="19" t="n">
        <v>190000</v>
      </c>
      <c r="D682" s="19" t="n">
        <v>0</v>
      </c>
      <c r="E682" s="19">
        <f>ROUND(MIN(B682/12,650000)*12*0.0915+MIN(B682/12,1390000)*12*(0.0504+0)+B682*0.005,0)</f>
        <v/>
      </c>
      <c r="F682" s="19">
        <f>IF(B682&lt;741000,0,IF(B682&lt;2191000,B682-740000,IF(B682&lt;2193000,1451000,IF(B682&lt;2196000,1453000,IF(B682&lt;2200000,1456000,IF(B682&lt;3600000,ROUND(ROUNDDOWN(B682/4,-3)*2.8,0)-80000,IF(B682&lt;6600000,ROUND(ROUNDDOWN(B682/4,-3)*3.2,0)-440000,IF(B682&lt;8500000,ROUNDDOWN(B682*0.9,0)-1100000,B682-1950000))))))))</f>
        <v/>
      </c>
      <c r="G682" s="19">
        <f>F682+C682</f>
        <v/>
      </c>
      <c r="H682" s="19">
        <f>IF(G682&gt;23500000,NA(),IF(G682&lt;=4890000,1040000,IF(G682&lt;=6550000,670000,620000)))</f>
        <v/>
      </c>
      <c r="I682" s="19">
        <f>IF(D682&lt;=0,0,MAX(0,MIN(2000000,D682-MIN(100000,ROUNDDOWN(G682*0.05,0)))))</f>
        <v/>
      </c>
      <c r="J682" s="19">
        <f>MAX(0,ROUNDDOWN(F682-E682-H682,-3))</f>
        <v/>
      </c>
      <c r="K682" s="19">
        <f>MAX(0,ROUNDDOWN(G682-E682-H682-I682,-3))</f>
        <v/>
      </c>
      <c r="L682" s="19">
        <f>MAX(0,ROUNDDOWN(G682-E682-H682,-3))</f>
        <v/>
      </c>
      <c r="M682" s="19">
        <f>IF(J682&lt;=0,0,ROUNDDOWN((J682*LOOKUP(J682,{0,1950001,3300001,6950001,9000001,18000001,40000001},{0.05,0.1,0.2,0.23,0.33,0.4,0.45})-LOOKUP(J682,{0,1950001,3300001,6950001,9000001,18000001,40000001},{0,97500,427500,636000,1536000,2796000,4796000}))*1.021,-2))</f>
        <v/>
      </c>
      <c r="N682" s="19">
        <f>IF(K682&lt;=0,0,ROUNDDOWN((K682*LOOKUP(K682,{0,1950001,3300001,6950001,9000001,18000001,40000001},{0.05,0.1,0.2,0.23,0.33,0.4,0.45})-LOOKUP(K682,{0,1950001,3300001,6950001,9000001,18000001,40000001},{0,97500,427500,636000,1536000,2796000,4796000}))*1.021,-2))</f>
        <v/>
      </c>
      <c r="O682" s="19">
        <f>IF(L682&lt;=0,0,ROUNDDOWN((L682*LOOKUP(L682,{0,1950001,3300001,6950001,9000001,18000001,40000001},{0.05,0.1,0.2,0.23,0.33,0.4,0.45})-LOOKUP(L682,{0,1950001,3300001,6950001,9000001,18000001,40000001},{0,97500,427500,636000,1536000,2796000,4796000}))*1.021,-2))</f>
        <v/>
      </c>
      <c r="P682" s="19">
        <f>MAX(0,ROUNDDOWN(G682-E682-430000,-3))</f>
        <v/>
      </c>
      <c r="Q682" s="19">
        <f>MAX(0,ROUNDDOWN(G682-E682-430000-I682,-3))</f>
        <v/>
      </c>
      <c r="R682" s="19">
        <f>MAX(0,ROUNDDOWN(F682-E682-430000,-3))</f>
        <v/>
      </c>
      <c r="S682" s="19">
        <f>IF(G682&lt;=450000,0,MAX(0,ROUNDDOWN(P682*0.06-MIN(50000,P682)*0.03,-2))+MAX(0,ROUNDDOWN(P682*0.04-MIN(50000,P682)*0.02,-2)))</f>
        <v/>
      </c>
      <c r="T682" s="19">
        <f>IF(G682&lt;=450000,0,MAX(0,ROUNDDOWN(Q682*0.06-MIN(50000,Q682)*0.03,-2))+MAX(0,ROUNDDOWN(Q682*0.04-MIN(50000,Q682)*0.02,-2)))</f>
        <v/>
      </c>
      <c r="U682" s="19">
        <f>IF(F682&lt;=450000,0,MAX(0,ROUNDDOWN(R682*0.06-MIN(50000,R682)*0.03,-2))+MAX(0,ROUNDDOWN(R682*0.04-MIN(50000,R682)*0.02,-2)))</f>
        <v/>
      </c>
      <c r="V682" s="19">
        <f>S682-U682</f>
        <v/>
      </c>
      <c r="W682" s="19">
        <f>O682-M682</f>
        <v/>
      </c>
      <c r="X682" s="19">
        <f>N682+T682-M682-S682</f>
        <v/>
      </c>
      <c r="Y682" s="19">
        <f>T682-S682</f>
        <v/>
      </c>
    </row>
    <row r="683">
      <c r="A683" t="inlineStr">
        <is>
          <t>年収刻み 20万1円</t>
        </is>
      </c>
      <c r="B683" s="19">
        <f>'4_年収10万円刻み'!$A$156</f>
        <v/>
      </c>
      <c r="C683" s="19" t="n">
        <v>200001</v>
      </c>
      <c r="D683" s="19" t="n">
        <v>0</v>
      </c>
      <c r="E683" s="19">
        <f>ROUND(MIN(B683/12,650000)*12*0.0915+MIN(B683/12,1390000)*12*(0.0504+0)+B683*0.005,0)</f>
        <v/>
      </c>
      <c r="F683" s="19">
        <f>IF(B683&lt;741000,0,IF(B683&lt;2191000,B683-740000,IF(B683&lt;2193000,1451000,IF(B683&lt;2196000,1453000,IF(B683&lt;2200000,1456000,IF(B683&lt;3600000,ROUND(ROUNDDOWN(B683/4,-3)*2.8,0)-80000,IF(B683&lt;6600000,ROUND(ROUNDDOWN(B683/4,-3)*3.2,0)-440000,IF(B683&lt;8500000,ROUNDDOWN(B683*0.9,0)-1100000,B683-1950000))))))))</f>
        <v/>
      </c>
      <c r="G683" s="19">
        <f>F683+C683</f>
        <v/>
      </c>
      <c r="H683" s="19">
        <f>IF(G683&gt;23500000,NA(),IF(G683&lt;=4890000,1040000,IF(G683&lt;=6550000,670000,620000)))</f>
        <v/>
      </c>
      <c r="I683" s="19">
        <f>IF(D683&lt;=0,0,MAX(0,MIN(2000000,D683-MIN(100000,ROUNDDOWN(G683*0.05,0)))))</f>
        <v/>
      </c>
      <c r="J683" s="19">
        <f>MAX(0,ROUNDDOWN(F683-E683-H683,-3))</f>
        <v/>
      </c>
      <c r="K683" s="19">
        <f>MAX(0,ROUNDDOWN(G683-E683-H683-I683,-3))</f>
        <v/>
      </c>
      <c r="L683" s="19">
        <f>MAX(0,ROUNDDOWN(G683-E683-H683,-3))</f>
        <v/>
      </c>
      <c r="M683" s="19">
        <f>IF(J683&lt;=0,0,ROUNDDOWN((J683*LOOKUP(J683,{0,1950001,3300001,6950001,9000001,18000001,40000001},{0.05,0.1,0.2,0.23,0.33,0.4,0.45})-LOOKUP(J683,{0,1950001,3300001,6950001,9000001,18000001,40000001},{0,97500,427500,636000,1536000,2796000,4796000}))*1.021,-2))</f>
        <v/>
      </c>
      <c r="N683" s="19">
        <f>IF(K683&lt;=0,0,ROUNDDOWN((K683*LOOKUP(K683,{0,1950001,3300001,6950001,9000001,18000001,40000001},{0.05,0.1,0.2,0.23,0.33,0.4,0.45})-LOOKUP(K683,{0,1950001,3300001,6950001,9000001,18000001,40000001},{0,97500,427500,636000,1536000,2796000,4796000}))*1.021,-2))</f>
        <v/>
      </c>
      <c r="O683" s="19">
        <f>IF(L683&lt;=0,0,ROUNDDOWN((L683*LOOKUP(L683,{0,1950001,3300001,6950001,9000001,18000001,40000001},{0.05,0.1,0.2,0.23,0.33,0.4,0.45})-LOOKUP(L683,{0,1950001,3300001,6950001,9000001,18000001,40000001},{0,97500,427500,636000,1536000,2796000,4796000}))*1.021,-2))</f>
        <v/>
      </c>
      <c r="P683" s="19">
        <f>MAX(0,ROUNDDOWN(G683-E683-430000,-3))</f>
        <v/>
      </c>
      <c r="Q683" s="19">
        <f>MAX(0,ROUNDDOWN(G683-E683-430000-I683,-3))</f>
        <v/>
      </c>
      <c r="R683" s="19">
        <f>MAX(0,ROUNDDOWN(F683-E683-430000,-3))</f>
        <v/>
      </c>
      <c r="S683" s="19">
        <f>IF(G683&lt;=450000,0,MAX(0,ROUNDDOWN(P683*0.06-MIN(50000,P683)*0.03,-2))+MAX(0,ROUNDDOWN(P683*0.04-MIN(50000,P683)*0.02,-2)))</f>
        <v/>
      </c>
      <c r="T683" s="19">
        <f>IF(G683&lt;=450000,0,MAX(0,ROUNDDOWN(Q683*0.06-MIN(50000,Q683)*0.03,-2))+MAX(0,ROUNDDOWN(Q683*0.04-MIN(50000,Q683)*0.02,-2)))</f>
        <v/>
      </c>
      <c r="U683" s="19">
        <f>IF(F683&lt;=450000,0,MAX(0,ROUNDDOWN(R683*0.06-MIN(50000,R683)*0.03,-2))+MAX(0,ROUNDDOWN(R683*0.04-MIN(50000,R683)*0.02,-2)))</f>
        <v/>
      </c>
      <c r="V683" s="19">
        <f>S683-U683</f>
        <v/>
      </c>
      <c r="W683" s="19">
        <f>O683-M683</f>
        <v/>
      </c>
      <c r="X683" s="19">
        <f>N683+T683-M683-S683</f>
        <v/>
      </c>
      <c r="Y683" s="19">
        <f>T683-S683</f>
        <v/>
      </c>
    </row>
    <row r="684">
      <c r="A684" t="inlineStr">
        <is>
          <t>年収刻み 19万</t>
        </is>
      </c>
      <c r="B684" s="19">
        <f>'4_年収10万円刻み'!$A$157</f>
        <v/>
      </c>
      <c r="C684" s="19" t="n">
        <v>190000</v>
      </c>
      <c r="D684" s="19" t="n">
        <v>0</v>
      </c>
      <c r="E684" s="19">
        <f>ROUND(MIN(B684/12,650000)*12*0.0915+MIN(B684/12,1390000)*12*(0.0504+0)+B684*0.005,0)</f>
        <v/>
      </c>
      <c r="F684" s="19">
        <f>IF(B684&lt;741000,0,IF(B684&lt;2191000,B684-740000,IF(B684&lt;2193000,1451000,IF(B684&lt;2196000,1453000,IF(B684&lt;2200000,1456000,IF(B684&lt;3600000,ROUND(ROUNDDOWN(B684/4,-3)*2.8,0)-80000,IF(B684&lt;6600000,ROUND(ROUNDDOWN(B684/4,-3)*3.2,0)-440000,IF(B684&lt;8500000,ROUNDDOWN(B684*0.9,0)-1100000,B684-1950000))))))))</f>
        <v/>
      </c>
      <c r="G684" s="19">
        <f>F684+C684</f>
        <v/>
      </c>
      <c r="H684" s="19">
        <f>IF(G684&gt;23500000,NA(),IF(G684&lt;=4890000,1040000,IF(G684&lt;=6550000,670000,620000)))</f>
        <v/>
      </c>
      <c r="I684" s="19">
        <f>IF(D684&lt;=0,0,MAX(0,MIN(2000000,D684-MIN(100000,ROUNDDOWN(G684*0.05,0)))))</f>
        <v/>
      </c>
      <c r="J684" s="19">
        <f>MAX(0,ROUNDDOWN(F684-E684-H684,-3))</f>
        <v/>
      </c>
      <c r="K684" s="19">
        <f>MAX(0,ROUNDDOWN(G684-E684-H684-I684,-3))</f>
        <v/>
      </c>
      <c r="L684" s="19">
        <f>MAX(0,ROUNDDOWN(G684-E684-H684,-3))</f>
        <v/>
      </c>
      <c r="M684" s="19">
        <f>IF(J684&lt;=0,0,ROUNDDOWN((J684*LOOKUP(J684,{0,1950001,3300001,6950001,9000001,18000001,40000001},{0.05,0.1,0.2,0.23,0.33,0.4,0.45})-LOOKUP(J684,{0,1950001,3300001,6950001,9000001,18000001,40000001},{0,97500,427500,636000,1536000,2796000,4796000}))*1.021,-2))</f>
        <v/>
      </c>
      <c r="N684" s="19">
        <f>IF(K684&lt;=0,0,ROUNDDOWN((K684*LOOKUP(K684,{0,1950001,3300001,6950001,9000001,18000001,40000001},{0.05,0.1,0.2,0.23,0.33,0.4,0.45})-LOOKUP(K684,{0,1950001,3300001,6950001,9000001,18000001,40000001},{0,97500,427500,636000,1536000,2796000,4796000}))*1.021,-2))</f>
        <v/>
      </c>
      <c r="O684" s="19">
        <f>IF(L684&lt;=0,0,ROUNDDOWN((L684*LOOKUP(L684,{0,1950001,3300001,6950001,9000001,18000001,40000001},{0.05,0.1,0.2,0.23,0.33,0.4,0.45})-LOOKUP(L684,{0,1950001,3300001,6950001,9000001,18000001,40000001},{0,97500,427500,636000,1536000,2796000,4796000}))*1.021,-2))</f>
        <v/>
      </c>
      <c r="P684" s="19">
        <f>MAX(0,ROUNDDOWN(G684-E684-430000,-3))</f>
        <v/>
      </c>
      <c r="Q684" s="19">
        <f>MAX(0,ROUNDDOWN(G684-E684-430000-I684,-3))</f>
        <v/>
      </c>
      <c r="R684" s="19">
        <f>MAX(0,ROUNDDOWN(F684-E684-430000,-3))</f>
        <v/>
      </c>
      <c r="S684" s="19">
        <f>IF(G684&lt;=450000,0,MAX(0,ROUNDDOWN(P684*0.06-MIN(50000,P684)*0.03,-2))+MAX(0,ROUNDDOWN(P684*0.04-MIN(50000,P684)*0.02,-2)))</f>
        <v/>
      </c>
      <c r="T684" s="19">
        <f>IF(G684&lt;=450000,0,MAX(0,ROUNDDOWN(Q684*0.06-MIN(50000,Q684)*0.03,-2))+MAX(0,ROUNDDOWN(Q684*0.04-MIN(50000,Q684)*0.02,-2)))</f>
        <v/>
      </c>
      <c r="U684" s="19">
        <f>IF(F684&lt;=450000,0,MAX(0,ROUNDDOWN(R684*0.06-MIN(50000,R684)*0.03,-2))+MAX(0,ROUNDDOWN(R684*0.04-MIN(50000,R684)*0.02,-2)))</f>
        <v/>
      </c>
      <c r="V684" s="19">
        <f>S684-U684</f>
        <v/>
      </c>
      <c r="W684" s="19">
        <f>O684-M684</f>
        <v/>
      </c>
      <c r="X684" s="19">
        <f>N684+T684-M684-S684</f>
        <v/>
      </c>
      <c r="Y684" s="19">
        <f>T684-S684</f>
        <v/>
      </c>
    </row>
    <row r="685">
      <c r="A685" t="inlineStr">
        <is>
          <t>年収刻み 20万1円</t>
        </is>
      </c>
      <c r="B685" s="19">
        <f>'4_年収10万円刻み'!$A$157</f>
        <v/>
      </c>
      <c r="C685" s="19" t="n">
        <v>200001</v>
      </c>
      <c r="D685" s="19" t="n">
        <v>0</v>
      </c>
      <c r="E685" s="19">
        <f>ROUND(MIN(B685/12,650000)*12*0.0915+MIN(B685/12,1390000)*12*(0.0504+0)+B685*0.005,0)</f>
        <v/>
      </c>
      <c r="F685" s="19">
        <f>IF(B685&lt;741000,0,IF(B685&lt;2191000,B685-740000,IF(B685&lt;2193000,1451000,IF(B685&lt;2196000,1453000,IF(B685&lt;2200000,1456000,IF(B685&lt;3600000,ROUND(ROUNDDOWN(B685/4,-3)*2.8,0)-80000,IF(B685&lt;6600000,ROUND(ROUNDDOWN(B685/4,-3)*3.2,0)-440000,IF(B685&lt;8500000,ROUNDDOWN(B685*0.9,0)-1100000,B685-1950000))))))))</f>
        <v/>
      </c>
      <c r="G685" s="19">
        <f>F685+C685</f>
        <v/>
      </c>
      <c r="H685" s="19">
        <f>IF(G685&gt;23500000,NA(),IF(G685&lt;=4890000,1040000,IF(G685&lt;=6550000,670000,620000)))</f>
        <v/>
      </c>
      <c r="I685" s="19">
        <f>IF(D685&lt;=0,0,MAX(0,MIN(2000000,D685-MIN(100000,ROUNDDOWN(G685*0.05,0)))))</f>
        <v/>
      </c>
      <c r="J685" s="19">
        <f>MAX(0,ROUNDDOWN(F685-E685-H685,-3))</f>
        <v/>
      </c>
      <c r="K685" s="19">
        <f>MAX(0,ROUNDDOWN(G685-E685-H685-I685,-3))</f>
        <v/>
      </c>
      <c r="L685" s="19">
        <f>MAX(0,ROUNDDOWN(G685-E685-H685,-3))</f>
        <v/>
      </c>
      <c r="M685" s="19">
        <f>IF(J685&lt;=0,0,ROUNDDOWN((J685*LOOKUP(J685,{0,1950001,3300001,6950001,9000001,18000001,40000001},{0.05,0.1,0.2,0.23,0.33,0.4,0.45})-LOOKUP(J685,{0,1950001,3300001,6950001,9000001,18000001,40000001},{0,97500,427500,636000,1536000,2796000,4796000}))*1.021,-2))</f>
        <v/>
      </c>
      <c r="N685" s="19">
        <f>IF(K685&lt;=0,0,ROUNDDOWN((K685*LOOKUP(K685,{0,1950001,3300001,6950001,9000001,18000001,40000001},{0.05,0.1,0.2,0.23,0.33,0.4,0.45})-LOOKUP(K685,{0,1950001,3300001,6950001,9000001,18000001,40000001},{0,97500,427500,636000,1536000,2796000,4796000}))*1.021,-2))</f>
        <v/>
      </c>
      <c r="O685" s="19">
        <f>IF(L685&lt;=0,0,ROUNDDOWN((L685*LOOKUP(L685,{0,1950001,3300001,6950001,9000001,18000001,40000001},{0.05,0.1,0.2,0.23,0.33,0.4,0.45})-LOOKUP(L685,{0,1950001,3300001,6950001,9000001,18000001,40000001},{0,97500,427500,636000,1536000,2796000,4796000}))*1.021,-2))</f>
        <v/>
      </c>
      <c r="P685" s="19">
        <f>MAX(0,ROUNDDOWN(G685-E685-430000,-3))</f>
        <v/>
      </c>
      <c r="Q685" s="19">
        <f>MAX(0,ROUNDDOWN(G685-E685-430000-I685,-3))</f>
        <v/>
      </c>
      <c r="R685" s="19">
        <f>MAX(0,ROUNDDOWN(F685-E685-430000,-3))</f>
        <v/>
      </c>
      <c r="S685" s="19">
        <f>IF(G685&lt;=450000,0,MAX(0,ROUNDDOWN(P685*0.06-MIN(50000,P685)*0.03,-2))+MAX(0,ROUNDDOWN(P685*0.04-MIN(50000,P685)*0.02,-2)))</f>
        <v/>
      </c>
      <c r="T685" s="19">
        <f>IF(G685&lt;=450000,0,MAX(0,ROUNDDOWN(Q685*0.06-MIN(50000,Q685)*0.03,-2))+MAX(0,ROUNDDOWN(Q685*0.04-MIN(50000,Q685)*0.02,-2)))</f>
        <v/>
      </c>
      <c r="U685" s="19">
        <f>IF(F685&lt;=450000,0,MAX(0,ROUNDDOWN(R685*0.06-MIN(50000,R685)*0.03,-2))+MAX(0,ROUNDDOWN(R685*0.04-MIN(50000,R685)*0.02,-2)))</f>
        <v/>
      </c>
      <c r="V685" s="19">
        <f>S685-U685</f>
        <v/>
      </c>
      <c r="W685" s="19">
        <f>O685-M685</f>
        <v/>
      </c>
      <c r="X685" s="19">
        <f>N685+T685-M685-S685</f>
        <v/>
      </c>
      <c r="Y685" s="19">
        <f>T685-S685</f>
        <v/>
      </c>
    </row>
    <row r="686">
      <c r="A686" t="inlineStr">
        <is>
          <t>年収刻み 19万</t>
        </is>
      </c>
      <c r="B686" s="19">
        <f>'4_年収10万円刻み'!$A$158</f>
        <v/>
      </c>
      <c r="C686" s="19" t="n">
        <v>190000</v>
      </c>
      <c r="D686" s="19" t="n">
        <v>0</v>
      </c>
      <c r="E686" s="19">
        <f>ROUND(MIN(B686/12,650000)*12*0.0915+MIN(B686/12,1390000)*12*(0.0504+0)+B686*0.005,0)</f>
        <v/>
      </c>
      <c r="F686" s="19">
        <f>IF(B686&lt;741000,0,IF(B686&lt;2191000,B686-740000,IF(B686&lt;2193000,1451000,IF(B686&lt;2196000,1453000,IF(B686&lt;2200000,1456000,IF(B686&lt;3600000,ROUND(ROUNDDOWN(B686/4,-3)*2.8,0)-80000,IF(B686&lt;6600000,ROUND(ROUNDDOWN(B686/4,-3)*3.2,0)-440000,IF(B686&lt;8500000,ROUNDDOWN(B686*0.9,0)-1100000,B686-1950000))))))))</f>
        <v/>
      </c>
      <c r="G686" s="19">
        <f>F686+C686</f>
        <v/>
      </c>
      <c r="H686" s="19">
        <f>IF(G686&gt;23500000,NA(),IF(G686&lt;=4890000,1040000,IF(G686&lt;=6550000,670000,620000)))</f>
        <v/>
      </c>
      <c r="I686" s="19">
        <f>IF(D686&lt;=0,0,MAX(0,MIN(2000000,D686-MIN(100000,ROUNDDOWN(G686*0.05,0)))))</f>
        <v/>
      </c>
      <c r="J686" s="19">
        <f>MAX(0,ROUNDDOWN(F686-E686-H686,-3))</f>
        <v/>
      </c>
      <c r="K686" s="19">
        <f>MAX(0,ROUNDDOWN(G686-E686-H686-I686,-3))</f>
        <v/>
      </c>
      <c r="L686" s="19">
        <f>MAX(0,ROUNDDOWN(G686-E686-H686,-3))</f>
        <v/>
      </c>
      <c r="M686" s="19">
        <f>IF(J686&lt;=0,0,ROUNDDOWN((J686*LOOKUP(J686,{0,1950001,3300001,6950001,9000001,18000001,40000001},{0.05,0.1,0.2,0.23,0.33,0.4,0.45})-LOOKUP(J686,{0,1950001,3300001,6950001,9000001,18000001,40000001},{0,97500,427500,636000,1536000,2796000,4796000}))*1.021,-2))</f>
        <v/>
      </c>
      <c r="N686" s="19">
        <f>IF(K686&lt;=0,0,ROUNDDOWN((K686*LOOKUP(K686,{0,1950001,3300001,6950001,9000001,18000001,40000001},{0.05,0.1,0.2,0.23,0.33,0.4,0.45})-LOOKUP(K686,{0,1950001,3300001,6950001,9000001,18000001,40000001},{0,97500,427500,636000,1536000,2796000,4796000}))*1.021,-2))</f>
        <v/>
      </c>
      <c r="O686" s="19">
        <f>IF(L686&lt;=0,0,ROUNDDOWN((L686*LOOKUP(L686,{0,1950001,3300001,6950001,9000001,18000001,40000001},{0.05,0.1,0.2,0.23,0.33,0.4,0.45})-LOOKUP(L686,{0,1950001,3300001,6950001,9000001,18000001,40000001},{0,97500,427500,636000,1536000,2796000,4796000}))*1.021,-2))</f>
        <v/>
      </c>
      <c r="P686" s="19">
        <f>MAX(0,ROUNDDOWN(G686-E686-430000,-3))</f>
        <v/>
      </c>
      <c r="Q686" s="19">
        <f>MAX(0,ROUNDDOWN(G686-E686-430000-I686,-3))</f>
        <v/>
      </c>
      <c r="R686" s="19">
        <f>MAX(0,ROUNDDOWN(F686-E686-430000,-3))</f>
        <v/>
      </c>
      <c r="S686" s="19">
        <f>IF(G686&lt;=450000,0,MAX(0,ROUNDDOWN(P686*0.06-MIN(50000,P686)*0.03,-2))+MAX(0,ROUNDDOWN(P686*0.04-MIN(50000,P686)*0.02,-2)))</f>
        <v/>
      </c>
      <c r="T686" s="19">
        <f>IF(G686&lt;=450000,0,MAX(0,ROUNDDOWN(Q686*0.06-MIN(50000,Q686)*0.03,-2))+MAX(0,ROUNDDOWN(Q686*0.04-MIN(50000,Q686)*0.02,-2)))</f>
        <v/>
      </c>
      <c r="U686" s="19">
        <f>IF(F686&lt;=450000,0,MAX(0,ROUNDDOWN(R686*0.06-MIN(50000,R686)*0.03,-2))+MAX(0,ROUNDDOWN(R686*0.04-MIN(50000,R686)*0.02,-2)))</f>
        <v/>
      </c>
      <c r="V686" s="19">
        <f>S686-U686</f>
        <v/>
      </c>
      <c r="W686" s="19">
        <f>O686-M686</f>
        <v/>
      </c>
      <c r="X686" s="19">
        <f>N686+T686-M686-S686</f>
        <v/>
      </c>
      <c r="Y686" s="19">
        <f>T686-S686</f>
        <v/>
      </c>
    </row>
    <row r="687">
      <c r="A687" t="inlineStr">
        <is>
          <t>年収刻み 20万1円</t>
        </is>
      </c>
      <c r="B687" s="19">
        <f>'4_年収10万円刻み'!$A$158</f>
        <v/>
      </c>
      <c r="C687" s="19" t="n">
        <v>200001</v>
      </c>
      <c r="D687" s="19" t="n">
        <v>0</v>
      </c>
      <c r="E687" s="19">
        <f>ROUND(MIN(B687/12,650000)*12*0.0915+MIN(B687/12,1390000)*12*(0.0504+0)+B687*0.005,0)</f>
        <v/>
      </c>
      <c r="F687" s="19">
        <f>IF(B687&lt;741000,0,IF(B687&lt;2191000,B687-740000,IF(B687&lt;2193000,1451000,IF(B687&lt;2196000,1453000,IF(B687&lt;2200000,1456000,IF(B687&lt;3600000,ROUND(ROUNDDOWN(B687/4,-3)*2.8,0)-80000,IF(B687&lt;6600000,ROUND(ROUNDDOWN(B687/4,-3)*3.2,0)-440000,IF(B687&lt;8500000,ROUNDDOWN(B687*0.9,0)-1100000,B687-1950000))))))))</f>
        <v/>
      </c>
      <c r="G687" s="19">
        <f>F687+C687</f>
        <v/>
      </c>
      <c r="H687" s="19">
        <f>IF(G687&gt;23500000,NA(),IF(G687&lt;=4890000,1040000,IF(G687&lt;=6550000,670000,620000)))</f>
        <v/>
      </c>
      <c r="I687" s="19">
        <f>IF(D687&lt;=0,0,MAX(0,MIN(2000000,D687-MIN(100000,ROUNDDOWN(G687*0.05,0)))))</f>
        <v/>
      </c>
      <c r="J687" s="19">
        <f>MAX(0,ROUNDDOWN(F687-E687-H687,-3))</f>
        <v/>
      </c>
      <c r="K687" s="19">
        <f>MAX(0,ROUNDDOWN(G687-E687-H687-I687,-3))</f>
        <v/>
      </c>
      <c r="L687" s="19">
        <f>MAX(0,ROUNDDOWN(G687-E687-H687,-3))</f>
        <v/>
      </c>
      <c r="M687" s="19">
        <f>IF(J687&lt;=0,0,ROUNDDOWN((J687*LOOKUP(J687,{0,1950001,3300001,6950001,9000001,18000001,40000001},{0.05,0.1,0.2,0.23,0.33,0.4,0.45})-LOOKUP(J687,{0,1950001,3300001,6950001,9000001,18000001,40000001},{0,97500,427500,636000,1536000,2796000,4796000}))*1.021,-2))</f>
        <v/>
      </c>
      <c r="N687" s="19">
        <f>IF(K687&lt;=0,0,ROUNDDOWN((K687*LOOKUP(K687,{0,1950001,3300001,6950001,9000001,18000001,40000001},{0.05,0.1,0.2,0.23,0.33,0.4,0.45})-LOOKUP(K687,{0,1950001,3300001,6950001,9000001,18000001,40000001},{0,97500,427500,636000,1536000,2796000,4796000}))*1.021,-2))</f>
        <v/>
      </c>
      <c r="O687" s="19">
        <f>IF(L687&lt;=0,0,ROUNDDOWN((L687*LOOKUP(L687,{0,1950001,3300001,6950001,9000001,18000001,40000001},{0.05,0.1,0.2,0.23,0.33,0.4,0.45})-LOOKUP(L687,{0,1950001,3300001,6950001,9000001,18000001,40000001},{0,97500,427500,636000,1536000,2796000,4796000}))*1.021,-2))</f>
        <v/>
      </c>
      <c r="P687" s="19">
        <f>MAX(0,ROUNDDOWN(G687-E687-430000,-3))</f>
        <v/>
      </c>
      <c r="Q687" s="19">
        <f>MAX(0,ROUNDDOWN(G687-E687-430000-I687,-3))</f>
        <v/>
      </c>
      <c r="R687" s="19">
        <f>MAX(0,ROUNDDOWN(F687-E687-430000,-3))</f>
        <v/>
      </c>
      <c r="S687" s="19">
        <f>IF(G687&lt;=450000,0,MAX(0,ROUNDDOWN(P687*0.06-MIN(50000,P687)*0.03,-2))+MAX(0,ROUNDDOWN(P687*0.04-MIN(50000,P687)*0.02,-2)))</f>
        <v/>
      </c>
      <c r="T687" s="19">
        <f>IF(G687&lt;=450000,0,MAX(0,ROUNDDOWN(Q687*0.06-MIN(50000,Q687)*0.03,-2))+MAX(0,ROUNDDOWN(Q687*0.04-MIN(50000,Q687)*0.02,-2)))</f>
        <v/>
      </c>
      <c r="U687" s="19">
        <f>IF(F687&lt;=450000,0,MAX(0,ROUNDDOWN(R687*0.06-MIN(50000,R687)*0.03,-2))+MAX(0,ROUNDDOWN(R687*0.04-MIN(50000,R687)*0.02,-2)))</f>
        <v/>
      </c>
      <c r="V687" s="19">
        <f>S687-U687</f>
        <v/>
      </c>
      <c r="W687" s="19">
        <f>O687-M687</f>
        <v/>
      </c>
      <c r="X687" s="19">
        <f>N687+T687-M687-S687</f>
        <v/>
      </c>
      <c r="Y687" s="19">
        <f>T687-S687</f>
        <v/>
      </c>
    </row>
    <row r="688">
      <c r="A688" t="inlineStr">
        <is>
          <t>年収刻み 19万</t>
        </is>
      </c>
      <c r="B688" s="19">
        <f>'4_年収10万円刻み'!$A$159</f>
        <v/>
      </c>
      <c r="C688" s="19" t="n">
        <v>190000</v>
      </c>
      <c r="D688" s="19" t="n">
        <v>0</v>
      </c>
      <c r="E688" s="19">
        <f>ROUND(MIN(B688/12,650000)*12*0.0915+MIN(B688/12,1390000)*12*(0.0504+0)+B688*0.005,0)</f>
        <v/>
      </c>
      <c r="F688" s="19">
        <f>IF(B688&lt;741000,0,IF(B688&lt;2191000,B688-740000,IF(B688&lt;2193000,1451000,IF(B688&lt;2196000,1453000,IF(B688&lt;2200000,1456000,IF(B688&lt;3600000,ROUND(ROUNDDOWN(B688/4,-3)*2.8,0)-80000,IF(B688&lt;6600000,ROUND(ROUNDDOWN(B688/4,-3)*3.2,0)-440000,IF(B688&lt;8500000,ROUNDDOWN(B688*0.9,0)-1100000,B688-1950000))))))))</f>
        <v/>
      </c>
      <c r="G688" s="19">
        <f>F688+C688</f>
        <v/>
      </c>
      <c r="H688" s="19">
        <f>IF(G688&gt;23500000,NA(),IF(G688&lt;=4890000,1040000,IF(G688&lt;=6550000,670000,620000)))</f>
        <v/>
      </c>
      <c r="I688" s="19">
        <f>IF(D688&lt;=0,0,MAX(0,MIN(2000000,D688-MIN(100000,ROUNDDOWN(G688*0.05,0)))))</f>
        <v/>
      </c>
      <c r="J688" s="19">
        <f>MAX(0,ROUNDDOWN(F688-E688-H688,-3))</f>
        <v/>
      </c>
      <c r="K688" s="19">
        <f>MAX(0,ROUNDDOWN(G688-E688-H688-I688,-3))</f>
        <v/>
      </c>
      <c r="L688" s="19">
        <f>MAX(0,ROUNDDOWN(G688-E688-H688,-3))</f>
        <v/>
      </c>
      <c r="M688" s="19">
        <f>IF(J688&lt;=0,0,ROUNDDOWN((J688*LOOKUP(J688,{0,1950001,3300001,6950001,9000001,18000001,40000001},{0.05,0.1,0.2,0.23,0.33,0.4,0.45})-LOOKUP(J688,{0,1950001,3300001,6950001,9000001,18000001,40000001},{0,97500,427500,636000,1536000,2796000,4796000}))*1.021,-2))</f>
        <v/>
      </c>
      <c r="N688" s="19">
        <f>IF(K688&lt;=0,0,ROUNDDOWN((K688*LOOKUP(K688,{0,1950001,3300001,6950001,9000001,18000001,40000001},{0.05,0.1,0.2,0.23,0.33,0.4,0.45})-LOOKUP(K688,{0,1950001,3300001,6950001,9000001,18000001,40000001},{0,97500,427500,636000,1536000,2796000,4796000}))*1.021,-2))</f>
        <v/>
      </c>
      <c r="O688" s="19">
        <f>IF(L688&lt;=0,0,ROUNDDOWN((L688*LOOKUP(L688,{0,1950001,3300001,6950001,9000001,18000001,40000001},{0.05,0.1,0.2,0.23,0.33,0.4,0.45})-LOOKUP(L688,{0,1950001,3300001,6950001,9000001,18000001,40000001},{0,97500,427500,636000,1536000,2796000,4796000}))*1.021,-2))</f>
        <v/>
      </c>
      <c r="P688" s="19">
        <f>MAX(0,ROUNDDOWN(G688-E688-430000,-3))</f>
        <v/>
      </c>
      <c r="Q688" s="19">
        <f>MAX(0,ROUNDDOWN(G688-E688-430000-I688,-3))</f>
        <v/>
      </c>
      <c r="R688" s="19">
        <f>MAX(0,ROUNDDOWN(F688-E688-430000,-3))</f>
        <v/>
      </c>
      <c r="S688" s="19">
        <f>IF(G688&lt;=450000,0,MAX(0,ROUNDDOWN(P688*0.06-MIN(50000,P688)*0.03,-2))+MAX(0,ROUNDDOWN(P688*0.04-MIN(50000,P688)*0.02,-2)))</f>
        <v/>
      </c>
      <c r="T688" s="19">
        <f>IF(G688&lt;=450000,0,MAX(0,ROUNDDOWN(Q688*0.06-MIN(50000,Q688)*0.03,-2))+MAX(0,ROUNDDOWN(Q688*0.04-MIN(50000,Q688)*0.02,-2)))</f>
        <v/>
      </c>
      <c r="U688" s="19">
        <f>IF(F688&lt;=450000,0,MAX(0,ROUNDDOWN(R688*0.06-MIN(50000,R688)*0.03,-2))+MAX(0,ROUNDDOWN(R688*0.04-MIN(50000,R688)*0.02,-2)))</f>
        <v/>
      </c>
      <c r="V688" s="19">
        <f>S688-U688</f>
        <v/>
      </c>
      <c r="W688" s="19">
        <f>O688-M688</f>
        <v/>
      </c>
      <c r="X688" s="19">
        <f>N688+T688-M688-S688</f>
        <v/>
      </c>
      <c r="Y688" s="19">
        <f>T688-S688</f>
        <v/>
      </c>
    </row>
    <row r="689">
      <c r="A689" t="inlineStr">
        <is>
          <t>年収刻み 20万1円</t>
        </is>
      </c>
      <c r="B689" s="19">
        <f>'4_年収10万円刻み'!$A$159</f>
        <v/>
      </c>
      <c r="C689" s="19" t="n">
        <v>200001</v>
      </c>
      <c r="D689" s="19" t="n">
        <v>0</v>
      </c>
      <c r="E689" s="19">
        <f>ROUND(MIN(B689/12,650000)*12*0.0915+MIN(B689/12,1390000)*12*(0.0504+0)+B689*0.005,0)</f>
        <v/>
      </c>
      <c r="F689" s="19">
        <f>IF(B689&lt;741000,0,IF(B689&lt;2191000,B689-740000,IF(B689&lt;2193000,1451000,IF(B689&lt;2196000,1453000,IF(B689&lt;2200000,1456000,IF(B689&lt;3600000,ROUND(ROUNDDOWN(B689/4,-3)*2.8,0)-80000,IF(B689&lt;6600000,ROUND(ROUNDDOWN(B689/4,-3)*3.2,0)-440000,IF(B689&lt;8500000,ROUNDDOWN(B689*0.9,0)-1100000,B689-1950000))))))))</f>
        <v/>
      </c>
      <c r="G689" s="19">
        <f>F689+C689</f>
        <v/>
      </c>
      <c r="H689" s="19">
        <f>IF(G689&gt;23500000,NA(),IF(G689&lt;=4890000,1040000,IF(G689&lt;=6550000,670000,620000)))</f>
        <v/>
      </c>
      <c r="I689" s="19">
        <f>IF(D689&lt;=0,0,MAX(0,MIN(2000000,D689-MIN(100000,ROUNDDOWN(G689*0.05,0)))))</f>
        <v/>
      </c>
      <c r="J689" s="19">
        <f>MAX(0,ROUNDDOWN(F689-E689-H689,-3))</f>
        <v/>
      </c>
      <c r="K689" s="19">
        <f>MAX(0,ROUNDDOWN(G689-E689-H689-I689,-3))</f>
        <v/>
      </c>
      <c r="L689" s="19">
        <f>MAX(0,ROUNDDOWN(G689-E689-H689,-3))</f>
        <v/>
      </c>
      <c r="M689" s="19">
        <f>IF(J689&lt;=0,0,ROUNDDOWN((J689*LOOKUP(J689,{0,1950001,3300001,6950001,9000001,18000001,40000001},{0.05,0.1,0.2,0.23,0.33,0.4,0.45})-LOOKUP(J689,{0,1950001,3300001,6950001,9000001,18000001,40000001},{0,97500,427500,636000,1536000,2796000,4796000}))*1.021,-2))</f>
        <v/>
      </c>
      <c r="N689" s="19">
        <f>IF(K689&lt;=0,0,ROUNDDOWN((K689*LOOKUP(K689,{0,1950001,3300001,6950001,9000001,18000001,40000001},{0.05,0.1,0.2,0.23,0.33,0.4,0.45})-LOOKUP(K689,{0,1950001,3300001,6950001,9000001,18000001,40000001},{0,97500,427500,636000,1536000,2796000,4796000}))*1.021,-2))</f>
        <v/>
      </c>
      <c r="O689" s="19">
        <f>IF(L689&lt;=0,0,ROUNDDOWN((L689*LOOKUP(L689,{0,1950001,3300001,6950001,9000001,18000001,40000001},{0.05,0.1,0.2,0.23,0.33,0.4,0.45})-LOOKUP(L689,{0,1950001,3300001,6950001,9000001,18000001,40000001},{0,97500,427500,636000,1536000,2796000,4796000}))*1.021,-2))</f>
        <v/>
      </c>
      <c r="P689" s="19">
        <f>MAX(0,ROUNDDOWN(G689-E689-430000,-3))</f>
        <v/>
      </c>
      <c r="Q689" s="19">
        <f>MAX(0,ROUNDDOWN(G689-E689-430000-I689,-3))</f>
        <v/>
      </c>
      <c r="R689" s="19">
        <f>MAX(0,ROUNDDOWN(F689-E689-430000,-3))</f>
        <v/>
      </c>
      <c r="S689" s="19">
        <f>IF(G689&lt;=450000,0,MAX(0,ROUNDDOWN(P689*0.06-MIN(50000,P689)*0.03,-2))+MAX(0,ROUNDDOWN(P689*0.04-MIN(50000,P689)*0.02,-2)))</f>
        <v/>
      </c>
      <c r="T689" s="19">
        <f>IF(G689&lt;=450000,0,MAX(0,ROUNDDOWN(Q689*0.06-MIN(50000,Q689)*0.03,-2))+MAX(0,ROUNDDOWN(Q689*0.04-MIN(50000,Q689)*0.02,-2)))</f>
        <v/>
      </c>
      <c r="U689" s="19">
        <f>IF(F689&lt;=450000,0,MAX(0,ROUNDDOWN(R689*0.06-MIN(50000,R689)*0.03,-2))+MAX(0,ROUNDDOWN(R689*0.04-MIN(50000,R689)*0.02,-2)))</f>
        <v/>
      </c>
      <c r="V689" s="19">
        <f>S689-U689</f>
        <v/>
      </c>
      <c r="W689" s="19">
        <f>O689-M689</f>
        <v/>
      </c>
      <c r="X689" s="19">
        <f>N689+T689-M689-S689</f>
        <v/>
      </c>
      <c r="Y689" s="19">
        <f>T689-S689</f>
        <v/>
      </c>
    </row>
    <row r="690">
      <c r="A690" t="inlineStr">
        <is>
          <t>年収刻み 19万</t>
        </is>
      </c>
      <c r="B690" s="19">
        <f>'4_年収10万円刻み'!$A$160</f>
        <v/>
      </c>
      <c r="C690" s="19" t="n">
        <v>190000</v>
      </c>
      <c r="D690" s="19" t="n">
        <v>0</v>
      </c>
      <c r="E690" s="19">
        <f>ROUND(MIN(B690/12,650000)*12*0.0915+MIN(B690/12,1390000)*12*(0.0504+0)+B690*0.005,0)</f>
        <v/>
      </c>
      <c r="F690" s="19">
        <f>IF(B690&lt;741000,0,IF(B690&lt;2191000,B690-740000,IF(B690&lt;2193000,1451000,IF(B690&lt;2196000,1453000,IF(B690&lt;2200000,1456000,IF(B690&lt;3600000,ROUND(ROUNDDOWN(B690/4,-3)*2.8,0)-80000,IF(B690&lt;6600000,ROUND(ROUNDDOWN(B690/4,-3)*3.2,0)-440000,IF(B690&lt;8500000,ROUNDDOWN(B690*0.9,0)-1100000,B690-1950000))))))))</f>
        <v/>
      </c>
      <c r="G690" s="19">
        <f>F690+C690</f>
        <v/>
      </c>
      <c r="H690" s="19">
        <f>IF(G690&gt;23500000,NA(),IF(G690&lt;=4890000,1040000,IF(G690&lt;=6550000,670000,620000)))</f>
        <v/>
      </c>
      <c r="I690" s="19">
        <f>IF(D690&lt;=0,0,MAX(0,MIN(2000000,D690-MIN(100000,ROUNDDOWN(G690*0.05,0)))))</f>
        <v/>
      </c>
      <c r="J690" s="19">
        <f>MAX(0,ROUNDDOWN(F690-E690-H690,-3))</f>
        <v/>
      </c>
      <c r="K690" s="19">
        <f>MAX(0,ROUNDDOWN(G690-E690-H690-I690,-3))</f>
        <v/>
      </c>
      <c r="L690" s="19">
        <f>MAX(0,ROUNDDOWN(G690-E690-H690,-3))</f>
        <v/>
      </c>
      <c r="M690" s="19">
        <f>IF(J690&lt;=0,0,ROUNDDOWN((J690*LOOKUP(J690,{0,1950001,3300001,6950001,9000001,18000001,40000001},{0.05,0.1,0.2,0.23,0.33,0.4,0.45})-LOOKUP(J690,{0,1950001,3300001,6950001,9000001,18000001,40000001},{0,97500,427500,636000,1536000,2796000,4796000}))*1.021,-2))</f>
        <v/>
      </c>
      <c r="N690" s="19">
        <f>IF(K690&lt;=0,0,ROUNDDOWN((K690*LOOKUP(K690,{0,1950001,3300001,6950001,9000001,18000001,40000001},{0.05,0.1,0.2,0.23,0.33,0.4,0.45})-LOOKUP(K690,{0,1950001,3300001,6950001,9000001,18000001,40000001},{0,97500,427500,636000,1536000,2796000,4796000}))*1.021,-2))</f>
        <v/>
      </c>
      <c r="O690" s="19">
        <f>IF(L690&lt;=0,0,ROUNDDOWN((L690*LOOKUP(L690,{0,1950001,3300001,6950001,9000001,18000001,40000001},{0.05,0.1,0.2,0.23,0.33,0.4,0.45})-LOOKUP(L690,{0,1950001,3300001,6950001,9000001,18000001,40000001},{0,97500,427500,636000,1536000,2796000,4796000}))*1.021,-2))</f>
        <v/>
      </c>
      <c r="P690" s="19">
        <f>MAX(0,ROUNDDOWN(G690-E690-430000,-3))</f>
        <v/>
      </c>
      <c r="Q690" s="19">
        <f>MAX(0,ROUNDDOWN(G690-E690-430000-I690,-3))</f>
        <v/>
      </c>
      <c r="R690" s="19">
        <f>MAX(0,ROUNDDOWN(F690-E690-430000,-3))</f>
        <v/>
      </c>
      <c r="S690" s="19">
        <f>IF(G690&lt;=450000,0,MAX(0,ROUNDDOWN(P690*0.06-MIN(50000,P690)*0.03,-2))+MAX(0,ROUNDDOWN(P690*0.04-MIN(50000,P690)*0.02,-2)))</f>
        <v/>
      </c>
      <c r="T690" s="19">
        <f>IF(G690&lt;=450000,0,MAX(0,ROUNDDOWN(Q690*0.06-MIN(50000,Q690)*0.03,-2))+MAX(0,ROUNDDOWN(Q690*0.04-MIN(50000,Q690)*0.02,-2)))</f>
        <v/>
      </c>
      <c r="U690" s="19">
        <f>IF(F690&lt;=450000,0,MAX(0,ROUNDDOWN(R690*0.06-MIN(50000,R690)*0.03,-2))+MAX(0,ROUNDDOWN(R690*0.04-MIN(50000,R690)*0.02,-2)))</f>
        <v/>
      </c>
      <c r="V690" s="19">
        <f>S690-U690</f>
        <v/>
      </c>
      <c r="W690" s="19">
        <f>O690-M690</f>
        <v/>
      </c>
      <c r="X690" s="19">
        <f>N690+T690-M690-S690</f>
        <v/>
      </c>
      <c r="Y690" s="19">
        <f>T690-S690</f>
        <v/>
      </c>
    </row>
    <row r="691">
      <c r="A691" t="inlineStr">
        <is>
          <t>年収刻み 20万1円</t>
        </is>
      </c>
      <c r="B691" s="19">
        <f>'4_年収10万円刻み'!$A$160</f>
        <v/>
      </c>
      <c r="C691" s="19" t="n">
        <v>200001</v>
      </c>
      <c r="D691" s="19" t="n">
        <v>0</v>
      </c>
      <c r="E691" s="19">
        <f>ROUND(MIN(B691/12,650000)*12*0.0915+MIN(B691/12,1390000)*12*(0.0504+0)+B691*0.005,0)</f>
        <v/>
      </c>
      <c r="F691" s="19">
        <f>IF(B691&lt;741000,0,IF(B691&lt;2191000,B691-740000,IF(B691&lt;2193000,1451000,IF(B691&lt;2196000,1453000,IF(B691&lt;2200000,1456000,IF(B691&lt;3600000,ROUND(ROUNDDOWN(B691/4,-3)*2.8,0)-80000,IF(B691&lt;6600000,ROUND(ROUNDDOWN(B691/4,-3)*3.2,0)-440000,IF(B691&lt;8500000,ROUNDDOWN(B691*0.9,0)-1100000,B691-1950000))))))))</f>
        <v/>
      </c>
      <c r="G691" s="19">
        <f>F691+C691</f>
        <v/>
      </c>
      <c r="H691" s="19">
        <f>IF(G691&gt;23500000,NA(),IF(G691&lt;=4890000,1040000,IF(G691&lt;=6550000,670000,620000)))</f>
        <v/>
      </c>
      <c r="I691" s="19">
        <f>IF(D691&lt;=0,0,MAX(0,MIN(2000000,D691-MIN(100000,ROUNDDOWN(G691*0.05,0)))))</f>
        <v/>
      </c>
      <c r="J691" s="19">
        <f>MAX(0,ROUNDDOWN(F691-E691-H691,-3))</f>
        <v/>
      </c>
      <c r="K691" s="19">
        <f>MAX(0,ROUNDDOWN(G691-E691-H691-I691,-3))</f>
        <v/>
      </c>
      <c r="L691" s="19">
        <f>MAX(0,ROUNDDOWN(G691-E691-H691,-3))</f>
        <v/>
      </c>
      <c r="M691" s="19">
        <f>IF(J691&lt;=0,0,ROUNDDOWN((J691*LOOKUP(J691,{0,1950001,3300001,6950001,9000001,18000001,40000001},{0.05,0.1,0.2,0.23,0.33,0.4,0.45})-LOOKUP(J691,{0,1950001,3300001,6950001,9000001,18000001,40000001},{0,97500,427500,636000,1536000,2796000,4796000}))*1.021,-2))</f>
        <v/>
      </c>
      <c r="N691" s="19">
        <f>IF(K691&lt;=0,0,ROUNDDOWN((K691*LOOKUP(K691,{0,1950001,3300001,6950001,9000001,18000001,40000001},{0.05,0.1,0.2,0.23,0.33,0.4,0.45})-LOOKUP(K691,{0,1950001,3300001,6950001,9000001,18000001,40000001},{0,97500,427500,636000,1536000,2796000,4796000}))*1.021,-2))</f>
        <v/>
      </c>
      <c r="O691" s="19">
        <f>IF(L691&lt;=0,0,ROUNDDOWN((L691*LOOKUP(L691,{0,1950001,3300001,6950001,9000001,18000001,40000001},{0.05,0.1,0.2,0.23,0.33,0.4,0.45})-LOOKUP(L691,{0,1950001,3300001,6950001,9000001,18000001,40000001},{0,97500,427500,636000,1536000,2796000,4796000}))*1.021,-2))</f>
        <v/>
      </c>
      <c r="P691" s="19">
        <f>MAX(0,ROUNDDOWN(G691-E691-430000,-3))</f>
        <v/>
      </c>
      <c r="Q691" s="19">
        <f>MAX(0,ROUNDDOWN(G691-E691-430000-I691,-3))</f>
        <v/>
      </c>
      <c r="R691" s="19">
        <f>MAX(0,ROUNDDOWN(F691-E691-430000,-3))</f>
        <v/>
      </c>
      <c r="S691" s="19">
        <f>IF(G691&lt;=450000,0,MAX(0,ROUNDDOWN(P691*0.06-MIN(50000,P691)*0.03,-2))+MAX(0,ROUNDDOWN(P691*0.04-MIN(50000,P691)*0.02,-2)))</f>
        <v/>
      </c>
      <c r="T691" s="19">
        <f>IF(G691&lt;=450000,0,MAX(0,ROUNDDOWN(Q691*0.06-MIN(50000,Q691)*0.03,-2))+MAX(0,ROUNDDOWN(Q691*0.04-MIN(50000,Q691)*0.02,-2)))</f>
        <v/>
      </c>
      <c r="U691" s="19">
        <f>IF(F691&lt;=450000,0,MAX(0,ROUNDDOWN(R691*0.06-MIN(50000,R691)*0.03,-2))+MAX(0,ROUNDDOWN(R691*0.04-MIN(50000,R691)*0.02,-2)))</f>
        <v/>
      </c>
      <c r="V691" s="19">
        <f>S691-U691</f>
        <v/>
      </c>
      <c r="W691" s="19">
        <f>O691-M691</f>
        <v/>
      </c>
      <c r="X691" s="19">
        <f>N691+T691-M691-S691</f>
        <v/>
      </c>
      <c r="Y691" s="19">
        <f>T691-S691</f>
        <v/>
      </c>
    </row>
    <row r="692">
      <c r="A692" t="inlineStr">
        <is>
          <t>年収刻み 19万</t>
        </is>
      </c>
      <c r="B692" s="19">
        <f>'4_年収10万円刻み'!$A$161</f>
        <v/>
      </c>
      <c r="C692" s="19" t="n">
        <v>190000</v>
      </c>
      <c r="D692" s="19" t="n">
        <v>0</v>
      </c>
      <c r="E692" s="19">
        <f>ROUND(MIN(B692/12,650000)*12*0.0915+MIN(B692/12,1390000)*12*(0.0504+0)+B692*0.005,0)</f>
        <v/>
      </c>
      <c r="F692" s="19">
        <f>IF(B692&lt;741000,0,IF(B692&lt;2191000,B692-740000,IF(B692&lt;2193000,1451000,IF(B692&lt;2196000,1453000,IF(B692&lt;2200000,1456000,IF(B692&lt;3600000,ROUND(ROUNDDOWN(B692/4,-3)*2.8,0)-80000,IF(B692&lt;6600000,ROUND(ROUNDDOWN(B692/4,-3)*3.2,0)-440000,IF(B692&lt;8500000,ROUNDDOWN(B692*0.9,0)-1100000,B692-1950000))))))))</f>
        <v/>
      </c>
      <c r="G692" s="19">
        <f>F692+C692</f>
        <v/>
      </c>
      <c r="H692" s="19">
        <f>IF(G692&gt;23500000,NA(),IF(G692&lt;=4890000,1040000,IF(G692&lt;=6550000,670000,620000)))</f>
        <v/>
      </c>
      <c r="I692" s="19">
        <f>IF(D692&lt;=0,0,MAX(0,MIN(2000000,D692-MIN(100000,ROUNDDOWN(G692*0.05,0)))))</f>
        <v/>
      </c>
      <c r="J692" s="19">
        <f>MAX(0,ROUNDDOWN(F692-E692-H692,-3))</f>
        <v/>
      </c>
      <c r="K692" s="19">
        <f>MAX(0,ROUNDDOWN(G692-E692-H692-I692,-3))</f>
        <v/>
      </c>
      <c r="L692" s="19">
        <f>MAX(0,ROUNDDOWN(G692-E692-H692,-3))</f>
        <v/>
      </c>
      <c r="M692" s="19">
        <f>IF(J692&lt;=0,0,ROUNDDOWN((J692*LOOKUP(J692,{0,1950001,3300001,6950001,9000001,18000001,40000001},{0.05,0.1,0.2,0.23,0.33,0.4,0.45})-LOOKUP(J692,{0,1950001,3300001,6950001,9000001,18000001,40000001},{0,97500,427500,636000,1536000,2796000,4796000}))*1.021,-2))</f>
        <v/>
      </c>
      <c r="N692" s="19">
        <f>IF(K692&lt;=0,0,ROUNDDOWN((K692*LOOKUP(K692,{0,1950001,3300001,6950001,9000001,18000001,40000001},{0.05,0.1,0.2,0.23,0.33,0.4,0.45})-LOOKUP(K692,{0,1950001,3300001,6950001,9000001,18000001,40000001},{0,97500,427500,636000,1536000,2796000,4796000}))*1.021,-2))</f>
        <v/>
      </c>
      <c r="O692" s="19">
        <f>IF(L692&lt;=0,0,ROUNDDOWN((L692*LOOKUP(L692,{0,1950001,3300001,6950001,9000001,18000001,40000001},{0.05,0.1,0.2,0.23,0.33,0.4,0.45})-LOOKUP(L692,{0,1950001,3300001,6950001,9000001,18000001,40000001},{0,97500,427500,636000,1536000,2796000,4796000}))*1.021,-2))</f>
        <v/>
      </c>
      <c r="P692" s="19">
        <f>MAX(0,ROUNDDOWN(G692-E692-430000,-3))</f>
        <v/>
      </c>
      <c r="Q692" s="19">
        <f>MAX(0,ROUNDDOWN(G692-E692-430000-I692,-3))</f>
        <v/>
      </c>
      <c r="R692" s="19">
        <f>MAX(0,ROUNDDOWN(F692-E692-430000,-3))</f>
        <v/>
      </c>
      <c r="S692" s="19">
        <f>IF(G692&lt;=450000,0,MAX(0,ROUNDDOWN(P692*0.06-MIN(50000,P692)*0.03,-2))+MAX(0,ROUNDDOWN(P692*0.04-MIN(50000,P692)*0.02,-2)))</f>
        <v/>
      </c>
      <c r="T692" s="19">
        <f>IF(G692&lt;=450000,0,MAX(0,ROUNDDOWN(Q692*0.06-MIN(50000,Q692)*0.03,-2))+MAX(0,ROUNDDOWN(Q692*0.04-MIN(50000,Q692)*0.02,-2)))</f>
        <v/>
      </c>
      <c r="U692" s="19">
        <f>IF(F692&lt;=450000,0,MAX(0,ROUNDDOWN(R692*0.06-MIN(50000,R692)*0.03,-2))+MAX(0,ROUNDDOWN(R692*0.04-MIN(50000,R692)*0.02,-2)))</f>
        <v/>
      </c>
      <c r="V692" s="19">
        <f>S692-U692</f>
        <v/>
      </c>
      <c r="W692" s="19">
        <f>O692-M692</f>
        <v/>
      </c>
      <c r="X692" s="19">
        <f>N692+T692-M692-S692</f>
        <v/>
      </c>
      <c r="Y692" s="19">
        <f>T692-S692</f>
        <v/>
      </c>
    </row>
    <row r="693">
      <c r="A693" t="inlineStr">
        <is>
          <t>年収刻み 20万1円</t>
        </is>
      </c>
      <c r="B693" s="19">
        <f>'4_年収10万円刻み'!$A$161</f>
        <v/>
      </c>
      <c r="C693" s="19" t="n">
        <v>200001</v>
      </c>
      <c r="D693" s="19" t="n">
        <v>0</v>
      </c>
      <c r="E693" s="19">
        <f>ROUND(MIN(B693/12,650000)*12*0.0915+MIN(B693/12,1390000)*12*(0.0504+0)+B693*0.005,0)</f>
        <v/>
      </c>
      <c r="F693" s="19">
        <f>IF(B693&lt;741000,0,IF(B693&lt;2191000,B693-740000,IF(B693&lt;2193000,1451000,IF(B693&lt;2196000,1453000,IF(B693&lt;2200000,1456000,IF(B693&lt;3600000,ROUND(ROUNDDOWN(B693/4,-3)*2.8,0)-80000,IF(B693&lt;6600000,ROUND(ROUNDDOWN(B693/4,-3)*3.2,0)-440000,IF(B693&lt;8500000,ROUNDDOWN(B693*0.9,0)-1100000,B693-1950000))))))))</f>
        <v/>
      </c>
      <c r="G693" s="19">
        <f>F693+C693</f>
        <v/>
      </c>
      <c r="H693" s="19">
        <f>IF(G693&gt;23500000,NA(),IF(G693&lt;=4890000,1040000,IF(G693&lt;=6550000,670000,620000)))</f>
        <v/>
      </c>
      <c r="I693" s="19">
        <f>IF(D693&lt;=0,0,MAX(0,MIN(2000000,D693-MIN(100000,ROUNDDOWN(G693*0.05,0)))))</f>
        <v/>
      </c>
      <c r="J693" s="19">
        <f>MAX(0,ROUNDDOWN(F693-E693-H693,-3))</f>
        <v/>
      </c>
      <c r="K693" s="19">
        <f>MAX(0,ROUNDDOWN(G693-E693-H693-I693,-3))</f>
        <v/>
      </c>
      <c r="L693" s="19">
        <f>MAX(0,ROUNDDOWN(G693-E693-H693,-3))</f>
        <v/>
      </c>
      <c r="M693" s="19">
        <f>IF(J693&lt;=0,0,ROUNDDOWN((J693*LOOKUP(J693,{0,1950001,3300001,6950001,9000001,18000001,40000001},{0.05,0.1,0.2,0.23,0.33,0.4,0.45})-LOOKUP(J693,{0,1950001,3300001,6950001,9000001,18000001,40000001},{0,97500,427500,636000,1536000,2796000,4796000}))*1.021,-2))</f>
        <v/>
      </c>
      <c r="N693" s="19">
        <f>IF(K693&lt;=0,0,ROUNDDOWN((K693*LOOKUP(K693,{0,1950001,3300001,6950001,9000001,18000001,40000001},{0.05,0.1,0.2,0.23,0.33,0.4,0.45})-LOOKUP(K693,{0,1950001,3300001,6950001,9000001,18000001,40000001},{0,97500,427500,636000,1536000,2796000,4796000}))*1.021,-2))</f>
        <v/>
      </c>
      <c r="O693" s="19">
        <f>IF(L693&lt;=0,0,ROUNDDOWN((L693*LOOKUP(L693,{0,1950001,3300001,6950001,9000001,18000001,40000001},{0.05,0.1,0.2,0.23,0.33,0.4,0.45})-LOOKUP(L693,{0,1950001,3300001,6950001,9000001,18000001,40000001},{0,97500,427500,636000,1536000,2796000,4796000}))*1.021,-2))</f>
        <v/>
      </c>
      <c r="P693" s="19">
        <f>MAX(0,ROUNDDOWN(G693-E693-430000,-3))</f>
        <v/>
      </c>
      <c r="Q693" s="19">
        <f>MAX(0,ROUNDDOWN(G693-E693-430000-I693,-3))</f>
        <v/>
      </c>
      <c r="R693" s="19">
        <f>MAX(0,ROUNDDOWN(F693-E693-430000,-3))</f>
        <v/>
      </c>
      <c r="S693" s="19">
        <f>IF(G693&lt;=450000,0,MAX(0,ROUNDDOWN(P693*0.06-MIN(50000,P693)*0.03,-2))+MAX(0,ROUNDDOWN(P693*0.04-MIN(50000,P693)*0.02,-2)))</f>
        <v/>
      </c>
      <c r="T693" s="19">
        <f>IF(G693&lt;=450000,0,MAX(0,ROUNDDOWN(Q693*0.06-MIN(50000,Q693)*0.03,-2))+MAX(0,ROUNDDOWN(Q693*0.04-MIN(50000,Q693)*0.02,-2)))</f>
        <v/>
      </c>
      <c r="U693" s="19">
        <f>IF(F693&lt;=450000,0,MAX(0,ROUNDDOWN(R693*0.06-MIN(50000,R693)*0.03,-2))+MAX(0,ROUNDDOWN(R693*0.04-MIN(50000,R693)*0.02,-2)))</f>
        <v/>
      </c>
      <c r="V693" s="19">
        <f>S693-U693</f>
        <v/>
      </c>
      <c r="W693" s="19">
        <f>O693-M693</f>
        <v/>
      </c>
      <c r="X693" s="19">
        <f>N693+T693-M693-S693</f>
        <v/>
      </c>
      <c r="Y693" s="19">
        <f>T693-S693</f>
        <v/>
      </c>
    </row>
    <row r="694">
      <c r="A694" t="inlineStr">
        <is>
          <t>年収刻み 19万</t>
        </is>
      </c>
      <c r="B694" s="19">
        <f>'4_年収10万円刻み'!$A$162</f>
        <v/>
      </c>
      <c r="C694" s="19" t="n">
        <v>190000</v>
      </c>
      <c r="D694" s="19" t="n">
        <v>0</v>
      </c>
      <c r="E694" s="19">
        <f>ROUND(MIN(B694/12,650000)*12*0.0915+MIN(B694/12,1390000)*12*(0.0504+0)+B694*0.005,0)</f>
        <v/>
      </c>
      <c r="F694" s="19">
        <f>IF(B694&lt;741000,0,IF(B694&lt;2191000,B694-740000,IF(B694&lt;2193000,1451000,IF(B694&lt;2196000,1453000,IF(B694&lt;2200000,1456000,IF(B694&lt;3600000,ROUND(ROUNDDOWN(B694/4,-3)*2.8,0)-80000,IF(B694&lt;6600000,ROUND(ROUNDDOWN(B694/4,-3)*3.2,0)-440000,IF(B694&lt;8500000,ROUNDDOWN(B694*0.9,0)-1100000,B694-1950000))))))))</f>
        <v/>
      </c>
      <c r="G694" s="19">
        <f>F694+C694</f>
        <v/>
      </c>
      <c r="H694" s="19">
        <f>IF(G694&gt;23500000,NA(),IF(G694&lt;=4890000,1040000,IF(G694&lt;=6550000,670000,620000)))</f>
        <v/>
      </c>
      <c r="I694" s="19">
        <f>IF(D694&lt;=0,0,MAX(0,MIN(2000000,D694-MIN(100000,ROUNDDOWN(G694*0.05,0)))))</f>
        <v/>
      </c>
      <c r="J694" s="19">
        <f>MAX(0,ROUNDDOWN(F694-E694-H694,-3))</f>
        <v/>
      </c>
      <c r="K694" s="19">
        <f>MAX(0,ROUNDDOWN(G694-E694-H694-I694,-3))</f>
        <v/>
      </c>
      <c r="L694" s="19">
        <f>MAX(0,ROUNDDOWN(G694-E694-H694,-3))</f>
        <v/>
      </c>
      <c r="M694" s="19">
        <f>IF(J694&lt;=0,0,ROUNDDOWN((J694*LOOKUP(J694,{0,1950001,3300001,6950001,9000001,18000001,40000001},{0.05,0.1,0.2,0.23,0.33,0.4,0.45})-LOOKUP(J694,{0,1950001,3300001,6950001,9000001,18000001,40000001},{0,97500,427500,636000,1536000,2796000,4796000}))*1.021,-2))</f>
        <v/>
      </c>
      <c r="N694" s="19">
        <f>IF(K694&lt;=0,0,ROUNDDOWN((K694*LOOKUP(K694,{0,1950001,3300001,6950001,9000001,18000001,40000001},{0.05,0.1,0.2,0.23,0.33,0.4,0.45})-LOOKUP(K694,{0,1950001,3300001,6950001,9000001,18000001,40000001},{0,97500,427500,636000,1536000,2796000,4796000}))*1.021,-2))</f>
        <v/>
      </c>
      <c r="O694" s="19">
        <f>IF(L694&lt;=0,0,ROUNDDOWN((L694*LOOKUP(L694,{0,1950001,3300001,6950001,9000001,18000001,40000001},{0.05,0.1,0.2,0.23,0.33,0.4,0.45})-LOOKUP(L694,{0,1950001,3300001,6950001,9000001,18000001,40000001},{0,97500,427500,636000,1536000,2796000,4796000}))*1.021,-2))</f>
        <v/>
      </c>
      <c r="P694" s="19">
        <f>MAX(0,ROUNDDOWN(G694-E694-430000,-3))</f>
        <v/>
      </c>
      <c r="Q694" s="19">
        <f>MAX(0,ROUNDDOWN(G694-E694-430000-I694,-3))</f>
        <v/>
      </c>
      <c r="R694" s="19">
        <f>MAX(0,ROUNDDOWN(F694-E694-430000,-3))</f>
        <v/>
      </c>
      <c r="S694" s="19">
        <f>IF(G694&lt;=450000,0,MAX(0,ROUNDDOWN(P694*0.06-MIN(50000,P694)*0.03,-2))+MAX(0,ROUNDDOWN(P694*0.04-MIN(50000,P694)*0.02,-2)))</f>
        <v/>
      </c>
      <c r="T694" s="19">
        <f>IF(G694&lt;=450000,0,MAX(0,ROUNDDOWN(Q694*0.06-MIN(50000,Q694)*0.03,-2))+MAX(0,ROUNDDOWN(Q694*0.04-MIN(50000,Q694)*0.02,-2)))</f>
        <v/>
      </c>
      <c r="U694" s="19">
        <f>IF(F694&lt;=450000,0,MAX(0,ROUNDDOWN(R694*0.06-MIN(50000,R694)*0.03,-2))+MAX(0,ROUNDDOWN(R694*0.04-MIN(50000,R694)*0.02,-2)))</f>
        <v/>
      </c>
      <c r="V694" s="19">
        <f>S694-U694</f>
        <v/>
      </c>
      <c r="W694" s="19">
        <f>O694-M694</f>
        <v/>
      </c>
      <c r="X694" s="19">
        <f>N694+T694-M694-S694</f>
        <v/>
      </c>
      <c r="Y694" s="19">
        <f>T694-S694</f>
        <v/>
      </c>
    </row>
    <row r="695">
      <c r="A695" t="inlineStr">
        <is>
          <t>年収刻み 20万1円</t>
        </is>
      </c>
      <c r="B695" s="19">
        <f>'4_年収10万円刻み'!$A$162</f>
        <v/>
      </c>
      <c r="C695" s="19" t="n">
        <v>200001</v>
      </c>
      <c r="D695" s="19" t="n">
        <v>0</v>
      </c>
      <c r="E695" s="19">
        <f>ROUND(MIN(B695/12,650000)*12*0.0915+MIN(B695/12,1390000)*12*(0.0504+0)+B695*0.005,0)</f>
        <v/>
      </c>
      <c r="F695" s="19">
        <f>IF(B695&lt;741000,0,IF(B695&lt;2191000,B695-740000,IF(B695&lt;2193000,1451000,IF(B695&lt;2196000,1453000,IF(B695&lt;2200000,1456000,IF(B695&lt;3600000,ROUND(ROUNDDOWN(B695/4,-3)*2.8,0)-80000,IF(B695&lt;6600000,ROUND(ROUNDDOWN(B695/4,-3)*3.2,0)-440000,IF(B695&lt;8500000,ROUNDDOWN(B695*0.9,0)-1100000,B695-1950000))))))))</f>
        <v/>
      </c>
      <c r="G695" s="19">
        <f>F695+C695</f>
        <v/>
      </c>
      <c r="H695" s="19">
        <f>IF(G695&gt;23500000,NA(),IF(G695&lt;=4890000,1040000,IF(G695&lt;=6550000,670000,620000)))</f>
        <v/>
      </c>
      <c r="I695" s="19">
        <f>IF(D695&lt;=0,0,MAX(0,MIN(2000000,D695-MIN(100000,ROUNDDOWN(G695*0.05,0)))))</f>
        <v/>
      </c>
      <c r="J695" s="19">
        <f>MAX(0,ROUNDDOWN(F695-E695-H695,-3))</f>
        <v/>
      </c>
      <c r="K695" s="19">
        <f>MAX(0,ROUNDDOWN(G695-E695-H695-I695,-3))</f>
        <v/>
      </c>
      <c r="L695" s="19">
        <f>MAX(0,ROUNDDOWN(G695-E695-H695,-3))</f>
        <v/>
      </c>
      <c r="M695" s="19">
        <f>IF(J695&lt;=0,0,ROUNDDOWN((J695*LOOKUP(J695,{0,1950001,3300001,6950001,9000001,18000001,40000001},{0.05,0.1,0.2,0.23,0.33,0.4,0.45})-LOOKUP(J695,{0,1950001,3300001,6950001,9000001,18000001,40000001},{0,97500,427500,636000,1536000,2796000,4796000}))*1.021,-2))</f>
        <v/>
      </c>
      <c r="N695" s="19">
        <f>IF(K695&lt;=0,0,ROUNDDOWN((K695*LOOKUP(K695,{0,1950001,3300001,6950001,9000001,18000001,40000001},{0.05,0.1,0.2,0.23,0.33,0.4,0.45})-LOOKUP(K695,{0,1950001,3300001,6950001,9000001,18000001,40000001},{0,97500,427500,636000,1536000,2796000,4796000}))*1.021,-2))</f>
        <v/>
      </c>
      <c r="O695" s="19">
        <f>IF(L695&lt;=0,0,ROUNDDOWN((L695*LOOKUP(L695,{0,1950001,3300001,6950001,9000001,18000001,40000001},{0.05,0.1,0.2,0.23,0.33,0.4,0.45})-LOOKUP(L695,{0,1950001,3300001,6950001,9000001,18000001,40000001},{0,97500,427500,636000,1536000,2796000,4796000}))*1.021,-2))</f>
        <v/>
      </c>
      <c r="P695" s="19">
        <f>MAX(0,ROUNDDOWN(G695-E695-430000,-3))</f>
        <v/>
      </c>
      <c r="Q695" s="19">
        <f>MAX(0,ROUNDDOWN(G695-E695-430000-I695,-3))</f>
        <v/>
      </c>
      <c r="R695" s="19">
        <f>MAX(0,ROUNDDOWN(F695-E695-430000,-3))</f>
        <v/>
      </c>
      <c r="S695" s="19">
        <f>IF(G695&lt;=450000,0,MAX(0,ROUNDDOWN(P695*0.06-MIN(50000,P695)*0.03,-2))+MAX(0,ROUNDDOWN(P695*0.04-MIN(50000,P695)*0.02,-2)))</f>
        <v/>
      </c>
      <c r="T695" s="19">
        <f>IF(G695&lt;=450000,0,MAX(0,ROUNDDOWN(Q695*0.06-MIN(50000,Q695)*0.03,-2))+MAX(0,ROUNDDOWN(Q695*0.04-MIN(50000,Q695)*0.02,-2)))</f>
        <v/>
      </c>
      <c r="U695" s="19">
        <f>IF(F695&lt;=450000,0,MAX(0,ROUNDDOWN(R695*0.06-MIN(50000,R695)*0.03,-2))+MAX(0,ROUNDDOWN(R695*0.04-MIN(50000,R695)*0.02,-2)))</f>
        <v/>
      </c>
      <c r="V695" s="19">
        <f>S695-U695</f>
        <v/>
      </c>
      <c r="W695" s="19">
        <f>O695-M695</f>
        <v/>
      </c>
      <c r="X695" s="19">
        <f>N695+T695-M695-S695</f>
        <v/>
      </c>
      <c r="Y695" s="19">
        <f>T695-S695</f>
        <v/>
      </c>
    </row>
    <row r="696">
      <c r="A696" t="inlineStr">
        <is>
          <t>年収刻み 19万</t>
        </is>
      </c>
      <c r="B696" s="19">
        <f>'4_年収10万円刻み'!$A$163</f>
        <v/>
      </c>
      <c r="C696" s="19" t="n">
        <v>190000</v>
      </c>
      <c r="D696" s="19" t="n">
        <v>0</v>
      </c>
      <c r="E696" s="19">
        <f>ROUND(MIN(B696/12,650000)*12*0.0915+MIN(B696/12,1390000)*12*(0.0504+0)+B696*0.005,0)</f>
        <v/>
      </c>
      <c r="F696" s="19">
        <f>IF(B696&lt;741000,0,IF(B696&lt;2191000,B696-740000,IF(B696&lt;2193000,1451000,IF(B696&lt;2196000,1453000,IF(B696&lt;2200000,1456000,IF(B696&lt;3600000,ROUND(ROUNDDOWN(B696/4,-3)*2.8,0)-80000,IF(B696&lt;6600000,ROUND(ROUNDDOWN(B696/4,-3)*3.2,0)-440000,IF(B696&lt;8500000,ROUNDDOWN(B696*0.9,0)-1100000,B696-1950000))))))))</f>
        <v/>
      </c>
      <c r="G696" s="19">
        <f>F696+C696</f>
        <v/>
      </c>
      <c r="H696" s="19">
        <f>IF(G696&gt;23500000,NA(),IF(G696&lt;=4890000,1040000,IF(G696&lt;=6550000,670000,620000)))</f>
        <v/>
      </c>
      <c r="I696" s="19">
        <f>IF(D696&lt;=0,0,MAX(0,MIN(2000000,D696-MIN(100000,ROUNDDOWN(G696*0.05,0)))))</f>
        <v/>
      </c>
      <c r="J696" s="19">
        <f>MAX(0,ROUNDDOWN(F696-E696-H696,-3))</f>
        <v/>
      </c>
      <c r="K696" s="19">
        <f>MAX(0,ROUNDDOWN(G696-E696-H696-I696,-3))</f>
        <v/>
      </c>
      <c r="L696" s="19">
        <f>MAX(0,ROUNDDOWN(G696-E696-H696,-3))</f>
        <v/>
      </c>
      <c r="M696" s="19">
        <f>IF(J696&lt;=0,0,ROUNDDOWN((J696*LOOKUP(J696,{0,1950001,3300001,6950001,9000001,18000001,40000001},{0.05,0.1,0.2,0.23,0.33,0.4,0.45})-LOOKUP(J696,{0,1950001,3300001,6950001,9000001,18000001,40000001},{0,97500,427500,636000,1536000,2796000,4796000}))*1.021,-2))</f>
        <v/>
      </c>
      <c r="N696" s="19">
        <f>IF(K696&lt;=0,0,ROUNDDOWN((K696*LOOKUP(K696,{0,1950001,3300001,6950001,9000001,18000001,40000001},{0.05,0.1,0.2,0.23,0.33,0.4,0.45})-LOOKUP(K696,{0,1950001,3300001,6950001,9000001,18000001,40000001},{0,97500,427500,636000,1536000,2796000,4796000}))*1.021,-2))</f>
        <v/>
      </c>
      <c r="O696" s="19">
        <f>IF(L696&lt;=0,0,ROUNDDOWN((L696*LOOKUP(L696,{0,1950001,3300001,6950001,9000001,18000001,40000001},{0.05,0.1,0.2,0.23,0.33,0.4,0.45})-LOOKUP(L696,{0,1950001,3300001,6950001,9000001,18000001,40000001},{0,97500,427500,636000,1536000,2796000,4796000}))*1.021,-2))</f>
        <v/>
      </c>
      <c r="P696" s="19">
        <f>MAX(0,ROUNDDOWN(G696-E696-430000,-3))</f>
        <v/>
      </c>
      <c r="Q696" s="19">
        <f>MAX(0,ROUNDDOWN(G696-E696-430000-I696,-3))</f>
        <v/>
      </c>
      <c r="R696" s="19">
        <f>MAX(0,ROUNDDOWN(F696-E696-430000,-3))</f>
        <v/>
      </c>
      <c r="S696" s="19">
        <f>IF(G696&lt;=450000,0,MAX(0,ROUNDDOWN(P696*0.06-MIN(50000,P696)*0.03,-2))+MAX(0,ROUNDDOWN(P696*0.04-MIN(50000,P696)*0.02,-2)))</f>
        <v/>
      </c>
      <c r="T696" s="19">
        <f>IF(G696&lt;=450000,0,MAX(0,ROUNDDOWN(Q696*0.06-MIN(50000,Q696)*0.03,-2))+MAX(0,ROUNDDOWN(Q696*0.04-MIN(50000,Q696)*0.02,-2)))</f>
        <v/>
      </c>
      <c r="U696" s="19">
        <f>IF(F696&lt;=450000,0,MAX(0,ROUNDDOWN(R696*0.06-MIN(50000,R696)*0.03,-2))+MAX(0,ROUNDDOWN(R696*0.04-MIN(50000,R696)*0.02,-2)))</f>
        <v/>
      </c>
      <c r="V696" s="19">
        <f>S696-U696</f>
        <v/>
      </c>
      <c r="W696" s="19">
        <f>O696-M696</f>
        <v/>
      </c>
      <c r="X696" s="19">
        <f>N696+T696-M696-S696</f>
        <v/>
      </c>
      <c r="Y696" s="19">
        <f>T696-S696</f>
        <v/>
      </c>
    </row>
    <row r="697">
      <c r="A697" t="inlineStr">
        <is>
          <t>年収刻み 20万1円</t>
        </is>
      </c>
      <c r="B697" s="19">
        <f>'4_年収10万円刻み'!$A$163</f>
        <v/>
      </c>
      <c r="C697" s="19" t="n">
        <v>200001</v>
      </c>
      <c r="D697" s="19" t="n">
        <v>0</v>
      </c>
      <c r="E697" s="19">
        <f>ROUND(MIN(B697/12,650000)*12*0.0915+MIN(B697/12,1390000)*12*(0.0504+0)+B697*0.005,0)</f>
        <v/>
      </c>
      <c r="F697" s="19">
        <f>IF(B697&lt;741000,0,IF(B697&lt;2191000,B697-740000,IF(B697&lt;2193000,1451000,IF(B697&lt;2196000,1453000,IF(B697&lt;2200000,1456000,IF(B697&lt;3600000,ROUND(ROUNDDOWN(B697/4,-3)*2.8,0)-80000,IF(B697&lt;6600000,ROUND(ROUNDDOWN(B697/4,-3)*3.2,0)-440000,IF(B697&lt;8500000,ROUNDDOWN(B697*0.9,0)-1100000,B697-1950000))))))))</f>
        <v/>
      </c>
      <c r="G697" s="19">
        <f>F697+C697</f>
        <v/>
      </c>
      <c r="H697" s="19">
        <f>IF(G697&gt;23500000,NA(),IF(G697&lt;=4890000,1040000,IF(G697&lt;=6550000,670000,620000)))</f>
        <v/>
      </c>
      <c r="I697" s="19">
        <f>IF(D697&lt;=0,0,MAX(0,MIN(2000000,D697-MIN(100000,ROUNDDOWN(G697*0.05,0)))))</f>
        <v/>
      </c>
      <c r="J697" s="19">
        <f>MAX(0,ROUNDDOWN(F697-E697-H697,-3))</f>
        <v/>
      </c>
      <c r="K697" s="19">
        <f>MAX(0,ROUNDDOWN(G697-E697-H697-I697,-3))</f>
        <v/>
      </c>
      <c r="L697" s="19">
        <f>MAX(0,ROUNDDOWN(G697-E697-H697,-3))</f>
        <v/>
      </c>
      <c r="M697" s="19">
        <f>IF(J697&lt;=0,0,ROUNDDOWN((J697*LOOKUP(J697,{0,1950001,3300001,6950001,9000001,18000001,40000001},{0.05,0.1,0.2,0.23,0.33,0.4,0.45})-LOOKUP(J697,{0,1950001,3300001,6950001,9000001,18000001,40000001},{0,97500,427500,636000,1536000,2796000,4796000}))*1.021,-2))</f>
        <v/>
      </c>
      <c r="N697" s="19">
        <f>IF(K697&lt;=0,0,ROUNDDOWN((K697*LOOKUP(K697,{0,1950001,3300001,6950001,9000001,18000001,40000001},{0.05,0.1,0.2,0.23,0.33,0.4,0.45})-LOOKUP(K697,{0,1950001,3300001,6950001,9000001,18000001,40000001},{0,97500,427500,636000,1536000,2796000,4796000}))*1.021,-2))</f>
        <v/>
      </c>
      <c r="O697" s="19">
        <f>IF(L697&lt;=0,0,ROUNDDOWN((L697*LOOKUP(L697,{0,1950001,3300001,6950001,9000001,18000001,40000001},{0.05,0.1,0.2,0.23,0.33,0.4,0.45})-LOOKUP(L697,{0,1950001,3300001,6950001,9000001,18000001,40000001},{0,97500,427500,636000,1536000,2796000,4796000}))*1.021,-2))</f>
        <v/>
      </c>
      <c r="P697" s="19">
        <f>MAX(0,ROUNDDOWN(G697-E697-430000,-3))</f>
        <v/>
      </c>
      <c r="Q697" s="19">
        <f>MAX(0,ROUNDDOWN(G697-E697-430000-I697,-3))</f>
        <v/>
      </c>
      <c r="R697" s="19">
        <f>MAX(0,ROUNDDOWN(F697-E697-430000,-3))</f>
        <v/>
      </c>
      <c r="S697" s="19">
        <f>IF(G697&lt;=450000,0,MAX(0,ROUNDDOWN(P697*0.06-MIN(50000,P697)*0.03,-2))+MAX(0,ROUNDDOWN(P697*0.04-MIN(50000,P697)*0.02,-2)))</f>
        <v/>
      </c>
      <c r="T697" s="19">
        <f>IF(G697&lt;=450000,0,MAX(0,ROUNDDOWN(Q697*0.06-MIN(50000,Q697)*0.03,-2))+MAX(0,ROUNDDOWN(Q697*0.04-MIN(50000,Q697)*0.02,-2)))</f>
        <v/>
      </c>
      <c r="U697" s="19">
        <f>IF(F697&lt;=450000,0,MAX(0,ROUNDDOWN(R697*0.06-MIN(50000,R697)*0.03,-2))+MAX(0,ROUNDDOWN(R697*0.04-MIN(50000,R697)*0.02,-2)))</f>
        <v/>
      </c>
      <c r="V697" s="19">
        <f>S697-U697</f>
        <v/>
      </c>
      <c r="W697" s="19">
        <f>O697-M697</f>
        <v/>
      </c>
      <c r="X697" s="19">
        <f>N697+T697-M697-S697</f>
        <v/>
      </c>
      <c r="Y697" s="19">
        <f>T697-S697</f>
        <v/>
      </c>
    </row>
    <row r="698">
      <c r="A698" t="inlineStr">
        <is>
          <t>年収刻み 19万</t>
        </is>
      </c>
      <c r="B698" s="19">
        <f>'4_年収10万円刻み'!$A$164</f>
        <v/>
      </c>
      <c r="C698" s="19" t="n">
        <v>190000</v>
      </c>
      <c r="D698" s="19" t="n">
        <v>0</v>
      </c>
      <c r="E698" s="19">
        <f>ROUND(MIN(B698/12,650000)*12*0.0915+MIN(B698/12,1390000)*12*(0.0504+0)+B698*0.005,0)</f>
        <v/>
      </c>
      <c r="F698" s="19">
        <f>IF(B698&lt;741000,0,IF(B698&lt;2191000,B698-740000,IF(B698&lt;2193000,1451000,IF(B698&lt;2196000,1453000,IF(B698&lt;2200000,1456000,IF(B698&lt;3600000,ROUND(ROUNDDOWN(B698/4,-3)*2.8,0)-80000,IF(B698&lt;6600000,ROUND(ROUNDDOWN(B698/4,-3)*3.2,0)-440000,IF(B698&lt;8500000,ROUNDDOWN(B698*0.9,0)-1100000,B698-1950000))))))))</f>
        <v/>
      </c>
      <c r="G698" s="19">
        <f>F698+C698</f>
        <v/>
      </c>
      <c r="H698" s="19">
        <f>IF(G698&gt;23500000,NA(),IF(G698&lt;=4890000,1040000,IF(G698&lt;=6550000,670000,620000)))</f>
        <v/>
      </c>
      <c r="I698" s="19">
        <f>IF(D698&lt;=0,0,MAX(0,MIN(2000000,D698-MIN(100000,ROUNDDOWN(G698*0.05,0)))))</f>
        <v/>
      </c>
      <c r="J698" s="19">
        <f>MAX(0,ROUNDDOWN(F698-E698-H698,-3))</f>
        <v/>
      </c>
      <c r="K698" s="19">
        <f>MAX(0,ROUNDDOWN(G698-E698-H698-I698,-3))</f>
        <v/>
      </c>
      <c r="L698" s="19">
        <f>MAX(0,ROUNDDOWN(G698-E698-H698,-3))</f>
        <v/>
      </c>
      <c r="M698" s="19">
        <f>IF(J698&lt;=0,0,ROUNDDOWN((J698*LOOKUP(J698,{0,1950001,3300001,6950001,9000001,18000001,40000001},{0.05,0.1,0.2,0.23,0.33,0.4,0.45})-LOOKUP(J698,{0,1950001,3300001,6950001,9000001,18000001,40000001},{0,97500,427500,636000,1536000,2796000,4796000}))*1.021,-2))</f>
        <v/>
      </c>
      <c r="N698" s="19">
        <f>IF(K698&lt;=0,0,ROUNDDOWN((K698*LOOKUP(K698,{0,1950001,3300001,6950001,9000001,18000001,40000001},{0.05,0.1,0.2,0.23,0.33,0.4,0.45})-LOOKUP(K698,{0,1950001,3300001,6950001,9000001,18000001,40000001},{0,97500,427500,636000,1536000,2796000,4796000}))*1.021,-2))</f>
        <v/>
      </c>
      <c r="O698" s="19">
        <f>IF(L698&lt;=0,0,ROUNDDOWN((L698*LOOKUP(L698,{0,1950001,3300001,6950001,9000001,18000001,40000001},{0.05,0.1,0.2,0.23,0.33,0.4,0.45})-LOOKUP(L698,{0,1950001,3300001,6950001,9000001,18000001,40000001},{0,97500,427500,636000,1536000,2796000,4796000}))*1.021,-2))</f>
        <v/>
      </c>
      <c r="P698" s="19">
        <f>MAX(0,ROUNDDOWN(G698-E698-430000,-3))</f>
        <v/>
      </c>
      <c r="Q698" s="19">
        <f>MAX(0,ROUNDDOWN(G698-E698-430000-I698,-3))</f>
        <v/>
      </c>
      <c r="R698" s="19">
        <f>MAX(0,ROUNDDOWN(F698-E698-430000,-3))</f>
        <v/>
      </c>
      <c r="S698" s="19">
        <f>IF(G698&lt;=450000,0,MAX(0,ROUNDDOWN(P698*0.06-MIN(50000,P698)*0.03,-2))+MAX(0,ROUNDDOWN(P698*0.04-MIN(50000,P698)*0.02,-2)))</f>
        <v/>
      </c>
      <c r="T698" s="19">
        <f>IF(G698&lt;=450000,0,MAX(0,ROUNDDOWN(Q698*0.06-MIN(50000,Q698)*0.03,-2))+MAX(0,ROUNDDOWN(Q698*0.04-MIN(50000,Q698)*0.02,-2)))</f>
        <v/>
      </c>
      <c r="U698" s="19">
        <f>IF(F698&lt;=450000,0,MAX(0,ROUNDDOWN(R698*0.06-MIN(50000,R698)*0.03,-2))+MAX(0,ROUNDDOWN(R698*0.04-MIN(50000,R698)*0.02,-2)))</f>
        <v/>
      </c>
      <c r="V698" s="19">
        <f>S698-U698</f>
        <v/>
      </c>
      <c r="W698" s="19">
        <f>O698-M698</f>
        <v/>
      </c>
      <c r="X698" s="19">
        <f>N698+T698-M698-S698</f>
        <v/>
      </c>
      <c r="Y698" s="19">
        <f>T698-S698</f>
        <v/>
      </c>
    </row>
    <row r="699">
      <c r="A699" t="inlineStr">
        <is>
          <t>年収刻み 20万1円</t>
        </is>
      </c>
      <c r="B699" s="19">
        <f>'4_年収10万円刻み'!$A$164</f>
        <v/>
      </c>
      <c r="C699" s="19" t="n">
        <v>200001</v>
      </c>
      <c r="D699" s="19" t="n">
        <v>0</v>
      </c>
      <c r="E699" s="19">
        <f>ROUND(MIN(B699/12,650000)*12*0.0915+MIN(B699/12,1390000)*12*(0.0504+0)+B699*0.005,0)</f>
        <v/>
      </c>
      <c r="F699" s="19">
        <f>IF(B699&lt;741000,0,IF(B699&lt;2191000,B699-740000,IF(B699&lt;2193000,1451000,IF(B699&lt;2196000,1453000,IF(B699&lt;2200000,1456000,IF(B699&lt;3600000,ROUND(ROUNDDOWN(B699/4,-3)*2.8,0)-80000,IF(B699&lt;6600000,ROUND(ROUNDDOWN(B699/4,-3)*3.2,0)-440000,IF(B699&lt;8500000,ROUNDDOWN(B699*0.9,0)-1100000,B699-1950000))))))))</f>
        <v/>
      </c>
      <c r="G699" s="19">
        <f>F699+C699</f>
        <v/>
      </c>
      <c r="H699" s="19">
        <f>IF(G699&gt;23500000,NA(),IF(G699&lt;=4890000,1040000,IF(G699&lt;=6550000,670000,620000)))</f>
        <v/>
      </c>
      <c r="I699" s="19">
        <f>IF(D699&lt;=0,0,MAX(0,MIN(2000000,D699-MIN(100000,ROUNDDOWN(G699*0.05,0)))))</f>
        <v/>
      </c>
      <c r="J699" s="19">
        <f>MAX(0,ROUNDDOWN(F699-E699-H699,-3))</f>
        <v/>
      </c>
      <c r="K699" s="19">
        <f>MAX(0,ROUNDDOWN(G699-E699-H699-I699,-3))</f>
        <v/>
      </c>
      <c r="L699" s="19">
        <f>MAX(0,ROUNDDOWN(G699-E699-H699,-3))</f>
        <v/>
      </c>
      <c r="M699" s="19">
        <f>IF(J699&lt;=0,0,ROUNDDOWN((J699*LOOKUP(J699,{0,1950001,3300001,6950001,9000001,18000001,40000001},{0.05,0.1,0.2,0.23,0.33,0.4,0.45})-LOOKUP(J699,{0,1950001,3300001,6950001,9000001,18000001,40000001},{0,97500,427500,636000,1536000,2796000,4796000}))*1.021,-2))</f>
        <v/>
      </c>
      <c r="N699" s="19">
        <f>IF(K699&lt;=0,0,ROUNDDOWN((K699*LOOKUP(K699,{0,1950001,3300001,6950001,9000001,18000001,40000001},{0.05,0.1,0.2,0.23,0.33,0.4,0.45})-LOOKUP(K699,{0,1950001,3300001,6950001,9000001,18000001,40000001},{0,97500,427500,636000,1536000,2796000,4796000}))*1.021,-2))</f>
        <v/>
      </c>
      <c r="O699" s="19">
        <f>IF(L699&lt;=0,0,ROUNDDOWN((L699*LOOKUP(L699,{0,1950001,3300001,6950001,9000001,18000001,40000001},{0.05,0.1,0.2,0.23,0.33,0.4,0.45})-LOOKUP(L699,{0,1950001,3300001,6950001,9000001,18000001,40000001},{0,97500,427500,636000,1536000,2796000,4796000}))*1.021,-2))</f>
        <v/>
      </c>
      <c r="P699" s="19">
        <f>MAX(0,ROUNDDOWN(G699-E699-430000,-3))</f>
        <v/>
      </c>
      <c r="Q699" s="19">
        <f>MAX(0,ROUNDDOWN(G699-E699-430000-I699,-3))</f>
        <v/>
      </c>
      <c r="R699" s="19">
        <f>MAX(0,ROUNDDOWN(F699-E699-430000,-3))</f>
        <v/>
      </c>
      <c r="S699" s="19">
        <f>IF(G699&lt;=450000,0,MAX(0,ROUNDDOWN(P699*0.06-MIN(50000,P699)*0.03,-2))+MAX(0,ROUNDDOWN(P699*0.04-MIN(50000,P699)*0.02,-2)))</f>
        <v/>
      </c>
      <c r="T699" s="19">
        <f>IF(G699&lt;=450000,0,MAX(0,ROUNDDOWN(Q699*0.06-MIN(50000,Q699)*0.03,-2))+MAX(0,ROUNDDOWN(Q699*0.04-MIN(50000,Q699)*0.02,-2)))</f>
        <v/>
      </c>
      <c r="U699" s="19">
        <f>IF(F699&lt;=450000,0,MAX(0,ROUNDDOWN(R699*0.06-MIN(50000,R699)*0.03,-2))+MAX(0,ROUNDDOWN(R699*0.04-MIN(50000,R699)*0.02,-2)))</f>
        <v/>
      </c>
      <c r="V699" s="19">
        <f>S699-U699</f>
        <v/>
      </c>
      <c r="W699" s="19">
        <f>O699-M699</f>
        <v/>
      </c>
      <c r="X699" s="19">
        <f>N699+T699-M699-S699</f>
        <v/>
      </c>
      <c r="Y699" s="19">
        <f>T699-S699</f>
        <v/>
      </c>
    </row>
    <row r="700">
      <c r="A700" t="inlineStr">
        <is>
          <t>年収刻み 19万</t>
        </is>
      </c>
      <c r="B700" s="19">
        <f>'4_年収10万円刻み'!$A$165</f>
        <v/>
      </c>
      <c r="C700" s="19" t="n">
        <v>190000</v>
      </c>
      <c r="D700" s="19" t="n">
        <v>0</v>
      </c>
      <c r="E700" s="19">
        <f>ROUND(MIN(B700/12,650000)*12*0.0915+MIN(B700/12,1390000)*12*(0.0504+0)+B700*0.005,0)</f>
        <v/>
      </c>
      <c r="F700" s="19">
        <f>IF(B700&lt;741000,0,IF(B700&lt;2191000,B700-740000,IF(B700&lt;2193000,1451000,IF(B700&lt;2196000,1453000,IF(B700&lt;2200000,1456000,IF(B700&lt;3600000,ROUND(ROUNDDOWN(B700/4,-3)*2.8,0)-80000,IF(B700&lt;6600000,ROUND(ROUNDDOWN(B700/4,-3)*3.2,0)-440000,IF(B700&lt;8500000,ROUNDDOWN(B700*0.9,0)-1100000,B700-1950000))))))))</f>
        <v/>
      </c>
      <c r="G700" s="19">
        <f>F700+C700</f>
        <v/>
      </c>
      <c r="H700" s="19">
        <f>IF(G700&gt;23500000,NA(),IF(G700&lt;=4890000,1040000,IF(G700&lt;=6550000,670000,620000)))</f>
        <v/>
      </c>
      <c r="I700" s="19">
        <f>IF(D700&lt;=0,0,MAX(0,MIN(2000000,D700-MIN(100000,ROUNDDOWN(G700*0.05,0)))))</f>
        <v/>
      </c>
      <c r="J700" s="19">
        <f>MAX(0,ROUNDDOWN(F700-E700-H700,-3))</f>
        <v/>
      </c>
      <c r="K700" s="19">
        <f>MAX(0,ROUNDDOWN(G700-E700-H700-I700,-3))</f>
        <v/>
      </c>
      <c r="L700" s="19">
        <f>MAX(0,ROUNDDOWN(G700-E700-H700,-3))</f>
        <v/>
      </c>
      <c r="M700" s="19">
        <f>IF(J700&lt;=0,0,ROUNDDOWN((J700*LOOKUP(J700,{0,1950001,3300001,6950001,9000001,18000001,40000001},{0.05,0.1,0.2,0.23,0.33,0.4,0.45})-LOOKUP(J700,{0,1950001,3300001,6950001,9000001,18000001,40000001},{0,97500,427500,636000,1536000,2796000,4796000}))*1.021,-2))</f>
        <v/>
      </c>
      <c r="N700" s="19">
        <f>IF(K700&lt;=0,0,ROUNDDOWN((K700*LOOKUP(K700,{0,1950001,3300001,6950001,9000001,18000001,40000001},{0.05,0.1,0.2,0.23,0.33,0.4,0.45})-LOOKUP(K700,{0,1950001,3300001,6950001,9000001,18000001,40000001},{0,97500,427500,636000,1536000,2796000,4796000}))*1.021,-2))</f>
        <v/>
      </c>
      <c r="O700" s="19">
        <f>IF(L700&lt;=0,0,ROUNDDOWN((L700*LOOKUP(L700,{0,1950001,3300001,6950001,9000001,18000001,40000001},{0.05,0.1,0.2,0.23,0.33,0.4,0.45})-LOOKUP(L700,{0,1950001,3300001,6950001,9000001,18000001,40000001},{0,97500,427500,636000,1536000,2796000,4796000}))*1.021,-2))</f>
        <v/>
      </c>
      <c r="P700" s="19">
        <f>MAX(0,ROUNDDOWN(G700-E700-430000,-3))</f>
        <v/>
      </c>
      <c r="Q700" s="19">
        <f>MAX(0,ROUNDDOWN(G700-E700-430000-I700,-3))</f>
        <v/>
      </c>
      <c r="R700" s="19">
        <f>MAX(0,ROUNDDOWN(F700-E700-430000,-3))</f>
        <v/>
      </c>
      <c r="S700" s="19">
        <f>IF(G700&lt;=450000,0,MAX(0,ROUNDDOWN(P700*0.06-MIN(50000,P700)*0.03,-2))+MAX(0,ROUNDDOWN(P700*0.04-MIN(50000,P700)*0.02,-2)))</f>
        <v/>
      </c>
      <c r="T700" s="19">
        <f>IF(G700&lt;=450000,0,MAX(0,ROUNDDOWN(Q700*0.06-MIN(50000,Q700)*0.03,-2))+MAX(0,ROUNDDOWN(Q700*0.04-MIN(50000,Q700)*0.02,-2)))</f>
        <v/>
      </c>
      <c r="U700" s="19">
        <f>IF(F700&lt;=450000,0,MAX(0,ROUNDDOWN(R700*0.06-MIN(50000,R700)*0.03,-2))+MAX(0,ROUNDDOWN(R700*0.04-MIN(50000,R700)*0.02,-2)))</f>
        <v/>
      </c>
      <c r="V700" s="19">
        <f>S700-U700</f>
        <v/>
      </c>
      <c r="W700" s="19">
        <f>O700-M700</f>
        <v/>
      </c>
      <c r="X700" s="19">
        <f>N700+T700-M700-S700</f>
        <v/>
      </c>
      <c r="Y700" s="19">
        <f>T700-S700</f>
        <v/>
      </c>
    </row>
    <row r="701">
      <c r="A701" t="inlineStr">
        <is>
          <t>年収刻み 20万1円</t>
        </is>
      </c>
      <c r="B701" s="19">
        <f>'4_年収10万円刻み'!$A$165</f>
        <v/>
      </c>
      <c r="C701" s="19" t="n">
        <v>200001</v>
      </c>
      <c r="D701" s="19" t="n">
        <v>0</v>
      </c>
      <c r="E701" s="19">
        <f>ROUND(MIN(B701/12,650000)*12*0.0915+MIN(B701/12,1390000)*12*(0.0504+0)+B701*0.005,0)</f>
        <v/>
      </c>
      <c r="F701" s="19">
        <f>IF(B701&lt;741000,0,IF(B701&lt;2191000,B701-740000,IF(B701&lt;2193000,1451000,IF(B701&lt;2196000,1453000,IF(B701&lt;2200000,1456000,IF(B701&lt;3600000,ROUND(ROUNDDOWN(B701/4,-3)*2.8,0)-80000,IF(B701&lt;6600000,ROUND(ROUNDDOWN(B701/4,-3)*3.2,0)-440000,IF(B701&lt;8500000,ROUNDDOWN(B701*0.9,0)-1100000,B701-1950000))))))))</f>
        <v/>
      </c>
      <c r="G701" s="19">
        <f>F701+C701</f>
        <v/>
      </c>
      <c r="H701" s="19">
        <f>IF(G701&gt;23500000,NA(),IF(G701&lt;=4890000,1040000,IF(G701&lt;=6550000,670000,620000)))</f>
        <v/>
      </c>
      <c r="I701" s="19">
        <f>IF(D701&lt;=0,0,MAX(0,MIN(2000000,D701-MIN(100000,ROUNDDOWN(G701*0.05,0)))))</f>
        <v/>
      </c>
      <c r="J701" s="19">
        <f>MAX(0,ROUNDDOWN(F701-E701-H701,-3))</f>
        <v/>
      </c>
      <c r="K701" s="19">
        <f>MAX(0,ROUNDDOWN(G701-E701-H701-I701,-3))</f>
        <v/>
      </c>
      <c r="L701" s="19">
        <f>MAX(0,ROUNDDOWN(G701-E701-H701,-3))</f>
        <v/>
      </c>
      <c r="M701" s="19">
        <f>IF(J701&lt;=0,0,ROUNDDOWN((J701*LOOKUP(J701,{0,1950001,3300001,6950001,9000001,18000001,40000001},{0.05,0.1,0.2,0.23,0.33,0.4,0.45})-LOOKUP(J701,{0,1950001,3300001,6950001,9000001,18000001,40000001},{0,97500,427500,636000,1536000,2796000,4796000}))*1.021,-2))</f>
        <v/>
      </c>
      <c r="N701" s="19">
        <f>IF(K701&lt;=0,0,ROUNDDOWN((K701*LOOKUP(K701,{0,1950001,3300001,6950001,9000001,18000001,40000001},{0.05,0.1,0.2,0.23,0.33,0.4,0.45})-LOOKUP(K701,{0,1950001,3300001,6950001,9000001,18000001,40000001},{0,97500,427500,636000,1536000,2796000,4796000}))*1.021,-2))</f>
        <v/>
      </c>
      <c r="O701" s="19">
        <f>IF(L701&lt;=0,0,ROUNDDOWN((L701*LOOKUP(L701,{0,1950001,3300001,6950001,9000001,18000001,40000001},{0.05,0.1,0.2,0.23,0.33,0.4,0.45})-LOOKUP(L701,{0,1950001,3300001,6950001,9000001,18000001,40000001},{0,97500,427500,636000,1536000,2796000,4796000}))*1.021,-2))</f>
        <v/>
      </c>
      <c r="P701" s="19">
        <f>MAX(0,ROUNDDOWN(G701-E701-430000,-3))</f>
        <v/>
      </c>
      <c r="Q701" s="19">
        <f>MAX(0,ROUNDDOWN(G701-E701-430000-I701,-3))</f>
        <v/>
      </c>
      <c r="R701" s="19">
        <f>MAX(0,ROUNDDOWN(F701-E701-430000,-3))</f>
        <v/>
      </c>
      <c r="S701" s="19">
        <f>IF(G701&lt;=450000,0,MAX(0,ROUNDDOWN(P701*0.06-MIN(50000,P701)*0.03,-2))+MAX(0,ROUNDDOWN(P701*0.04-MIN(50000,P701)*0.02,-2)))</f>
        <v/>
      </c>
      <c r="T701" s="19">
        <f>IF(G701&lt;=450000,0,MAX(0,ROUNDDOWN(Q701*0.06-MIN(50000,Q701)*0.03,-2))+MAX(0,ROUNDDOWN(Q701*0.04-MIN(50000,Q701)*0.02,-2)))</f>
        <v/>
      </c>
      <c r="U701" s="19">
        <f>IF(F701&lt;=450000,0,MAX(0,ROUNDDOWN(R701*0.06-MIN(50000,R701)*0.03,-2))+MAX(0,ROUNDDOWN(R701*0.04-MIN(50000,R701)*0.02,-2)))</f>
        <v/>
      </c>
      <c r="V701" s="19">
        <f>S701-U701</f>
        <v/>
      </c>
      <c r="W701" s="19">
        <f>O701-M701</f>
        <v/>
      </c>
      <c r="X701" s="19">
        <f>N701+T701-M701-S701</f>
        <v/>
      </c>
      <c r="Y701" s="19">
        <f>T701-S701</f>
        <v/>
      </c>
    </row>
    <row r="702">
      <c r="A702" t="inlineStr">
        <is>
          <t>年収刻み 19万</t>
        </is>
      </c>
      <c r="B702" s="19">
        <f>'4_年収10万円刻み'!$A$166</f>
        <v/>
      </c>
      <c r="C702" s="19" t="n">
        <v>190000</v>
      </c>
      <c r="D702" s="19" t="n">
        <v>0</v>
      </c>
      <c r="E702" s="19">
        <f>ROUND(MIN(B702/12,650000)*12*0.0915+MIN(B702/12,1390000)*12*(0.0504+0)+B702*0.005,0)</f>
        <v/>
      </c>
      <c r="F702" s="19">
        <f>IF(B702&lt;741000,0,IF(B702&lt;2191000,B702-740000,IF(B702&lt;2193000,1451000,IF(B702&lt;2196000,1453000,IF(B702&lt;2200000,1456000,IF(B702&lt;3600000,ROUND(ROUNDDOWN(B702/4,-3)*2.8,0)-80000,IF(B702&lt;6600000,ROUND(ROUNDDOWN(B702/4,-3)*3.2,0)-440000,IF(B702&lt;8500000,ROUNDDOWN(B702*0.9,0)-1100000,B702-1950000))))))))</f>
        <v/>
      </c>
      <c r="G702" s="19">
        <f>F702+C702</f>
        <v/>
      </c>
      <c r="H702" s="19">
        <f>IF(G702&gt;23500000,NA(),IF(G702&lt;=4890000,1040000,IF(G702&lt;=6550000,670000,620000)))</f>
        <v/>
      </c>
      <c r="I702" s="19">
        <f>IF(D702&lt;=0,0,MAX(0,MIN(2000000,D702-MIN(100000,ROUNDDOWN(G702*0.05,0)))))</f>
        <v/>
      </c>
      <c r="J702" s="19">
        <f>MAX(0,ROUNDDOWN(F702-E702-H702,-3))</f>
        <v/>
      </c>
      <c r="K702" s="19">
        <f>MAX(0,ROUNDDOWN(G702-E702-H702-I702,-3))</f>
        <v/>
      </c>
      <c r="L702" s="19">
        <f>MAX(0,ROUNDDOWN(G702-E702-H702,-3))</f>
        <v/>
      </c>
      <c r="M702" s="19">
        <f>IF(J702&lt;=0,0,ROUNDDOWN((J702*LOOKUP(J702,{0,1950001,3300001,6950001,9000001,18000001,40000001},{0.05,0.1,0.2,0.23,0.33,0.4,0.45})-LOOKUP(J702,{0,1950001,3300001,6950001,9000001,18000001,40000001},{0,97500,427500,636000,1536000,2796000,4796000}))*1.021,-2))</f>
        <v/>
      </c>
      <c r="N702" s="19">
        <f>IF(K702&lt;=0,0,ROUNDDOWN((K702*LOOKUP(K702,{0,1950001,3300001,6950001,9000001,18000001,40000001},{0.05,0.1,0.2,0.23,0.33,0.4,0.45})-LOOKUP(K702,{0,1950001,3300001,6950001,9000001,18000001,40000001},{0,97500,427500,636000,1536000,2796000,4796000}))*1.021,-2))</f>
        <v/>
      </c>
      <c r="O702" s="19">
        <f>IF(L702&lt;=0,0,ROUNDDOWN((L702*LOOKUP(L702,{0,1950001,3300001,6950001,9000001,18000001,40000001},{0.05,0.1,0.2,0.23,0.33,0.4,0.45})-LOOKUP(L702,{0,1950001,3300001,6950001,9000001,18000001,40000001},{0,97500,427500,636000,1536000,2796000,4796000}))*1.021,-2))</f>
        <v/>
      </c>
      <c r="P702" s="19">
        <f>MAX(0,ROUNDDOWN(G702-E702-430000,-3))</f>
        <v/>
      </c>
      <c r="Q702" s="19">
        <f>MAX(0,ROUNDDOWN(G702-E702-430000-I702,-3))</f>
        <v/>
      </c>
      <c r="R702" s="19">
        <f>MAX(0,ROUNDDOWN(F702-E702-430000,-3))</f>
        <v/>
      </c>
      <c r="S702" s="19">
        <f>IF(G702&lt;=450000,0,MAX(0,ROUNDDOWN(P702*0.06-MIN(50000,P702)*0.03,-2))+MAX(0,ROUNDDOWN(P702*0.04-MIN(50000,P702)*0.02,-2)))</f>
        <v/>
      </c>
      <c r="T702" s="19">
        <f>IF(G702&lt;=450000,0,MAX(0,ROUNDDOWN(Q702*0.06-MIN(50000,Q702)*0.03,-2))+MAX(0,ROUNDDOWN(Q702*0.04-MIN(50000,Q702)*0.02,-2)))</f>
        <v/>
      </c>
      <c r="U702" s="19">
        <f>IF(F702&lt;=450000,0,MAX(0,ROUNDDOWN(R702*0.06-MIN(50000,R702)*0.03,-2))+MAX(0,ROUNDDOWN(R702*0.04-MIN(50000,R702)*0.02,-2)))</f>
        <v/>
      </c>
      <c r="V702" s="19">
        <f>S702-U702</f>
        <v/>
      </c>
      <c r="W702" s="19">
        <f>O702-M702</f>
        <v/>
      </c>
      <c r="X702" s="19">
        <f>N702+T702-M702-S702</f>
        <v/>
      </c>
      <c r="Y702" s="19">
        <f>T702-S702</f>
        <v/>
      </c>
    </row>
    <row r="703">
      <c r="A703" t="inlineStr">
        <is>
          <t>年収刻み 20万1円</t>
        </is>
      </c>
      <c r="B703" s="19">
        <f>'4_年収10万円刻み'!$A$166</f>
        <v/>
      </c>
      <c r="C703" s="19" t="n">
        <v>200001</v>
      </c>
      <c r="D703" s="19" t="n">
        <v>0</v>
      </c>
      <c r="E703" s="19">
        <f>ROUND(MIN(B703/12,650000)*12*0.0915+MIN(B703/12,1390000)*12*(0.0504+0)+B703*0.005,0)</f>
        <v/>
      </c>
      <c r="F703" s="19">
        <f>IF(B703&lt;741000,0,IF(B703&lt;2191000,B703-740000,IF(B703&lt;2193000,1451000,IF(B703&lt;2196000,1453000,IF(B703&lt;2200000,1456000,IF(B703&lt;3600000,ROUND(ROUNDDOWN(B703/4,-3)*2.8,0)-80000,IF(B703&lt;6600000,ROUND(ROUNDDOWN(B703/4,-3)*3.2,0)-440000,IF(B703&lt;8500000,ROUNDDOWN(B703*0.9,0)-1100000,B703-1950000))))))))</f>
        <v/>
      </c>
      <c r="G703" s="19">
        <f>F703+C703</f>
        <v/>
      </c>
      <c r="H703" s="19">
        <f>IF(G703&gt;23500000,NA(),IF(G703&lt;=4890000,1040000,IF(G703&lt;=6550000,670000,620000)))</f>
        <v/>
      </c>
      <c r="I703" s="19">
        <f>IF(D703&lt;=0,0,MAX(0,MIN(2000000,D703-MIN(100000,ROUNDDOWN(G703*0.05,0)))))</f>
        <v/>
      </c>
      <c r="J703" s="19">
        <f>MAX(0,ROUNDDOWN(F703-E703-H703,-3))</f>
        <v/>
      </c>
      <c r="K703" s="19">
        <f>MAX(0,ROUNDDOWN(G703-E703-H703-I703,-3))</f>
        <v/>
      </c>
      <c r="L703" s="19">
        <f>MAX(0,ROUNDDOWN(G703-E703-H703,-3))</f>
        <v/>
      </c>
      <c r="M703" s="19">
        <f>IF(J703&lt;=0,0,ROUNDDOWN((J703*LOOKUP(J703,{0,1950001,3300001,6950001,9000001,18000001,40000001},{0.05,0.1,0.2,0.23,0.33,0.4,0.45})-LOOKUP(J703,{0,1950001,3300001,6950001,9000001,18000001,40000001},{0,97500,427500,636000,1536000,2796000,4796000}))*1.021,-2))</f>
        <v/>
      </c>
      <c r="N703" s="19">
        <f>IF(K703&lt;=0,0,ROUNDDOWN((K703*LOOKUP(K703,{0,1950001,3300001,6950001,9000001,18000001,40000001},{0.05,0.1,0.2,0.23,0.33,0.4,0.45})-LOOKUP(K703,{0,1950001,3300001,6950001,9000001,18000001,40000001},{0,97500,427500,636000,1536000,2796000,4796000}))*1.021,-2))</f>
        <v/>
      </c>
      <c r="O703" s="19">
        <f>IF(L703&lt;=0,0,ROUNDDOWN((L703*LOOKUP(L703,{0,1950001,3300001,6950001,9000001,18000001,40000001},{0.05,0.1,0.2,0.23,0.33,0.4,0.45})-LOOKUP(L703,{0,1950001,3300001,6950001,9000001,18000001,40000001},{0,97500,427500,636000,1536000,2796000,4796000}))*1.021,-2))</f>
        <v/>
      </c>
      <c r="P703" s="19">
        <f>MAX(0,ROUNDDOWN(G703-E703-430000,-3))</f>
        <v/>
      </c>
      <c r="Q703" s="19">
        <f>MAX(0,ROUNDDOWN(G703-E703-430000-I703,-3))</f>
        <v/>
      </c>
      <c r="R703" s="19">
        <f>MAX(0,ROUNDDOWN(F703-E703-430000,-3))</f>
        <v/>
      </c>
      <c r="S703" s="19">
        <f>IF(G703&lt;=450000,0,MAX(0,ROUNDDOWN(P703*0.06-MIN(50000,P703)*0.03,-2))+MAX(0,ROUNDDOWN(P703*0.04-MIN(50000,P703)*0.02,-2)))</f>
        <v/>
      </c>
      <c r="T703" s="19">
        <f>IF(G703&lt;=450000,0,MAX(0,ROUNDDOWN(Q703*0.06-MIN(50000,Q703)*0.03,-2))+MAX(0,ROUNDDOWN(Q703*0.04-MIN(50000,Q703)*0.02,-2)))</f>
        <v/>
      </c>
      <c r="U703" s="19">
        <f>IF(F703&lt;=450000,0,MAX(0,ROUNDDOWN(R703*0.06-MIN(50000,R703)*0.03,-2))+MAX(0,ROUNDDOWN(R703*0.04-MIN(50000,R703)*0.02,-2)))</f>
        <v/>
      </c>
      <c r="V703" s="19">
        <f>S703-U703</f>
        <v/>
      </c>
      <c r="W703" s="19">
        <f>O703-M703</f>
        <v/>
      </c>
      <c r="X703" s="19">
        <f>N703+T703-M703-S703</f>
        <v/>
      </c>
      <c r="Y703" s="19">
        <f>T703-S703</f>
        <v/>
      </c>
    </row>
    <row r="704">
      <c r="A704" t="inlineStr">
        <is>
          <t>年収刻み 19万</t>
        </is>
      </c>
      <c r="B704" s="19">
        <f>'4_年収10万円刻み'!$A$167</f>
        <v/>
      </c>
      <c r="C704" s="19" t="n">
        <v>190000</v>
      </c>
      <c r="D704" s="19" t="n">
        <v>0</v>
      </c>
      <c r="E704" s="19">
        <f>ROUND(MIN(B704/12,650000)*12*0.0915+MIN(B704/12,1390000)*12*(0.0504+0)+B704*0.005,0)</f>
        <v/>
      </c>
      <c r="F704" s="19">
        <f>IF(B704&lt;741000,0,IF(B704&lt;2191000,B704-740000,IF(B704&lt;2193000,1451000,IF(B704&lt;2196000,1453000,IF(B704&lt;2200000,1456000,IF(B704&lt;3600000,ROUND(ROUNDDOWN(B704/4,-3)*2.8,0)-80000,IF(B704&lt;6600000,ROUND(ROUNDDOWN(B704/4,-3)*3.2,0)-440000,IF(B704&lt;8500000,ROUNDDOWN(B704*0.9,0)-1100000,B704-1950000))))))))</f>
        <v/>
      </c>
      <c r="G704" s="19">
        <f>F704+C704</f>
        <v/>
      </c>
      <c r="H704" s="19">
        <f>IF(G704&gt;23500000,NA(),IF(G704&lt;=4890000,1040000,IF(G704&lt;=6550000,670000,620000)))</f>
        <v/>
      </c>
      <c r="I704" s="19">
        <f>IF(D704&lt;=0,0,MAX(0,MIN(2000000,D704-MIN(100000,ROUNDDOWN(G704*0.05,0)))))</f>
        <v/>
      </c>
      <c r="J704" s="19">
        <f>MAX(0,ROUNDDOWN(F704-E704-H704,-3))</f>
        <v/>
      </c>
      <c r="K704" s="19">
        <f>MAX(0,ROUNDDOWN(G704-E704-H704-I704,-3))</f>
        <v/>
      </c>
      <c r="L704" s="19">
        <f>MAX(0,ROUNDDOWN(G704-E704-H704,-3))</f>
        <v/>
      </c>
      <c r="M704" s="19">
        <f>IF(J704&lt;=0,0,ROUNDDOWN((J704*LOOKUP(J704,{0,1950001,3300001,6950001,9000001,18000001,40000001},{0.05,0.1,0.2,0.23,0.33,0.4,0.45})-LOOKUP(J704,{0,1950001,3300001,6950001,9000001,18000001,40000001},{0,97500,427500,636000,1536000,2796000,4796000}))*1.021,-2))</f>
        <v/>
      </c>
      <c r="N704" s="19">
        <f>IF(K704&lt;=0,0,ROUNDDOWN((K704*LOOKUP(K704,{0,1950001,3300001,6950001,9000001,18000001,40000001},{0.05,0.1,0.2,0.23,0.33,0.4,0.45})-LOOKUP(K704,{0,1950001,3300001,6950001,9000001,18000001,40000001},{0,97500,427500,636000,1536000,2796000,4796000}))*1.021,-2))</f>
        <v/>
      </c>
      <c r="O704" s="19">
        <f>IF(L704&lt;=0,0,ROUNDDOWN((L704*LOOKUP(L704,{0,1950001,3300001,6950001,9000001,18000001,40000001},{0.05,0.1,0.2,0.23,0.33,0.4,0.45})-LOOKUP(L704,{0,1950001,3300001,6950001,9000001,18000001,40000001},{0,97500,427500,636000,1536000,2796000,4796000}))*1.021,-2))</f>
        <v/>
      </c>
      <c r="P704" s="19">
        <f>MAX(0,ROUNDDOWN(G704-E704-430000,-3))</f>
        <v/>
      </c>
      <c r="Q704" s="19">
        <f>MAX(0,ROUNDDOWN(G704-E704-430000-I704,-3))</f>
        <v/>
      </c>
      <c r="R704" s="19">
        <f>MAX(0,ROUNDDOWN(F704-E704-430000,-3))</f>
        <v/>
      </c>
      <c r="S704" s="19">
        <f>IF(G704&lt;=450000,0,MAX(0,ROUNDDOWN(P704*0.06-MIN(50000,P704)*0.03,-2))+MAX(0,ROUNDDOWN(P704*0.04-MIN(50000,P704)*0.02,-2)))</f>
        <v/>
      </c>
      <c r="T704" s="19">
        <f>IF(G704&lt;=450000,0,MAX(0,ROUNDDOWN(Q704*0.06-MIN(50000,Q704)*0.03,-2))+MAX(0,ROUNDDOWN(Q704*0.04-MIN(50000,Q704)*0.02,-2)))</f>
        <v/>
      </c>
      <c r="U704" s="19">
        <f>IF(F704&lt;=450000,0,MAX(0,ROUNDDOWN(R704*0.06-MIN(50000,R704)*0.03,-2))+MAX(0,ROUNDDOWN(R704*0.04-MIN(50000,R704)*0.02,-2)))</f>
        <v/>
      </c>
      <c r="V704" s="19">
        <f>S704-U704</f>
        <v/>
      </c>
      <c r="W704" s="19">
        <f>O704-M704</f>
        <v/>
      </c>
      <c r="X704" s="19">
        <f>N704+T704-M704-S704</f>
        <v/>
      </c>
      <c r="Y704" s="19">
        <f>T704-S704</f>
        <v/>
      </c>
    </row>
    <row r="705">
      <c r="A705" t="inlineStr">
        <is>
          <t>年収刻み 20万1円</t>
        </is>
      </c>
      <c r="B705" s="19">
        <f>'4_年収10万円刻み'!$A$167</f>
        <v/>
      </c>
      <c r="C705" s="19" t="n">
        <v>200001</v>
      </c>
      <c r="D705" s="19" t="n">
        <v>0</v>
      </c>
      <c r="E705" s="19">
        <f>ROUND(MIN(B705/12,650000)*12*0.0915+MIN(B705/12,1390000)*12*(0.0504+0)+B705*0.005,0)</f>
        <v/>
      </c>
      <c r="F705" s="19">
        <f>IF(B705&lt;741000,0,IF(B705&lt;2191000,B705-740000,IF(B705&lt;2193000,1451000,IF(B705&lt;2196000,1453000,IF(B705&lt;2200000,1456000,IF(B705&lt;3600000,ROUND(ROUNDDOWN(B705/4,-3)*2.8,0)-80000,IF(B705&lt;6600000,ROUND(ROUNDDOWN(B705/4,-3)*3.2,0)-440000,IF(B705&lt;8500000,ROUNDDOWN(B705*0.9,0)-1100000,B705-1950000))))))))</f>
        <v/>
      </c>
      <c r="G705" s="19">
        <f>F705+C705</f>
        <v/>
      </c>
      <c r="H705" s="19">
        <f>IF(G705&gt;23500000,NA(),IF(G705&lt;=4890000,1040000,IF(G705&lt;=6550000,670000,620000)))</f>
        <v/>
      </c>
      <c r="I705" s="19">
        <f>IF(D705&lt;=0,0,MAX(0,MIN(2000000,D705-MIN(100000,ROUNDDOWN(G705*0.05,0)))))</f>
        <v/>
      </c>
      <c r="J705" s="19">
        <f>MAX(0,ROUNDDOWN(F705-E705-H705,-3))</f>
        <v/>
      </c>
      <c r="K705" s="19">
        <f>MAX(0,ROUNDDOWN(G705-E705-H705-I705,-3))</f>
        <v/>
      </c>
      <c r="L705" s="19">
        <f>MAX(0,ROUNDDOWN(G705-E705-H705,-3))</f>
        <v/>
      </c>
      <c r="M705" s="19">
        <f>IF(J705&lt;=0,0,ROUNDDOWN((J705*LOOKUP(J705,{0,1950001,3300001,6950001,9000001,18000001,40000001},{0.05,0.1,0.2,0.23,0.33,0.4,0.45})-LOOKUP(J705,{0,1950001,3300001,6950001,9000001,18000001,40000001},{0,97500,427500,636000,1536000,2796000,4796000}))*1.021,-2))</f>
        <v/>
      </c>
      <c r="N705" s="19">
        <f>IF(K705&lt;=0,0,ROUNDDOWN((K705*LOOKUP(K705,{0,1950001,3300001,6950001,9000001,18000001,40000001},{0.05,0.1,0.2,0.23,0.33,0.4,0.45})-LOOKUP(K705,{0,1950001,3300001,6950001,9000001,18000001,40000001},{0,97500,427500,636000,1536000,2796000,4796000}))*1.021,-2))</f>
        <v/>
      </c>
      <c r="O705" s="19">
        <f>IF(L705&lt;=0,0,ROUNDDOWN((L705*LOOKUP(L705,{0,1950001,3300001,6950001,9000001,18000001,40000001},{0.05,0.1,0.2,0.23,0.33,0.4,0.45})-LOOKUP(L705,{0,1950001,3300001,6950001,9000001,18000001,40000001},{0,97500,427500,636000,1536000,2796000,4796000}))*1.021,-2))</f>
        <v/>
      </c>
      <c r="P705" s="19">
        <f>MAX(0,ROUNDDOWN(G705-E705-430000,-3))</f>
        <v/>
      </c>
      <c r="Q705" s="19">
        <f>MAX(0,ROUNDDOWN(G705-E705-430000-I705,-3))</f>
        <v/>
      </c>
      <c r="R705" s="19">
        <f>MAX(0,ROUNDDOWN(F705-E705-430000,-3))</f>
        <v/>
      </c>
      <c r="S705" s="19">
        <f>IF(G705&lt;=450000,0,MAX(0,ROUNDDOWN(P705*0.06-MIN(50000,P705)*0.03,-2))+MAX(0,ROUNDDOWN(P705*0.04-MIN(50000,P705)*0.02,-2)))</f>
        <v/>
      </c>
      <c r="T705" s="19">
        <f>IF(G705&lt;=450000,0,MAX(0,ROUNDDOWN(Q705*0.06-MIN(50000,Q705)*0.03,-2))+MAX(0,ROUNDDOWN(Q705*0.04-MIN(50000,Q705)*0.02,-2)))</f>
        <v/>
      </c>
      <c r="U705" s="19">
        <f>IF(F705&lt;=450000,0,MAX(0,ROUNDDOWN(R705*0.06-MIN(50000,R705)*0.03,-2))+MAX(0,ROUNDDOWN(R705*0.04-MIN(50000,R705)*0.02,-2)))</f>
        <v/>
      </c>
      <c r="V705" s="19">
        <f>S705-U705</f>
        <v/>
      </c>
      <c r="W705" s="19">
        <f>O705-M705</f>
        <v/>
      </c>
      <c r="X705" s="19">
        <f>N705+T705-M705-S705</f>
        <v/>
      </c>
      <c r="Y705" s="19">
        <f>T705-S705</f>
        <v/>
      </c>
    </row>
    <row r="706">
      <c r="A706" t="inlineStr">
        <is>
          <t>年収刻み 19万</t>
        </is>
      </c>
      <c r="B706" s="19">
        <f>'4_年収10万円刻み'!$A$168</f>
        <v/>
      </c>
      <c r="C706" s="19" t="n">
        <v>190000</v>
      </c>
      <c r="D706" s="19" t="n">
        <v>0</v>
      </c>
      <c r="E706" s="19">
        <f>ROUND(MIN(B706/12,650000)*12*0.0915+MIN(B706/12,1390000)*12*(0.0504+0)+B706*0.005,0)</f>
        <v/>
      </c>
      <c r="F706" s="19">
        <f>IF(B706&lt;741000,0,IF(B706&lt;2191000,B706-740000,IF(B706&lt;2193000,1451000,IF(B706&lt;2196000,1453000,IF(B706&lt;2200000,1456000,IF(B706&lt;3600000,ROUND(ROUNDDOWN(B706/4,-3)*2.8,0)-80000,IF(B706&lt;6600000,ROUND(ROUNDDOWN(B706/4,-3)*3.2,0)-440000,IF(B706&lt;8500000,ROUNDDOWN(B706*0.9,0)-1100000,B706-1950000))))))))</f>
        <v/>
      </c>
      <c r="G706" s="19">
        <f>F706+C706</f>
        <v/>
      </c>
      <c r="H706" s="19">
        <f>IF(G706&gt;23500000,NA(),IF(G706&lt;=4890000,1040000,IF(G706&lt;=6550000,670000,620000)))</f>
        <v/>
      </c>
      <c r="I706" s="19">
        <f>IF(D706&lt;=0,0,MAX(0,MIN(2000000,D706-MIN(100000,ROUNDDOWN(G706*0.05,0)))))</f>
        <v/>
      </c>
      <c r="J706" s="19">
        <f>MAX(0,ROUNDDOWN(F706-E706-H706,-3))</f>
        <v/>
      </c>
      <c r="K706" s="19">
        <f>MAX(0,ROUNDDOWN(G706-E706-H706-I706,-3))</f>
        <v/>
      </c>
      <c r="L706" s="19">
        <f>MAX(0,ROUNDDOWN(G706-E706-H706,-3))</f>
        <v/>
      </c>
      <c r="M706" s="19">
        <f>IF(J706&lt;=0,0,ROUNDDOWN((J706*LOOKUP(J706,{0,1950001,3300001,6950001,9000001,18000001,40000001},{0.05,0.1,0.2,0.23,0.33,0.4,0.45})-LOOKUP(J706,{0,1950001,3300001,6950001,9000001,18000001,40000001},{0,97500,427500,636000,1536000,2796000,4796000}))*1.021,-2))</f>
        <v/>
      </c>
      <c r="N706" s="19">
        <f>IF(K706&lt;=0,0,ROUNDDOWN((K706*LOOKUP(K706,{0,1950001,3300001,6950001,9000001,18000001,40000001},{0.05,0.1,0.2,0.23,0.33,0.4,0.45})-LOOKUP(K706,{0,1950001,3300001,6950001,9000001,18000001,40000001},{0,97500,427500,636000,1536000,2796000,4796000}))*1.021,-2))</f>
        <v/>
      </c>
      <c r="O706" s="19">
        <f>IF(L706&lt;=0,0,ROUNDDOWN((L706*LOOKUP(L706,{0,1950001,3300001,6950001,9000001,18000001,40000001},{0.05,0.1,0.2,0.23,0.33,0.4,0.45})-LOOKUP(L706,{0,1950001,3300001,6950001,9000001,18000001,40000001},{0,97500,427500,636000,1536000,2796000,4796000}))*1.021,-2))</f>
        <v/>
      </c>
      <c r="P706" s="19">
        <f>MAX(0,ROUNDDOWN(G706-E706-430000,-3))</f>
        <v/>
      </c>
      <c r="Q706" s="19">
        <f>MAX(0,ROUNDDOWN(G706-E706-430000-I706,-3))</f>
        <v/>
      </c>
      <c r="R706" s="19">
        <f>MAX(0,ROUNDDOWN(F706-E706-430000,-3))</f>
        <v/>
      </c>
      <c r="S706" s="19">
        <f>IF(G706&lt;=450000,0,MAX(0,ROUNDDOWN(P706*0.06-MIN(50000,P706)*0.03,-2))+MAX(0,ROUNDDOWN(P706*0.04-MIN(50000,P706)*0.02,-2)))</f>
        <v/>
      </c>
      <c r="T706" s="19">
        <f>IF(G706&lt;=450000,0,MAX(0,ROUNDDOWN(Q706*0.06-MIN(50000,Q706)*0.03,-2))+MAX(0,ROUNDDOWN(Q706*0.04-MIN(50000,Q706)*0.02,-2)))</f>
        <v/>
      </c>
      <c r="U706" s="19">
        <f>IF(F706&lt;=450000,0,MAX(0,ROUNDDOWN(R706*0.06-MIN(50000,R706)*0.03,-2))+MAX(0,ROUNDDOWN(R706*0.04-MIN(50000,R706)*0.02,-2)))</f>
        <v/>
      </c>
      <c r="V706" s="19">
        <f>S706-U706</f>
        <v/>
      </c>
      <c r="W706" s="19">
        <f>O706-M706</f>
        <v/>
      </c>
      <c r="X706" s="19">
        <f>N706+T706-M706-S706</f>
        <v/>
      </c>
      <c r="Y706" s="19">
        <f>T706-S706</f>
        <v/>
      </c>
    </row>
    <row r="707">
      <c r="A707" t="inlineStr">
        <is>
          <t>年収刻み 20万1円</t>
        </is>
      </c>
      <c r="B707" s="19">
        <f>'4_年収10万円刻み'!$A$168</f>
        <v/>
      </c>
      <c r="C707" s="19" t="n">
        <v>200001</v>
      </c>
      <c r="D707" s="19" t="n">
        <v>0</v>
      </c>
      <c r="E707" s="19">
        <f>ROUND(MIN(B707/12,650000)*12*0.0915+MIN(B707/12,1390000)*12*(0.0504+0)+B707*0.005,0)</f>
        <v/>
      </c>
      <c r="F707" s="19">
        <f>IF(B707&lt;741000,0,IF(B707&lt;2191000,B707-740000,IF(B707&lt;2193000,1451000,IF(B707&lt;2196000,1453000,IF(B707&lt;2200000,1456000,IF(B707&lt;3600000,ROUND(ROUNDDOWN(B707/4,-3)*2.8,0)-80000,IF(B707&lt;6600000,ROUND(ROUNDDOWN(B707/4,-3)*3.2,0)-440000,IF(B707&lt;8500000,ROUNDDOWN(B707*0.9,0)-1100000,B707-1950000))))))))</f>
        <v/>
      </c>
      <c r="G707" s="19">
        <f>F707+C707</f>
        <v/>
      </c>
      <c r="H707" s="19">
        <f>IF(G707&gt;23500000,NA(),IF(G707&lt;=4890000,1040000,IF(G707&lt;=6550000,670000,620000)))</f>
        <v/>
      </c>
      <c r="I707" s="19">
        <f>IF(D707&lt;=0,0,MAX(0,MIN(2000000,D707-MIN(100000,ROUNDDOWN(G707*0.05,0)))))</f>
        <v/>
      </c>
      <c r="J707" s="19">
        <f>MAX(0,ROUNDDOWN(F707-E707-H707,-3))</f>
        <v/>
      </c>
      <c r="K707" s="19">
        <f>MAX(0,ROUNDDOWN(G707-E707-H707-I707,-3))</f>
        <v/>
      </c>
      <c r="L707" s="19">
        <f>MAX(0,ROUNDDOWN(G707-E707-H707,-3))</f>
        <v/>
      </c>
      <c r="M707" s="19">
        <f>IF(J707&lt;=0,0,ROUNDDOWN((J707*LOOKUP(J707,{0,1950001,3300001,6950001,9000001,18000001,40000001},{0.05,0.1,0.2,0.23,0.33,0.4,0.45})-LOOKUP(J707,{0,1950001,3300001,6950001,9000001,18000001,40000001},{0,97500,427500,636000,1536000,2796000,4796000}))*1.021,-2))</f>
        <v/>
      </c>
      <c r="N707" s="19">
        <f>IF(K707&lt;=0,0,ROUNDDOWN((K707*LOOKUP(K707,{0,1950001,3300001,6950001,9000001,18000001,40000001},{0.05,0.1,0.2,0.23,0.33,0.4,0.45})-LOOKUP(K707,{0,1950001,3300001,6950001,9000001,18000001,40000001},{0,97500,427500,636000,1536000,2796000,4796000}))*1.021,-2))</f>
        <v/>
      </c>
      <c r="O707" s="19">
        <f>IF(L707&lt;=0,0,ROUNDDOWN((L707*LOOKUP(L707,{0,1950001,3300001,6950001,9000001,18000001,40000001},{0.05,0.1,0.2,0.23,0.33,0.4,0.45})-LOOKUP(L707,{0,1950001,3300001,6950001,9000001,18000001,40000001},{0,97500,427500,636000,1536000,2796000,4796000}))*1.021,-2))</f>
        <v/>
      </c>
      <c r="P707" s="19">
        <f>MAX(0,ROUNDDOWN(G707-E707-430000,-3))</f>
        <v/>
      </c>
      <c r="Q707" s="19">
        <f>MAX(0,ROUNDDOWN(G707-E707-430000-I707,-3))</f>
        <v/>
      </c>
      <c r="R707" s="19">
        <f>MAX(0,ROUNDDOWN(F707-E707-430000,-3))</f>
        <v/>
      </c>
      <c r="S707" s="19">
        <f>IF(G707&lt;=450000,0,MAX(0,ROUNDDOWN(P707*0.06-MIN(50000,P707)*0.03,-2))+MAX(0,ROUNDDOWN(P707*0.04-MIN(50000,P707)*0.02,-2)))</f>
        <v/>
      </c>
      <c r="T707" s="19">
        <f>IF(G707&lt;=450000,0,MAX(0,ROUNDDOWN(Q707*0.06-MIN(50000,Q707)*0.03,-2))+MAX(0,ROUNDDOWN(Q707*0.04-MIN(50000,Q707)*0.02,-2)))</f>
        <v/>
      </c>
      <c r="U707" s="19">
        <f>IF(F707&lt;=450000,0,MAX(0,ROUNDDOWN(R707*0.06-MIN(50000,R707)*0.03,-2))+MAX(0,ROUNDDOWN(R707*0.04-MIN(50000,R707)*0.02,-2)))</f>
        <v/>
      </c>
      <c r="V707" s="19">
        <f>S707-U707</f>
        <v/>
      </c>
      <c r="W707" s="19">
        <f>O707-M707</f>
        <v/>
      </c>
      <c r="X707" s="19">
        <f>N707+T707-M707-S707</f>
        <v/>
      </c>
      <c r="Y707" s="19">
        <f>T707-S707</f>
        <v/>
      </c>
    </row>
    <row r="708">
      <c r="A708" t="inlineStr">
        <is>
          <t>年収刻み 19万</t>
        </is>
      </c>
      <c r="B708" s="19">
        <f>'4_年収10万円刻み'!$A$169</f>
        <v/>
      </c>
      <c r="C708" s="19" t="n">
        <v>190000</v>
      </c>
      <c r="D708" s="19" t="n">
        <v>0</v>
      </c>
      <c r="E708" s="19">
        <f>ROUND(MIN(B708/12,650000)*12*0.0915+MIN(B708/12,1390000)*12*(0.0504+0)+B708*0.005,0)</f>
        <v/>
      </c>
      <c r="F708" s="19">
        <f>IF(B708&lt;741000,0,IF(B708&lt;2191000,B708-740000,IF(B708&lt;2193000,1451000,IF(B708&lt;2196000,1453000,IF(B708&lt;2200000,1456000,IF(B708&lt;3600000,ROUND(ROUNDDOWN(B708/4,-3)*2.8,0)-80000,IF(B708&lt;6600000,ROUND(ROUNDDOWN(B708/4,-3)*3.2,0)-440000,IF(B708&lt;8500000,ROUNDDOWN(B708*0.9,0)-1100000,B708-1950000))))))))</f>
        <v/>
      </c>
      <c r="G708" s="19">
        <f>F708+C708</f>
        <v/>
      </c>
      <c r="H708" s="19">
        <f>IF(G708&gt;23500000,NA(),IF(G708&lt;=4890000,1040000,IF(G708&lt;=6550000,670000,620000)))</f>
        <v/>
      </c>
      <c r="I708" s="19">
        <f>IF(D708&lt;=0,0,MAX(0,MIN(2000000,D708-MIN(100000,ROUNDDOWN(G708*0.05,0)))))</f>
        <v/>
      </c>
      <c r="J708" s="19">
        <f>MAX(0,ROUNDDOWN(F708-E708-H708,-3))</f>
        <v/>
      </c>
      <c r="K708" s="19">
        <f>MAX(0,ROUNDDOWN(G708-E708-H708-I708,-3))</f>
        <v/>
      </c>
      <c r="L708" s="19">
        <f>MAX(0,ROUNDDOWN(G708-E708-H708,-3))</f>
        <v/>
      </c>
      <c r="M708" s="19">
        <f>IF(J708&lt;=0,0,ROUNDDOWN((J708*LOOKUP(J708,{0,1950001,3300001,6950001,9000001,18000001,40000001},{0.05,0.1,0.2,0.23,0.33,0.4,0.45})-LOOKUP(J708,{0,1950001,3300001,6950001,9000001,18000001,40000001},{0,97500,427500,636000,1536000,2796000,4796000}))*1.021,-2))</f>
        <v/>
      </c>
      <c r="N708" s="19">
        <f>IF(K708&lt;=0,0,ROUNDDOWN((K708*LOOKUP(K708,{0,1950001,3300001,6950001,9000001,18000001,40000001},{0.05,0.1,0.2,0.23,0.33,0.4,0.45})-LOOKUP(K708,{0,1950001,3300001,6950001,9000001,18000001,40000001},{0,97500,427500,636000,1536000,2796000,4796000}))*1.021,-2))</f>
        <v/>
      </c>
      <c r="O708" s="19">
        <f>IF(L708&lt;=0,0,ROUNDDOWN((L708*LOOKUP(L708,{0,1950001,3300001,6950001,9000001,18000001,40000001},{0.05,0.1,0.2,0.23,0.33,0.4,0.45})-LOOKUP(L708,{0,1950001,3300001,6950001,9000001,18000001,40000001},{0,97500,427500,636000,1536000,2796000,4796000}))*1.021,-2))</f>
        <v/>
      </c>
      <c r="P708" s="19">
        <f>MAX(0,ROUNDDOWN(G708-E708-430000,-3))</f>
        <v/>
      </c>
      <c r="Q708" s="19">
        <f>MAX(0,ROUNDDOWN(G708-E708-430000-I708,-3))</f>
        <v/>
      </c>
      <c r="R708" s="19">
        <f>MAX(0,ROUNDDOWN(F708-E708-430000,-3))</f>
        <v/>
      </c>
      <c r="S708" s="19">
        <f>IF(G708&lt;=450000,0,MAX(0,ROUNDDOWN(P708*0.06-MIN(50000,P708)*0.03,-2))+MAX(0,ROUNDDOWN(P708*0.04-MIN(50000,P708)*0.02,-2)))</f>
        <v/>
      </c>
      <c r="T708" s="19">
        <f>IF(G708&lt;=450000,0,MAX(0,ROUNDDOWN(Q708*0.06-MIN(50000,Q708)*0.03,-2))+MAX(0,ROUNDDOWN(Q708*0.04-MIN(50000,Q708)*0.02,-2)))</f>
        <v/>
      </c>
      <c r="U708" s="19">
        <f>IF(F708&lt;=450000,0,MAX(0,ROUNDDOWN(R708*0.06-MIN(50000,R708)*0.03,-2))+MAX(0,ROUNDDOWN(R708*0.04-MIN(50000,R708)*0.02,-2)))</f>
        <v/>
      </c>
      <c r="V708" s="19">
        <f>S708-U708</f>
        <v/>
      </c>
      <c r="W708" s="19">
        <f>O708-M708</f>
        <v/>
      </c>
      <c r="X708" s="19">
        <f>N708+T708-M708-S708</f>
        <v/>
      </c>
      <c r="Y708" s="19">
        <f>T708-S708</f>
        <v/>
      </c>
    </row>
    <row r="709">
      <c r="A709" t="inlineStr">
        <is>
          <t>年収刻み 20万1円</t>
        </is>
      </c>
      <c r="B709" s="19">
        <f>'4_年収10万円刻み'!$A$169</f>
        <v/>
      </c>
      <c r="C709" s="19" t="n">
        <v>200001</v>
      </c>
      <c r="D709" s="19" t="n">
        <v>0</v>
      </c>
      <c r="E709" s="19">
        <f>ROUND(MIN(B709/12,650000)*12*0.0915+MIN(B709/12,1390000)*12*(0.0504+0)+B709*0.005,0)</f>
        <v/>
      </c>
      <c r="F709" s="19">
        <f>IF(B709&lt;741000,0,IF(B709&lt;2191000,B709-740000,IF(B709&lt;2193000,1451000,IF(B709&lt;2196000,1453000,IF(B709&lt;2200000,1456000,IF(B709&lt;3600000,ROUND(ROUNDDOWN(B709/4,-3)*2.8,0)-80000,IF(B709&lt;6600000,ROUND(ROUNDDOWN(B709/4,-3)*3.2,0)-440000,IF(B709&lt;8500000,ROUNDDOWN(B709*0.9,0)-1100000,B709-1950000))))))))</f>
        <v/>
      </c>
      <c r="G709" s="19">
        <f>F709+C709</f>
        <v/>
      </c>
      <c r="H709" s="19">
        <f>IF(G709&gt;23500000,NA(),IF(G709&lt;=4890000,1040000,IF(G709&lt;=6550000,670000,620000)))</f>
        <v/>
      </c>
      <c r="I709" s="19">
        <f>IF(D709&lt;=0,0,MAX(0,MIN(2000000,D709-MIN(100000,ROUNDDOWN(G709*0.05,0)))))</f>
        <v/>
      </c>
      <c r="J709" s="19">
        <f>MAX(0,ROUNDDOWN(F709-E709-H709,-3))</f>
        <v/>
      </c>
      <c r="K709" s="19">
        <f>MAX(0,ROUNDDOWN(G709-E709-H709-I709,-3))</f>
        <v/>
      </c>
      <c r="L709" s="19">
        <f>MAX(0,ROUNDDOWN(G709-E709-H709,-3))</f>
        <v/>
      </c>
      <c r="M709" s="19">
        <f>IF(J709&lt;=0,0,ROUNDDOWN((J709*LOOKUP(J709,{0,1950001,3300001,6950001,9000001,18000001,40000001},{0.05,0.1,0.2,0.23,0.33,0.4,0.45})-LOOKUP(J709,{0,1950001,3300001,6950001,9000001,18000001,40000001},{0,97500,427500,636000,1536000,2796000,4796000}))*1.021,-2))</f>
        <v/>
      </c>
      <c r="N709" s="19">
        <f>IF(K709&lt;=0,0,ROUNDDOWN((K709*LOOKUP(K709,{0,1950001,3300001,6950001,9000001,18000001,40000001},{0.05,0.1,0.2,0.23,0.33,0.4,0.45})-LOOKUP(K709,{0,1950001,3300001,6950001,9000001,18000001,40000001},{0,97500,427500,636000,1536000,2796000,4796000}))*1.021,-2))</f>
        <v/>
      </c>
      <c r="O709" s="19">
        <f>IF(L709&lt;=0,0,ROUNDDOWN((L709*LOOKUP(L709,{0,1950001,3300001,6950001,9000001,18000001,40000001},{0.05,0.1,0.2,0.23,0.33,0.4,0.45})-LOOKUP(L709,{0,1950001,3300001,6950001,9000001,18000001,40000001},{0,97500,427500,636000,1536000,2796000,4796000}))*1.021,-2))</f>
        <v/>
      </c>
      <c r="P709" s="19">
        <f>MAX(0,ROUNDDOWN(G709-E709-430000,-3))</f>
        <v/>
      </c>
      <c r="Q709" s="19">
        <f>MAX(0,ROUNDDOWN(G709-E709-430000-I709,-3))</f>
        <v/>
      </c>
      <c r="R709" s="19">
        <f>MAX(0,ROUNDDOWN(F709-E709-430000,-3))</f>
        <v/>
      </c>
      <c r="S709" s="19">
        <f>IF(G709&lt;=450000,0,MAX(0,ROUNDDOWN(P709*0.06-MIN(50000,P709)*0.03,-2))+MAX(0,ROUNDDOWN(P709*0.04-MIN(50000,P709)*0.02,-2)))</f>
        <v/>
      </c>
      <c r="T709" s="19">
        <f>IF(G709&lt;=450000,0,MAX(0,ROUNDDOWN(Q709*0.06-MIN(50000,Q709)*0.03,-2))+MAX(0,ROUNDDOWN(Q709*0.04-MIN(50000,Q709)*0.02,-2)))</f>
        <v/>
      </c>
      <c r="U709" s="19">
        <f>IF(F709&lt;=450000,0,MAX(0,ROUNDDOWN(R709*0.06-MIN(50000,R709)*0.03,-2))+MAX(0,ROUNDDOWN(R709*0.04-MIN(50000,R709)*0.02,-2)))</f>
        <v/>
      </c>
      <c r="V709" s="19">
        <f>S709-U709</f>
        <v/>
      </c>
      <c r="W709" s="19">
        <f>O709-M709</f>
        <v/>
      </c>
      <c r="X709" s="19">
        <f>N709+T709-M709-S709</f>
        <v/>
      </c>
      <c r="Y709" s="19">
        <f>T709-S709</f>
        <v/>
      </c>
    </row>
    <row r="710">
      <c r="A710" t="inlineStr">
        <is>
          <t>年収刻み 19万</t>
        </is>
      </c>
      <c r="B710" s="19">
        <f>'4_年収10万円刻み'!$A$170</f>
        <v/>
      </c>
      <c r="C710" s="19" t="n">
        <v>190000</v>
      </c>
      <c r="D710" s="19" t="n">
        <v>0</v>
      </c>
      <c r="E710" s="19">
        <f>ROUND(MIN(B710/12,650000)*12*0.0915+MIN(B710/12,1390000)*12*(0.0504+0)+B710*0.005,0)</f>
        <v/>
      </c>
      <c r="F710" s="19">
        <f>IF(B710&lt;741000,0,IF(B710&lt;2191000,B710-740000,IF(B710&lt;2193000,1451000,IF(B710&lt;2196000,1453000,IF(B710&lt;2200000,1456000,IF(B710&lt;3600000,ROUND(ROUNDDOWN(B710/4,-3)*2.8,0)-80000,IF(B710&lt;6600000,ROUND(ROUNDDOWN(B710/4,-3)*3.2,0)-440000,IF(B710&lt;8500000,ROUNDDOWN(B710*0.9,0)-1100000,B710-1950000))))))))</f>
        <v/>
      </c>
      <c r="G710" s="19">
        <f>F710+C710</f>
        <v/>
      </c>
      <c r="H710" s="19">
        <f>IF(G710&gt;23500000,NA(),IF(G710&lt;=4890000,1040000,IF(G710&lt;=6550000,670000,620000)))</f>
        <v/>
      </c>
      <c r="I710" s="19">
        <f>IF(D710&lt;=0,0,MAX(0,MIN(2000000,D710-MIN(100000,ROUNDDOWN(G710*0.05,0)))))</f>
        <v/>
      </c>
      <c r="J710" s="19">
        <f>MAX(0,ROUNDDOWN(F710-E710-H710,-3))</f>
        <v/>
      </c>
      <c r="K710" s="19">
        <f>MAX(0,ROUNDDOWN(G710-E710-H710-I710,-3))</f>
        <v/>
      </c>
      <c r="L710" s="19">
        <f>MAX(0,ROUNDDOWN(G710-E710-H710,-3))</f>
        <v/>
      </c>
      <c r="M710" s="19">
        <f>IF(J710&lt;=0,0,ROUNDDOWN((J710*LOOKUP(J710,{0,1950001,3300001,6950001,9000001,18000001,40000001},{0.05,0.1,0.2,0.23,0.33,0.4,0.45})-LOOKUP(J710,{0,1950001,3300001,6950001,9000001,18000001,40000001},{0,97500,427500,636000,1536000,2796000,4796000}))*1.021,-2))</f>
        <v/>
      </c>
      <c r="N710" s="19">
        <f>IF(K710&lt;=0,0,ROUNDDOWN((K710*LOOKUP(K710,{0,1950001,3300001,6950001,9000001,18000001,40000001},{0.05,0.1,0.2,0.23,0.33,0.4,0.45})-LOOKUP(K710,{0,1950001,3300001,6950001,9000001,18000001,40000001},{0,97500,427500,636000,1536000,2796000,4796000}))*1.021,-2))</f>
        <v/>
      </c>
      <c r="O710" s="19">
        <f>IF(L710&lt;=0,0,ROUNDDOWN((L710*LOOKUP(L710,{0,1950001,3300001,6950001,9000001,18000001,40000001},{0.05,0.1,0.2,0.23,0.33,0.4,0.45})-LOOKUP(L710,{0,1950001,3300001,6950001,9000001,18000001,40000001},{0,97500,427500,636000,1536000,2796000,4796000}))*1.021,-2))</f>
        <v/>
      </c>
      <c r="P710" s="19">
        <f>MAX(0,ROUNDDOWN(G710-E710-430000,-3))</f>
        <v/>
      </c>
      <c r="Q710" s="19">
        <f>MAX(0,ROUNDDOWN(G710-E710-430000-I710,-3))</f>
        <v/>
      </c>
      <c r="R710" s="19">
        <f>MAX(0,ROUNDDOWN(F710-E710-430000,-3))</f>
        <v/>
      </c>
      <c r="S710" s="19">
        <f>IF(G710&lt;=450000,0,MAX(0,ROUNDDOWN(P710*0.06-MIN(50000,P710)*0.03,-2))+MAX(0,ROUNDDOWN(P710*0.04-MIN(50000,P710)*0.02,-2)))</f>
        <v/>
      </c>
      <c r="T710" s="19">
        <f>IF(G710&lt;=450000,0,MAX(0,ROUNDDOWN(Q710*0.06-MIN(50000,Q710)*0.03,-2))+MAX(0,ROUNDDOWN(Q710*0.04-MIN(50000,Q710)*0.02,-2)))</f>
        <v/>
      </c>
      <c r="U710" s="19">
        <f>IF(F710&lt;=450000,0,MAX(0,ROUNDDOWN(R710*0.06-MIN(50000,R710)*0.03,-2))+MAX(0,ROUNDDOWN(R710*0.04-MIN(50000,R710)*0.02,-2)))</f>
        <v/>
      </c>
      <c r="V710" s="19">
        <f>S710-U710</f>
        <v/>
      </c>
      <c r="W710" s="19">
        <f>O710-M710</f>
        <v/>
      </c>
      <c r="X710" s="19">
        <f>N710+T710-M710-S710</f>
        <v/>
      </c>
      <c r="Y710" s="19">
        <f>T710-S710</f>
        <v/>
      </c>
    </row>
    <row r="711">
      <c r="A711" t="inlineStr">
        <is>
          <t>年収刻み 20万1円</t>
        </is>
      </c>
      <c r="B711" s="19">
        <f>'4_年収10万円刻み'!$A$170</f>
        <v/>
      </c>
      <c r="C711" s="19" t="n">
        <v>200001</v>
      </c>
      <c r="D711" s="19" t="n">
        <v>0</v>
      </c>
      <c r="E711" s="19">
        <f>ROUND(MIN(B711/12,650000)*12*0.0915+MIN(B711/12,1390000)*12*(0.0504+0)+B711*0.005,0)</f>
        <v/>
      </c>
      <c r="F711" s="19">
        <f>IF(B711&lt;741000,0,IF(B711&lt;2191000,B711-740000,IF(B711&lt;2193000,1451000,IF(B711&lt;2196000,1453000,IF(B711&lt;2200000,1456000,IF(B711&lt;3600000,ROUND(ROUNDDOWN(B711/4,-3)*2.8,0)-80000,IF(B711&lt;6600000,ROUND(ROUNDDOWN(B711/4,-3)*3.2,0)-440000,IF(B711&lt;8500000,ROUNDDOWN(B711*0.9,0)-1100000,B711-1950000))))))))</f>
        <v/>
      </c>
      <c r="G711" s="19">
        <f>F711+C711</f>
        <v/>
      </c>
      <c r="H711" s="19">
        <f>IF(G711&gt;23500000,NA(),IF(G711&lt;=4890000,1040000,IF(G711&lt;=6550000,670000,620000)))</f>
        <v/>
      </c>
      <c r="I711" s="19">
        <f>IF(D711&lt;=0,0,MAX(0,MIN(2000000,D711-MIN(100000,ROUNDDOWN(G711*0.05,0)))))</f>
        <v/>
      </c>
      <c r="J711" s="19">
        <f>MAX(0,ROUNDDOWN(F711-E711-H711,-3))</f>
        <v/>
      </c>
      <c r="K711" s="19">
        <f>MAX(0,ROUNDDOWN(G711-E711-H711-I711,-3))</f>
        <v/>
      </c>
      <c r="L711" s="19">
        <f>MAX(0,ROUNDDOWN(G711-E711-H711,-3))</f>
        <v/>
      </c>
      <c r="M711" s="19">
        <f>IF(J711&lt;=0,0,ROUNDDOWN((J711*LOOKUP(J711,{0,1950001,3300001,6950001,9000001,18000001,40000001},{0.05,0.1,0.2,0.23,0.33,0.4,0.45})-LOOKUP(J711,{0,1950001,3300001,6950001,9000001,18000001,40000001},{0,97500,427500,636000,1536000,2796000,4796000}))*1.021,-2))</f>
        <v/>
      </c>
      <c r="N711" s="19">
        <f>IF(K711&lt;=0,0,ROUNDDOWN((K711*LOOKUP(K711,{0,1950001,3300001,6950001,9000001,18000001,40000001},{0.05,0.1,0.2,0.23,0.33,0.4,0.45})-LOOKUP(K711,{0,1950001,3300001,6950001,9000001,18000001,40000001},{0,97500,427500,636000,1536000,2796000,4796000}))*1.021,-2))</f>
        <v/>
      </c>
      <c r="O711" s="19">
        <f>IF(L711&lt;=0,0,ROUNDDOWN((L711*LOOKUP(L711,{0,1950001,3300001,6950001,9000001,18000001,40000001},{0.05,0.1,0.2,0.23,0.33,0.4,0.45})-LOOKUP(L711,{0,1950001,3300001,6950001,9000001,18000001,40000001},{0,97500,427500,636000,1536000,2796000,4796000}))*1.021,-2))</f>
        <v/>
      </c>
      <c r="P711" s="19">
        <f>MAX(0,ROUNDDOWN(G711-E711-430000,-3))</f>
        <v/>
      </c>
      <c r="Q711" s="19">
        <f>MAX(0,ROUNDDOWN(G711-E711-430000-I711,-3))</f>
        <v/>
      </c>
      <c r="R711" s="19">
        <f>MAX(0,ROUNDDOWN(F711-E711-430000,-3))</f>
        <v/>
      </c>
      <c r="S711" s="19">
        <f>IF(G711&lt;=450000,0,MAX(0,ROUNDDOWN(P711*0.06-MIN(50000,P711)*0.03,-2))+MAX(0,ROUNDDOWN(P711*0.04-MIN(50000,P711)*0.02,-2)))</f>
        <v/>
      </c>
      <c r="T711" s="19">
        <f>IF(G711&lt;=450000,0,MAX(0,ROUNDDOWN(Q711*0.06-MIN(50000,Q711)*0.03,-2))+MAX(0,ROUNDDOWN(Q711*0.04-MIN(50000,Q711)*0.02,-2)))</f>
        <v/>
      </c>
      <c r="U711" s="19">
        <f>IF(F711&lt;=450000,0,MAX(0,ROUNDDOWN(R711*0.06-MIN(50000,R711)*0.03,-2))+MAX(0,ROUNDDOWN(R711*0.04-MIN(50000,R711)*0.02,-2)))</f>
        <v/>
      </c>
      <c r="V711" s="19">
        <f>S711-U711</f>
        <v/>
      </c>
      <c r="W711" s="19">
        <f>O711-M711</f>
        <v/>
      </c>
      <c r="X711" s="19">
        <f>N711+T711-M711-S711</f>
        <v/>
      </c>
      <c r="Y711" s="19">
        <f>T711-S711</f>
        <v/>
      </c>
    </row>
    <row r="712">
      <c r="A712" t="inlineStr">
        <is>
          <t>年収刻み 19万</t>
        </is>
      </c>
      <c r="B712" s="19">
        <f>'4_年収10万円刻み'!$A$171</f>
        <v/>
      </c>
      <c r="C712" s="19" t="n">
        <v>190000</v>
      </c>
      <c r="D712" s="19" t="n">
        <v>0</v>
      </c>
      <c r="E712" s="19">
        <f>ROUND(MIN(B712/12,650000)*12*0.0915+MIN(B712/12,1390000)*12*(0.0504+0)+B712*0.005,0)</f>
        <v/>
      </c>
      <c r="F712" s="19">
        <f>IF(B712&lt;741000,0,IF(B712&lt;2191000,B712-740000,IF(B712&lt;2193000,1451000,IF(B712&lt;2196000,1453000,IF(B712&lt;2200000,1456000,IF(B712&lt;3600000,ROUND(ROUNDDOWN(B712/4,-3)*2.8,0)-80000,IF(B712&lt;6600000,ROUND(ROUNDDOWN(B712/4,-3)*3.2,0)-440000,IF(B712&lt;8500000,ROUNDDOWN(B712*0.9,0)-1100000,B712-1950000))))))))</f>
        <v/>
      </c>
      <c r="G712" s="19">
        <f>F712+C712</f>
        <v/>
      </c>
      <c r="H712" s="19">
        <f>IF(G712&gt;23500000,NA(),IF(G712&lt;=4890000,1040000,IF(G712&lt;=6550000,670000,620000)))</f>
        <v/>
      </c>
      <c r="I712" s="19">
        <f>IF(D712&lt;=0,0,MAX(0,MIN(2000000,D712-MIN(100000,ROUNDDOWN(G712*0.05,0)))))</f>
        <v/>
      </c>
      <c r="J712" s="19">
        <f>MAX(0,ROUNDDOWN(F712-E712-H712,-3))</f>
        <v/>
      </c>
      <c r="K712" s="19">
        <f>MAX(0,ROUNDDOWN(G712-E712-H712-I712,-3))</f>
        <v/>
      </c>
      <c r="L712" s="19">
        <f>MAX(0,ROUNDDOWN(G712-E712-H712,-3))</f>
        <v/>
      </c>
      <c r="M712" s="19">
        <f>IF(J712&lt;=0,0,ROUNDDOWN((J712*LOOKUP(J712,{0,1950001,3300001,6950001,9000001,18000001,40000001},{0.05,0.1,0.2,0.23,0.33,0.4,0.45})-LOOKUP(J712,{0,1950001,3300001,6950001,9000001,18000001,40000001},{0,97500,427500,636000,1536000,2796000,4796000}))*1.021,-2))</f>
        <v/>
      </c>
      <c r="N712" s="19">
        <f>IF(K712&lt;=0,0,ROUNDDOWN((K712*LOOKUP(K712,{0,1950001,3300001,6950001,9000001,18000001,40000001},{0.05,0.1,0.2,0.23,0.33,0.4,0.45})-LOOKUP(K712,{0,1950001,3300001,6950001,9000001,18000001,40000001},{0,97500,427500,636000,1536000,2796000,4796000}))*1.021,-2))</f>
        <v/>
      </c>
      <c r="O712" s="19">
        <f>IF(L712&lt;=0,0,ROUNDDOWN((L712*LOOKUP(L712,{0,1950001,3300001,6950001,9000001,18000001,40000001},{0.05,0.1,0.2,0.23,0.33,0.4,0.45})-LOOKUP(L712,{0,1950001,3300001,6950001,9000001,18000001,40000001},{0,97500,427500,636000,1536000,2796000,4796000}))*1.021,-2))</f>
        <v/>
      </c>
      <c r="P712" s="19">
        <f>MAX(0,ROUNDDOWN(G712-E712-430000,-3))</f>
        <v/>
      </c>
      <c r="Q712" s="19">
        <f>MAX(0,ROUNDDOWN(G712-E712-430000-I712,-3))</f>
        <v/>
      </c>
      <c r="R712" s="19">
        <f>MAX(0,ROUNDDOWN(F712-E712-430000,-3))</f>
        <v/>
      </c>
      <c r="S712" s="19">
        <f>IF(G712&lt;=450000,0,MAX(0,ROUNDDOWN(P712*0.06-MIN(50000,P712)*0.03,-2))+MAX(0,ROUNDDOWN(P712*0.04-MIN(50000,P712)*0.02,-2)))</f>
        <v/>
      </c>
      <c r="T712" s="19">
        <f>IF(G712&lt;=450000,0,MAX(0,ROUNDDOWN(Q712*0.06-MIN(50000,Q712)*0.03,-2))+MAX(0,ROUNDDOWN(Q712*0.04-MIN(50000,Q712)*0.02,-2)))</f>
        <v/>
      </c>
      <c r="U712" s="19">
        <f>IF(F712&lt;=450000,0,MAX(0,ROUNDDOWN(R712*0.06-MIN(50000,R712)*0.03,-2))+MAX(0,ROUNDDOWN(R712*0.04-MIN(50000,R712)*0.02,-2)))</f>
        <v/>
      </c>
      <c r="V712" s="19">
        <f>S712-U712</f>
        <v/>
      </c>
      <c r="W712" s="19">
        <f>O712-M712</f>
        <v/>
      </c>
      <c r="X712" s="19">
        <f>N712+T712-M712-S712</f>
        <v/>
      </c>
      <c r="Y712" s="19">
        <f>T712-S712</f>
        <v/>
      </c>
    </row>
    <row r="713">
      <c r="A713" t="inlineStr">
        <is>
          <t>年収刻み 20万1円</t>
        </is>
      </c>
      <c r="B713" s="19">
        <f>'4_年収10万円刻み'!$A$171</f>
        <v/>
      </c>
      <c r="C713" s="19" t="n">
        <v>200001</v>
      </c>
      <c r="D713" s="19" t="n">
        <v>0</v>
      </c>
      <c r="E713" s="19">
        <f>ROUND(MIN(B713/12,650000)*12*0.0915+MIN(B713/12,1390000)*12*(0.0504+0)+B713*0.005,0)</f>
        <v/>
      </c>
      <c r="F713" s="19">
        <f>IF(B713&lt;741000,0,IF(B713&lt;2191000,B713-740000,IF(B713&lt;2193000,1451000,IF(B713&lt;2196000,1453000,IF(B713&lt;2200000,1456000,IF(B713&lt;3600000,ROUND(ROUNDDOWN(B713/4,-3)*2.8,0)-80000,IF(B713&lt;6600000,ROUND(ROUNDDOWN(B713/4,-3)*3.2,0)-440000,IF(B713&lt;8500000,ROUNDDOWN(B713*0.9,0)-1100000,B713-1950000))))))))</f>
        <v/>
      </c>
      <c r="G713" s="19">
        <f>F713+C713</f>
        <v/>
      </c>
      <c r="H713" s="19">
        <f>IF(G713&gt;23500000,NA(),IF(G713&lt;=4890000,1040000,IF(G713&lt;=6550000,670000,620000)))</f>
        <v/>
      </c>
      <c r="I713" s="19">
        <f>IF(D713&lt;=0,0,MAX(0,MIN(2000000,D713-MIN(100000,ROUNDDOWN(G713*0.05,0)))))</f>
        <v/>
      </c>
      <c r="J713" s="19">
        <f>MAX(0,ROUNDDOWN(F713-E713-H713,-3))</f>
        <v/>
      </c>
      <c r="K713" s="19">
        <f>MAX(0,ROUNDDOWN(G713-E713-H713-I713,-3))</f>
        <v/>
      </c>
      <c r="L713" s="19">
        <f>MAX(0,ROUNDDOWN(G713-E713-H713,-3))</f>
        <v/>
      </c>
      <c r="M713" s="19">
        <f>IF(J713&lt;=0,0,ROUNDDOWN((J713*LOOKUP(J713,{0,1950001,3300001,6950001,9000001,18000001,40000001},{0.05,0.1,0.2,0.23,0.33,0.4,0.45})-LOOKUP(J713,{0,1950001,3300001,6950001,9000001,18000001,40000001},{0,97500,427500,636000,1536000,2796000,4796000}))*1.021,-2))</f>
        <v/>
      </c>
      <c r="N713" s="19">
        <f>IF(K713&lt;=0,0,ROUNDDOWN((K713*LOOKUP(K713,{0,1950001,3300001,6950001,9000001,18000001,40000001},{0.05,0.1,0.2,0.23,0.33,0.4,0.45})-LOOKUP(K713,{0,1950001,3300001,6950001,9000001,18000001,40000001},{0,97500,427500,636000,1536000,2796000,4796000}))*1.021,-2))</f>
        <v/>
      </c>
      <c r="O713" s="19">
        <f>IF(L713&lt;=0,0,ROUNDDOWN((L713*LOOKUP(L713,{0,1950001,3300001,6950001,9000001,18000001,40000001},{0.05,0.1,0.2,0.23,0.33,0.4,0.45})-LOOKUP(L713,{0,1950001,3300001,6950001,9000001,18000001,40000001},{0,97500,427500,636000,1536000,2796000,4796000}))*1.021,-2))</f>
        <v/>
      </c>
      <c r="P713" s="19">
        <f>MAX(0,ROUNDDOWN(G713-E713-430000,-3))</f>
        <v/>
      </c>
      <c r="Q713" s="19">
        <f>MAX(0,ROUNDDOWN(G713-E713-430000-I713,-3))</f>
        <v/>
      </c>
      <c r="R713" s="19">
        <f>MAX(0,ROUNDDOWN(F713-E713-430000,-3))</f>
        <v/>
      </c>
      <c r="S713" s="19">
        <f>IF(G713&lt;=450000,0,MAX(0,ROUNDDOWN(P713*0.06-MIN(50000,P713)*0.03,-2))+MAX(0,ROUNDDOWN(P713*0.04-MIN(50000,P713)*0.02,-2)))</f>
        <v/>
      </c>
      <c r="T713" s="19">
        <f>IF(G713&lt;=450000,0,MAX(0,ROUNDDOWN(Q713*0.06-MIN(50000,Q713)*0.03,-2))+MAX(0,ROUNDDOWN(Q713*0.04-MIN(50000,Q713)*0.02,-2)))</f>
        <v/>
      </c>
      <c r="U713" s="19">
        <f>IF(F713&lt;=450000,0,MAX(0,ROUNDDOWN(R713*0.06-MIN(50000,R713)*0.03,-2))+MAX(0,ROUNDDOWN(R713*0.04-MIN(50000,R713)*0.02,-2)))</f>
        <v/>
      </c>
      <c r="V713" s="19">
        <f>S713-U713</f>
        <v/>
      </c>
      <c r="W713" s="19">
        <f>O713-M713</f>
        <v/>
      </c>
      <c r="X713" s="19">
        <f>N713+T713-M713-S713</f>
        <v/>
      </c>
      <c r="Y713" s="19">
        <f>T713-S713</f>
        <v/>
      </c>
    </row>
    <row r="714">
      <c r="A714" t="inlineStr">
        <is>
          <t>年収刻み 19万</t>
        </is>
      </c>
      <c r="B714" s="19">
        <f>'4_年収10万円刻み'!$A$172</f>
        <v/>
      </c>
      <c r="C714" s="19" t="n">
        <v>190000</v>
      </c>
      <c r="D714" s="19" t="n">
        <v>0</v>
      </c>
      <c r="E714" s="19">
        <f>ROUND(MIN(B714/12,650000)*12*0.0915+MIN(B714/12,1390000)*12*(0.0504+0)+B714*0.005,0)</f>
        <v/>
      </c>
      <c r="F714" s="19">
        <f>IF(B714&lt;741000,0,IF(B714&lt;2191000,B714-740000,IF(B714&lt;2193000,1451000,IF(B714&lt;2196000,1453000,IF(B714&lt;2200000,1456000,IF(B714&lt;3600000,ROUND(ROUNDDOWN(B714/4,-3)*2.8,0)-80000,IF(B714&lt;6600000,ROUND(ROUNDDOWN(B714/4,-3)*3.2,0)-440000,IF(B714&lt;8500000,ROUNDDOWN(B714*0.9,0)-1100000,B714-1950000))))))))</f>
        <v/>
      </c>
      <c r="G714" s="19">
        <f>F714+C714</f>
        <v/>
      </c>
      <c r="H714" s="19">
        <f>IF(G714&gt;23500000,NA(),IF(G714&lt;=4890000,1040000,IF(G714&lt;=6550000,670000,620000)))</f>
        <v/>
      </c>
      <c r="I714" s="19">
        <f>IF(D714&lt;=0,0,MAX(0,MIN(2000000,D714-MIN(100000,ROUNDDOWN(G714*0.05,0)))))</f>
        <v/>
      </c>
      <c r="J714" s="19">
        <f>MAX(0,ROUNDDOWN(F714-E714-H714,-3))</f>
        <v/>
      </c>
      <c r="K714" s="19">
        <f>MAX(0,ROUNDDOWN(G714-E714-H714-I714,-3))</f>
        <v/>
      </c>
      <c r="L714" s="19">
        <f>MAX(0,ROUNDDOWN(G714-E714-H714,-3))</f>
        <v/>
      </c>
      <c r="M714" s="19">
        <f>IF(J714&lt;=0,0,ROUNDDOWN((J714*LOOKUP(J714,{0,1950001,3300001,6950001,9000001,18000001,40000001},{0.05,0.1,0.2,0.23,0.33,0.4,0.45})-LOOKUP(J714,{0,1950001,3300001,6950001,9000001,18000001,40000001},{0,97500,427500,636000,1536000,2796000,4796000}))*1.021,-2))</f>
        <v/>
      </c>
      <c r="N714" s="19">
        <f>IF(K714&lt;=0,0,ROUNDDOWN((K714*LOOKUP(K714,{0,1950001,3300001,6950001,9000001,18000001,40000001},{0.05,0.1,0.2,0.23,0.33,0.4,0.45})-LOOKUP(K714,{0,1950001,3300001,6950001,9000001,18000001,40000001},{0,97500,427500,636000,1536000,2796000,4796000}))*1.021,-2))</f>
        <v/>
      </c>
      <c r="O714" s="19">
        <f>IF(L714&lt;=0,0,ROUNDDOWN((L714*LOOKUP(L714,{0,1950001,3300001,6950001,9000001,18000001,40000001},{0.05,0.1,0.2,0.23,0.33,0.4,0.45})-LOOKUP(L714,{0,1950001,3300001,6950001,9000001,18000001,40000001},{0,97500,427500,636000,1536000,2796000,4796000}))*1.021,-2))</f>
        <v/>
      </c>
      <c r="P714" s="19">
        <f>MAX(0,ROUNDDOWN(G714-E714-430000,-3))</f>
        <v/>
      </c>
      <c r="Q714" s="19">
        <f>MAX(0,ROUNDDOWN(G714-E714-430000-I714,-3))</f>
        <v/>
      </c>
      <c r="R714" s="19">
        <f>MAX(0,ROUNDDOWN(F714-E714-430000,-3))</f>
        <v/>
      </c>
      <c r="S714" s="19">
        <f>IF(G714&lt;=450000,0,MAX(0,ROUNDDOWN(P714*0.06-MIN(50000,P714)*0.03,-2))+MAX(0,ROUNDDOWN(P714*0.04-MIN(50000,P714)*0.02,-2)))</f>
        <v/>
      </c>
      <c r="T714" s="19">
        <f>IF(G714&lt;=450000,0,MAX(0,ROUNDDOWN(Q714*0.06-MIN(50000,Q714)*0.03,-2))+MAX(0,ROUNDDOWN(Q714*0.04-MIN(50000,Q714)*0.02,-2)))</f>
        <v/>
      </c>
      <c r="U714" s="19">
        <f>IF(F714&lt;=450000,0,MAX(0,ROUNDDOWN(R714*0.06-MIN(50000,R714)*0.03,-2))+MAX(0,ROUNDDOWN(R714*0.04-MIN(50000,R714)*0.02,-2)))</f>
        <v/>
      </c>
      <c r="V714" s="19">
        <f>S714-U714</f>
        <v/>
      </c>
      <c r="W714" s="19">
        <f>O714-M714</f>
        <v/>
      </c>
      <c r="X714" s="19">
        <f>N714+T714-M714-S714</f>
        <v/>
      </c>
      <c r="Y714" s="19">
        <f>T714-S714</f>
        <v/>
      </c>
    </row>
    <row r="715">
      <c r="A715" t="inlineStr">
        <is>
          <t>年収刻み 20万1円</t>
        </is>
      </c>
      <c r="B715" s="19">
        <f>'4_年収10万円刻み'!$A$172</f>
        <v/>
      </c>
      <c r="C715" s="19" t="n">
        <v>200001</v>
      </c>
      <c r="D715" s="19" t="n">
        <v>0</v>
      </c>
      <c r="E715" s="19">
        <f>ROUND(MIN(B715/12,650000)*12*0.0915+MIN(B715/12,1390000)*12*(0.0504+0)+B715*0.005,0)</f>
        <v/>
      </c>
      <c r="F715" s="19">
        <f>IF(B715&lt;741000,0,IF(B715&lt;2191000,B715-740000,IF(B715&lt;2193000,1451000,IF(B715&lt;2196000,1453000,IF(B715&lt;2200000,1456000,IF(B715&lt;3600000,ROUND(ROUNDDOWN(B715/4,-3)*2.8,0)-80000,IF(B715&lt;6600000,ROUND(ROUNDDOWN(B715/4,-3)*3.2,0)-440000,IF(B715&lt;8500000,ROUNDDOWN(B715*0.9,0)-1100000,B715-1950000))))))))</f>
        <v/>
      </c>
      <c r="G715" s="19">
        <f>F715+C715</f>
        <v/>
      </c>
      <c r="H715" s="19">
        <f>IF(G715&gt;23500000,NA(),IF(G715&lt;=4890000,1040000,IF(G715&lt;=6550000,670000,620000)))</f>
        <v/>
      </c>
      <c r="I715" s="19">
        <f>IF(D715&lt;=0,0,MAX(0,MIN(2000000,D715-MIN(100000,ROUNDDOWN(G715*0.05,0)))))</f>
        <v/>
      </c>
      <c r="J715" s="19">
        <f>MAX(0,ROUNDDOWN(F715-E715-H715,-3))</f>
        <v/>
      </c>
      <c r="K715" s="19">
        <f>MAX(0,ROUNDDOWN(G715-E715-H715-I715,-3))</f>
        <v/>
      </c>
      <c r="L715" s="19">
        <f>MAX(0,ROUNDDOWN(G715-E715-H715,-3))</f>
        <v/>
      </c>
      <c r="M715" s="19">
        <f>IF(J715&lt;=0,0,ROUNDDOWN((J715*LOOKUP(J715,{0,1950001,3300001,6950001,9000001,18000001,40000001},{0.05,0.1,0.2,0.23,0.33,0.4,0.45})-LOOKUP(J715,{0,1950001,3300001,6950001,9000001,18000001,40000001},{0,97500,427500,636000,1536000,2796000,4796000}))*1.021,-2))</f>
        <v/>
      </c>
      <c r="N715" s="19">
        <f>IF(K715&lt;=0,0,ROUNDDOWN((K715*LOOKUP(K715,{0,1950001,3300001,6950001,9000001,18000001,40000001},{0.05,0.1,0.2,0.23,0.33,0.4,0.45})-LOOKUP(K715,{0,1950001,3300001,6950001,9000001,18000001,40000001},{0,97500,427500,636000,1536000,2796000,4796000}))*1.021,-2))</f>
        <v/>
      </c>
      <c r="O715" s="19">
        <f>IF(L715&lt;=0,0,ROUNDDOWN((L715*LOOKUP(L715,{0,1950001,3300001,6950001,9000001,18000001,40000001},{0.05,0.1,0.2,0.23,0.33,0.4,0.45})-LOOKUP(L715,{0,1950001,3300001,6950001,9000001,18000001,40000001},{0,97500,427500,636000,1536000,2796000,4796000}))*1.021,-2))</f>
        <v/>
      </c>
      <c r="P715" s="19">
        <f>MAX(0,ROUNDDOWN(G715-E715-430000,-3))</f>
        <v/>
      </c>
      <c r="Q715" s="19">
        <f>MAX(0,ROUNDDOWN(G715-E715-430000-I715,-3))</f>
        <v/>
      </c>
      <c r="R715" s="19">
        <f>MAX(0,ROUNDDOWN(F715-E715-430000,-3))</f>
        <v/>
      </c>
      <c r="S715" s="19">
        <f>IF(G715&lt;=450000,0,MAX(0,ROUNDDOWN(P715*0.06-MIN(50000,P715)*0.03,-2))+MAX(0,ROUNDDOWN(P715*0.04-MIN(50000,P715)*0.02,-2)))</f>
        <v/>
      </c>
      <c r="T715" s="19">
        <f>IF(G715&lt;=450000,0,MAX(0,ROUNDDOWN(Q715*0.06-MIN(50000,Q715)*0.03,-2))+MAX(0,ROUNDDOWN(Q715*0.04-MIN(50000,Q715)*0.02,-2)))</f>
        <v/>
      </c>
      <c r="U715" s="19">
        <f>IF(F715&lt;=450000,0,MAX(0,ROUNDDOWN(R715*0.06-MIN(50000,R715)*0.03,-2))+MAX(0,ROUNDDOWN(R715*0.04-MIN(50000,R715)*0.02,-2)))</f>
        <v/>
      </c>
      <c r="V715" s="19">
        <f>S715-U715</f>
        <v/>
      </c>
      <c r="W715" s="19">
        <f>O715-M715</f>
        <v/>
      </c>
      <c r="X715" s="19">
        <f>N715+T715-M715-S715</f>
        <v/>
      </c>
      <c r="Y715" s="19">
        <f>T715-S715</f>
        <v/>
      </c>
    </row>
    <row r="716">
      <c r="A716" t="inlineStr">
        <is>
          <t>年収刻み 19万</t>
        </is>
      </c>
      <c r="B716" s="19">
        <f>'4_年収10万円刻み'!$A$173</f>
        <v/>
      </c>
      <c r="C716" s="19" t="n">
        <v>190000</v>
      </c>
      <c r="D716" s="19" t="n">
        <v>0</v>
      </c>
      <c r="E716" s="19">
        <f>ROUND(MIN(B716/12,650000)*12*0.0915+MIN(B716/12,1390000)*12*(0.0504+0)+B716*0.005,0)</f>
        <v/>
      </c>
      <c r="F716" s="19">
        <f>IF(B716&lt;741000,0,IF(B716&lt;2191000,B716-740000,IF(B716&lt;2193000,1451000,IF(B716&lt;2196000,1453000,IF(B716&lt;2200000,1456000,IF(B716&lt;3600000,ROUND(ROUNDDOWN(B716/4,-3)*2.8,0)-80000,IF(B716&lt;6600000,ROUND(ROUNDDOWN(B716/4,-3)*3.2,0)-440000,IF(B716&lt;8500000,ROUNDDOWN(B716*0.9,0)-1100000,B716-1950000))))))))</f>
        <v/>
      </c>
      <c r="G716" s="19">
        <f>F716+C716</f>
        <v/>
      </c>
      <c r="H716" s="19">
        <f>IF(G716&gt;23500000,NA(),IF(G716&lt;=4890000,1040000,IF(G716&lt;=6550000,670000,620000)))</f>
        <v/>
      </c>
      <c r="I716" s="19">
        <f>IF(D716&lt;=0,0,MAX(0,MIN(2000000,D716-MIN(100000,ROUNDDOWN(G716*0.05,0)))))</f>
        <v/>
      </c>
      <c r="J716" s="19">
        <f>MAX(0,ROUNDDOWN(F716-E716-H716,-3))</f>
        <v/>
      </c>
      <c r="K716" s="19">
        <f>MAX(0,ROUNDDOWN(G716-E716-H716-I716,-3))</f>
        <v/>
      </c>
      <c r="L716" s="19">
        <f>MAX(0,ROUNDDOWN(G716-E716-H716,-3))</f>
        <v/>
      </c>
      <c r="M716" s="19">
        <f>IF(J716&lt;=0,0,ROUNDDOWN((J716*LOOKUP(J716,{0,1950001,3300001,6950001,9000001,18000001,40000001},{0.05,0.1,0.2,0.23,0.33,0.4,0.45})-LOOKUP(J716,{0,1950001,3300001,6950001,9000001,18000001,40000001},{0,97500,427500,636000,1536000,2796000,4796000}))*1.021,-2))</f>
        <v/>
      </c>
      <c r="N716" s="19">
        <f>IF(K716&lt;=0,0,ROUNDDOWN((K716*LOOKUP(K716,{0,1950001,3300001,6950001,9000001,18000001,40000001},{0.05,0.1,0.2,0.23,0.33,0.4,0.45})-LOOKUP(K716,{0,1950001,3300001,6950001,9000001,18000001,40000001},{0,97500,427500,636000,1536000,2796000,4796000}))*1.021,-2))</f>
        <v/>
      </c>
      <c r="O716" s="19">
        <f>IF(L716&lt;=0,0,ROUNDDOWN((L716*LOOKUP(L716,{0,1950001,3300001,6950001,9000001,18000001,40000001},{0.05,0.1,0.2,0.23,0.33,0.4,0.45})-LOOKUP(L716,{0,1950001,3300001,6950001,9000001,18000001,40000001},{0,97500,427500,636000,1536000,2796000,4796000}))*1.021,-2))</f>
        <v/>
      </c>
      <c r="P716" s="19">
        <f>MAX(0,ROUNDDOWN(G716-E716-430000,-3))</f>
        <v/>
      </c>
      <c r="Q716" s="19">
        <f>MAX(0,ROUNDDOWN(G716-E716-430000-I716,-3))</f>
        <v/>
      </c>
      <c r="R716" s="19">
        <f>MAX(0,ROUNDDOWN(F716-E716-430000,-3))</f>
        <v/>
      </c>
      <c r="S716" s="19">
        <f>IF(G716&lt;=450000,0,MAX(0,ROUNDDOWN(P716*0.06-MIN(50000,P716)*0.03,-2))+MAX(0,ROUNDDOWN(P716*0.04-MIN(50000,P716)*0.02,-2)))</f>
        <v/>
      </c>
      <c r="T716" s="19">
        <f>IF(G716&lt;=450000,0,MAX(0,ROUNDDOWN(Q716*0.06-MIN(50000,Q716)*0.03,-2))+MAX(0,ROUNDDOWN(Q716*0.04-MIN(50000,Q716)*0.02,-2)))</f>
        <v/>
      </c>
      <c r="U716" s="19">
        <f>IF(F716&lt;=450000,0,MAX(0,ROUNDDOWN(R716*0.06-MIN(50000,R716)*0.03,-2))+MAX(0,ROUNDDOWN(R716*0.04-MIN(50000,R716)*0.02,-2)))</f>
        <v/>
      </c>
      <c r="V716" s="19">
        <f>S716-U716</f>
        <v/>
      </c>
      <c r="W716" s="19">
        <f>O716-M716</f>
        <v/>
      </c>
      <c r="X716" s="19">
        <f>N716+T716-M716-S716</f>
        <v/>
      </c>
      <c r="Y716" s="19">
        <f>T716-S716</f>
        <v/>
      </c>
    </row>
    <row r="717">
      <c r="A717" t="inlineStr">
        <is>
          <t>年収刻み 20万1円</t>
        </is>
      </c>
      <c r="B717" s="19">
        <f>'4_年収10万円刻み'!$A$173</f>
        <v/>
      </c>
      <c r="C717" s="19" t="n">
        <v>200001</v>
      </c>
      <c r="D717" s="19" t="n">
        <v>0</v>
      </c>
      <c r="E717" s="19">
        <f>ROUND(MIN(B717/12,650000)*12*0.0915+MIN(B717/12,1390000)*12*(0.0504+0)+B717*0.005,0)</f>
        <v/>
      </c>
      <c r="F717" s="19">
        <f>IF(B717&lt;741000,0,IF(B717&lt;2191000,B717-740000,IF(B717&lt;2193000,1451000,IF(B717&lt;2196000,1453000,IF(B717&lt;2200000,1456000,IF(B717&lt;3600000,ROUND(ROUNDDOWN(B717/4,-3)*2.8,0)-80000,IF(B717&lt;6600000,ROUND(ROUNDDOWN(B717/4,-3)*3.2,0)-440000,IF(B717&lt;8500000,ROUNDDOWN(B717*0.9,0)-1100000,B717-1950000))))))))</f>
        <v/>
      </c>
      <c r="G717" s="19">
        <f>F717+C717</f>
        <v/>
      </c>
      <c r="H717" s="19">
        <f>IF(G717&gt;23500000,NA(),IF(G717&lt;=4890000,1040000,IF(G717&lt;=6550000,670000,620000)))</f>
        <v/>
      </c>
      <c r="I717" s="19">
        <f>IF(D717&lt;=0,0,MAX(0,MIN(2000000,D717-MIN(100000,ROUNDDOWN(G717*0.05,0)))))</f>
        <v/>
      </c>
      <c r="J717" s="19">
        <f>MAX(0,ROUNDDOWN(F717-E717-H717,-3))</f>
        <v/>
      </c>
      <c r="K717" s="19">
        <f>MAX(0,ROUNDDOWN(G717-E717-H717-I717,-3))</f>
        <v/>
      </c>
      <c r="L717" s="19">
        <f>MAX(0,ROUNDDOWN(G717-E717-H717,-3))</f>
        <v/>
      </c>
      <c r="M717" s="19">
        <f>IF(J717&lt;=0,0,ROUNDDOWN((J717*LOOKUP(J717,{0,1950001,3300001,6950001,9000001,18000001,40000001},{0.05,0.1,0.2,0.23,0.33,0.4,0.45})-LOOKUP(J717,{0,1950001,3300001,6950001,9000001,18000001,40000001},{0,97500,427500,636000,1536000,2796000,4796000}))*1.021,-2))</f>
        <v/>
      </c>
      <c r="N717" s="19">
        <f>IF(K717&lt;=0,0,ROUNDDOWN((K717*LOOKUP(K717,{0,1950001,3300001,6950001,9000001,18000001,40000001},{0.05,0.1,0.2,0.23,0.33,0.4,0.45})-LOOKUP(K717,{0,1950001,3300001,6950001,9000001,18000001,40000001},{0,97500,427500,636000,1536000,2796000,4796000}))*1.021,-2))</f>
        <v/>
      </c>
      <c r="O717" s="19">
        <f>IF(L717&lt;=0,0,ROUNDDOWN((L717*LOOKUP(L717,{0,1950001,3300001,6950001,9000001,18000001,40000001},{0.05,0.1,0.2,0.23,0.33,0.4,0.45})-LOOKUP(L717,{0,1950001,3300001,6950001,9000001,18000001,40000001},{0,97500,427500,636000,1536000,2796000,4796000}))*1.021,-2))</f>
        <v/>
      </c>
      <c r="P717" s="19">
        <f>MAX(0,ROUNDDOWN(G717-E717-430000,-3))</f>
        <v/>
      </c>
      <c r="Q717" s="19">
        <f>MAX(0,ROUNDDOWN(G717-E717-430000-I717,-3))</f>
        <v/>
      </c>
      <c r="R717" s="19">
        <f>MAX(0,ROUNDDOWN(F717-E717-430000,-3))</f>
        <v/>
      </c>
      <c r="S717" s="19">
        <f>IF(G717&lt;=450000,0,MAX(0,ROUNDDOWN(P717*0.06-MIN(50000,P717)*0.03,-2))+MAX(0,ROUNDDOWN(P717*0.04-MIN(50000,P717)*0.02,-2)))</f>
        <v/>
      </c>
      <c r="T717" s="19">
        <f>IF(G717&lt;=450000,0,MAX(0,ROUNDDOWN(Q717*0.06-MIN(50000,Q717)*0.03,-2))+MAX(0,ROUNDDOWN(Q717*0.04-MIN(50000,Q717)*0.02,-2)))</f>
        <v/>
      </c>
      <c r="U717" s="19">
        <f>IF(F717&lt;=450000,0,MAX(0,ROUNDDOWN(R717*0.06-MIN(50000,R717)*0.03,-2))+MAX(0,ROUNDDOWN(R717*0.04-MIN(50000,R717)*0.02,-2)))</f>
        <v/>
      </c>
      <c r="V717" s="19">
        <f>S717-U717</f>
        <v/>
      </c>
      <c r="W717" s="19">
        <f>O717-M717</f>
        <v/>
      </c>
      <c r="X717" s="19">
        <f>N717+T717-M717-S717</f>
        <v/>
      </c>
      <c r="Y717" s="19">
        <f>T717-S717</f>
        <v/>
      </c>
    </row>
    <row r="718">
      <c r="A718" t="inlineStr">
        <is>
          <t>年収刻み 19万</t>
        </is>
      </c>
      <c r="B718" s="19">
        <f>'4_年収10万円刻み'!$A$174</f>
        <v/>
      </c>
      <c r="C718" s="19" t="n">
        <v>190000</v>
      </c>
      <c r="D718" s="19" t="n">
        <v>0</v>
      </c>
      <c r="E718" s="19">
        <f>ROUND(MIN(B718/12,650000)*12*0.0915+MIN(B718/12,1390000)*12*(0.0504+0)+B718*0.005,0)</f>
        <v/>
      </c>
      <c r="F718" s="19">
        <f>IF(B718&lt;741000,0,IF(B718&lt;2191000,B718-740000,IF(B718&lt;2193000,1451000,IF(B718&lt;2196000,1453000,IF(B718&lt;2200000,1456000,IF(B718&lt;3600000,ROUND(ROUNDDOWN(B718/4,-3)*2.8,0)-80000,IF(B718&lt;6600000,ROUND(ROUNDDOWN(B718/4,-3)*3.2,0)-440000,IF(B718&lt;8500000,ROUNDDOWN(B718*0.9,0)-1100000,B718-1950000))))))))</f>
        <v/>
      </c>
      <c r="G718" s="19">
        <f>F718+C718</f>
        <v/>
      </c>
      <c r="H718" s="19">
        <f>IF(G718&gt;23500000,NA(),IF(G718&lt;=4890000,1040000,IF(G718&lt;=6550000,670000,620000)))</f>
        <v/>
      </c>
      <c r="I718" s="19">
        <f>IF(D718&lt;=0,0,MAX(0,MIN(2000000,D718-MIN(100000,ROUNDDOWN(G718*0.05,0)))))</f>
        <v/>
      </c>
      <c r="J718" s="19">
        <f>MAX(0,ROUNDDOWN(F718-E718-H718,-3))</f>
        <v/>
      </c>
      <c r="K718" s="19">
        <f>MAX(0,ROUNDDOWN(G718-E718-H718-I718,-3))</f>
        <v/>
      </c>
      <c r="L718" s="19">
        <f>MAX(0,ROUNDDOWN(G718-E718-H718,-3))</f>
        <v/>
      </c>
      <c r="M718" s="19">
        <f>IF(J718&lt;=0,0,ROUNDDOWN((J718*LOOKUP(J718,{0,1950001,3300001,6950001,9000001,18000001,40000001},{0.05,0.1,0.2,0.23,0.33,0.4,0.45})-LOOKUP(J718,{0,1950001,3300001,6950001,9000001,18000001,40000001},{0,97500,427500,636000,1536000,2796000,4796000}))*1.021,-2))</f>
        <v/>
      </c>
      <c r="N718" s="19">
        <f>IF(K718&lt;=0,0,ROUNDDOWN((K718*LOOKUP(K718,{0,1950001,3300001,6950001,9000001,18000001,40000001},{0.05,0.1,0.2,0.23,0.33,0.4,0.45})-LOOKUP(K718,{0,1950001,3300001,6950001,9000001,18000001,40000001},{0,97500,427500,636000,1536000,2796000,4796000}))*1.021,-2))</f>
        <v/>
      </c>
      <c r="O718" s="19">
        <f>IF(L718&lt;=0,0,ROUNDDOWN((L718*LOOKUP(L718,{0,1950001,3300001,6950001,9000001,18000001,40000001},{0.05,0.1,0.2,0.23,0.33,0.4,0.45})-LOOKUP(L718,{0,1950001,3300001,6950001,9000001,18000001,40000001},{0,97500,427500,636000,1536000,2796000,4796000}))*1.021,-2))</f>
        <v/>
      </c>
      <c r="P718" s="19">
        <f>MAX(0,ROUNDDOWN(G718-E718-430000,-3))</f>
        <v/>
      </c>
      <c r="Q718" s="19">
        <f>MAX(0,ROUNDDOWN(G718-E718-430000-I718,-3))</f>
        <v/>
      </c>
      <c r="R718" s="19">
        <f>MAX(0,ROUNDDOWN(F718-E718-430000,-3))</f>
        <v/>
      </c>
      <c r="S718" s="19">
        <f>IF(G718&lt;=450000,0,MAX(0,ROUNDDOWN(P718*0.06-MIN(50000,P718)*0.03,-2))+MAX(0,ROUNDDOWN(P718*0.04-MIN(50000,P718)*0.02,-2)))</f>
        <v/>
      </c>
      <c r="T718" s="19">
        <f>IF(G718&lt;=450000,0,MAX(0,ROUNDDOWN(Q718*0.06-MIN(50000,Q718)*0.03,-2))+MAX(0,ROUNDDOWN(Q718*0.04-MIN(50000,Q718)*0.02,-2)))</f>
        <v/>
      </c>
      <c r="U718" s="19">
        <f>IF(F718&lt;=450000,0,MAX(0,ROUNDDOWN(R718*0.06-MIN(50000,R718)*0.03,-2))+MAX(0,ROUNDDOWN(R718*0.04-MIN(50000,R718)*0.02,-2)))</f>
        <v/>
      </c>
      <c r="V718" s="19">
        <f>S718-U718</f>
        <v/>
      </c>
      <c r="W718" s="19">
        <f>O718-M718</f>
        <v/>
      </c>
      <c r="X718" s="19">
        <f>N718+T718-M718-S718</f>
        <v/>
      </c>
      <c r="Y718" s="19">
        <f>T718-S718</f>
        <v/>
      </c>
    </row>
    <row r="719">
      <c r="A719" t="inlineStr">
        <is>
          <t>年収刻み 20万1円</t>
        </is>
      </c>
      <c r="B719" s="19">
        <f>'4_年収10万円刻み'!$A$174</f>
        <v/>
      </c>
      <c r="C719" s="19" t="n">
        <v>200001</v>
      </c>
      <c r="D719" s="19" t="n">
        <v>0</v>
      </c>
      <c r="E719" s="19">
        <f>ROUND(MIN(B719/12,650000)*12*0.0915+MIN(B719/12,1390000)*12*(0.0504+0)+B719*0.005,0)</f>
        <v/>
      </c>
      <c r="F719" s="19">
        <f>IF(B719&lt;741000,0,IF(B719&lt;2191000,B719-740000,IF(B719&lt;2193000,1451000,IF(B719&lt;2196000,1453000,IF(B719&lt;2200000,1456000,IF(B719&lt;3600000,ROUND(ROUNDDOWN(B719/4,-3)*2.8,0)-80000,IF(B719&lt;6600000,ROUND(ROUNDDOWN(B719/4,-3)*3.2,0)-440000,IF(B719&lt;8500000,ROUNDDOWN(B719*0.9,0)-1100000,B719-1950000))))))))</f>
        <v/>
      </c>
      <c r="G719" s="19">
        <f>F719+C719</f>
        <v/>
      </c>
      <c r="H719" s="19">
        <f>IF(G719&gt;23500000,NA(),IF(G719&lt;=4890000,1040000,IF(G719&lt;=6550000,670000,620000)))</f>
        <v/>
      </c>
      <c r="I719" s="19">
        <f>IF(D719&lt;=0,0,MAX(0,MIN(2000000,D719-MIN(100000,ROUNDDOWN(G719*0.05,0)))))</f>
        <v/>
      </c>
      <c r="J719" s="19">
        <f>MAX(0,ROUNDDOWN(F719-E719-H719,-3))</f>
        <v/>
      </c>
      <c r="K719" s="19">
        <f>MAX(0,ROUNDDOWN(G719-E719-H719-I719,-3))</f>
        <v/>
      </c>
      <c r="L719" s="19">
        <f>MAX(0,ROUNDDOWN(G719-E719-H719,-3))</f>
        <v/>
      </c>
      <c r="M719" s="19">
        <f>IF(J719&lt;=0,0,ROUNDDOWN((J719*LOOKUP(J719,{0,1950001,3300001,6950001,9000001,18000001,40000001},{0.05,0.1,0.2,0.23,0.33,0.4,0.45})-LOOKUP(J719,{0,1950001,3300001,6950001,9000001,18000001,40000001},{0,97500,427500,636000,1536000,2796000,4796000}))*1.021,-2))</f>
        <v/>
      </c>
      <c r="N719" s="19">
        <f>IF(K719&lt;=0,0,ROUNDDOWN((K719*LOOKUP(K719,{0,1950001,3300001,6950001,9000001,18000001,40000001},{0.05,0.1,0.2,0.23,0.33,0.4,0.45})-LOOKUP(K719,{0,1950001,3300001,6950001,9000001,18000001,40000001},{0,97500,427500,636000,1536000,2796000,4796000}))*1.021,-2))</f>
        <v/>
      </c>
      <c r="O719" s="19">
        <f>IF(L719&lt;=0,0,ROUNDDOWN((L719*LOOKUP(L719,{0,1950001,3300001,6950001,9000001,18000001,40000001},{0.05,0.1,0.2,0.23,0.33,0.4,0.45})-LOOKUP(L719,{0,1950001,3300001,6950001,9000001,18000001,40000001},{0,97500,427500,636000,1536000,2796000,4796000}))*1.021,-2))</f>
        <v/>
      </c>
      <c r="P719" s="19">
        <f>MAX(0,ROUNDDOWN(G719-E719-430000,-3))</f>
        <v/>
      </c>
      <c r="Q719" s="19">
        <f>MAX(0,ROUNDDOWN(G719-E719-430000-I719,-3))</f>
        <v/>
      </c>
      <c r="R719" s="19">
        <f>MAX(0,ROUNDDOWN(F719-E719-430000,-3))</f>
        <v/>
      </c>
      <c r="S719" s="19">
        <f>IF(G719&lt;=450000,0,MAX(0,ROUNDDOWN(P719*0.06-MIN(50000,P719)*0.03,-2))+MAX(0,ROUNDDOWN(P719*0.04-MIN(50000,P719)*0.02,-2)))</f>
        <v/>
      </c>
      <c r="T719" s="19">
        <f>IF(G719&lt;=450000,0,MAX(0,ROUNDDOWN(Q719*0.06-MIN(50000,Q719)*0.03,-2))+MAX(0,ROUNDDOWN(Q719*0.04-MIN(50000,Q719)*0.02,-2)))</f>
        <v/>
      </c>
      <c r="U719" s="19">
        <f>IF(F719&lt;=450000,0,MAX(0,ROUNDDOWN(R719*0.06-MIN(50000,R719)*0.03,-2))+MAX(0,ROUNDDOWN(R719*0.04-MIN(50000,R719)*0.02,-2)))</f>
        <v/>
      </c>
      <c r="V719" s="19">
        <f>S719-U719</f>
        <v/>
      </c>
      <c r="W719" s="19">
        <f>O719-M719</f>
        <v/>
      </c>
      <c r="X719" s="19">
        <f>N719+T719-M719-S719</f>
        <v/>
      </c>
      <c r="Y719" s="19">
        <f>T719-S719</f>
        <v/>
      </c>
    </row>
    <row r="720">
      <c r="A720" t="inlineStr">
        <is>
          <t>年収刻み 19万</t>
        </is>
      </c>
      <c r="B720" s="19">
        <f>'4_年収10万円刻み'!$A$175</f>
        <v/>
      </c>
      <c r="C720" s="19" t="n">
        <v>190000</v>
      </c>
      <c r="D720" s="19" t="n">
        <v>0</v>
      </c>
      <c r="E720" s="19">
        <f>ROUND(MIN(B720/12,650000)*12*0.0915+MIN(B720/12,1390000)*12*(0.0504+0)+B720*0.005,0)</f>
        <v/>
      </c>
      <c r="F720" s="19">
        <f>IF(B720&lt;741000,0,IF(B720&lt;2191000,B720-740000,IF(B720&lt;2193000,1451000,IF(B720&lt;2196000,1453000,IF(B720&lt;2200000,1456000,IF(B720&lt;3600000,ROUND(ROUNDDOWN(B720/4,-3)*2.8,0)-80000,IF(B720&lt;6600000,ROUND(ROUNDDOWN(B720/4,-3)*3.2,0)-440000,IF(B720&lt;8500000,ROUNDDOWN(B720*0.9,0)-1100000,B720-1950000))))))))</f>
        <v/>
      </c>
      <c r="G720" s="19">
        <f>F720+C720</f>
        <v/>
      </c>
      <c r="H720" s="19">
        <f>IF(G720&gt;23500000,NA(),IF(G720&lt;=4890000,1040000,IF(G720&lt;=6550000,670000,620000)))</f>
        <v/>
      </c>
      <c r="I720" s="19">
        <f>IF(D720&lt;=0,0,MAX(0,MIN(2000000,D720-MIN(100000,ROUNDDOWN(G720*0.05,0)))))</f>
        <v/>
      </c>
      <c r="J720" s="19">
        <f>MAX(0,ROUNDDOWN(F720-E720-H720,-3))</f>
        <v/>
      </c>
      <c r="K720" s="19">
        <f>MAX(0,ROUNDDOWN(G720-E720-H720-I720,-3))</f>
        <v/>
      </c>
      <c r="L720" s="19">
        <f>MAX(0,ROUNDDOWN(G720-E720-H720,-3))</f>
        <v/>
      </c>
      <c r="M720" s="19">
        <f>IF(J720&lt;=0,0,ROUNDDOWN((J720*LOOKUP(J720,{0,1950001,3300001,6950001,9000001,18000001,40000001},{0.05,0.1,0.2,0.23,0.33,0.4,0.45})-LOOKUP(J720,{0,1950001,3300001,6950001,9000001,18000001,40000001},{0,97500,427500,636000,1536000,2796000,4796000}))*1.021,-2))</f>
        <v/>
      </c>
      <c r="N720" s="19">
        <f>IF(K720&lt;=0,0,ROUNDDOWN((K720*LOOKUP(K720,{0,1950001,3300001,6950001,9000001,18000001,40000001},{0.05,0.1,0.2,0.23,0.33,0.4,0.45})-LOOKUP(K720,{0,1950001,3300001,6950001,9000001,18000001,40000001},{0,97500,427500,636000,1536000,2796000,4796000}))*1.021,-2))</f>
        <v/>
      </c>
      <c r="O720" s="19">
        <f>IF(L720&lt;=0,0,ROUNDDOWN((L720*LOOKUP(L720,{0,1950001,3300001,6950001,9000001,18000001,40000001},{0.05,0.1,0.2,0.23,0.33,0.4,0.45})-LOOKUP(L720,{0,1950001,3300001,6950001,9000001,18000001,40000001},{0,97500,427500,636000,1536000,2796000,4796000}))*1.021,-2))</f>
        <v/>
      </c>
      <c r="P720" s="19">
        <f>MAX(0,ROUNDDOWN(G720-E720-430000,-3))</f>
        <v/>
      </c>
      <c r="Q720" s="19">
        <f>MAX(0,ROUNDDOWN(G720-E720-430000-I720,-3))</f>
        <v/>
      </c>
      <c r="R720" s="19">
        <f>MAX(0,ROUNDDOWN(F720-E720-430000,-3))</f>
        <v/>
      </c>
      <c r="S720" s="19">
        <f>IF(G720&lt;=450000,0,MAX(0,ROUNDDOWN(P720*0.06-MIN(50000,P720)*0.03,-2))+MAX(0,ROUNDDOWN(P720*0.04-MIN(50000,P720)*0.02,-2)))</f>
        <v/>
      </c>
      <c r="T720" s="19">
        <f>IF(G720&lt;=450000,0,MAX(0,ROUNDDOWN(Q720*0.06-MIN(50000,Q720)*0.03,-2))+MAX(0,ROUNDDOWN(Q720*0.04-MIN(50000,Q720)*0.02,-2)))</f>
        <v/>
      </c>
      <c r="U720" s="19">
        <f>IF(F720&lt;=450000,0,MAX(0,ROUNDDOWN(R720*0.06-MIN(50000,R720)*0.03,-2))+MAX(0,ROUNDDOWN(R720*0.04-MIN(50000,R720)*0.02,-2)))</f>
        <v/>
      </c>
      <c r="V720" s="19">
        <f>S720-U720</f>
        <v/>
      </c>
      <c r="W720" s="19">
        <f>O720-M720</f>
        <v/>
      </c>
      <c r="X720" s="19">
        <f>N720+T720-M720-S720</f>
        <v/>
      </c>
      <c r="Y720" s="19">
        <f>T720-S720</f>
        <v/>
      </c>
    </row>
    <row r="721">
      <c r="A721" t="inlineStr">
        <is>
          <t>年収刻み 20万1円</t>
        </is>
      </c>
      <c r="B721" s="19">
        <f>'4_年収10万円刻み'!$A$175</f>
        <v/>
      </c>
      <c r="C721" s="19" t="n">
        <v>200001</v>
      </c>
      <c r="D721" s="19" t="n">
        <v>0</v>
      </c>
      <c r="E721" s="19">
        <f>ROUND(MIN(B721/12,650000)*12*0.0915+MIN(B721/12,1390000)*12*(0.0504+0)+B721*0.005,0)</f>
        <v/>
      </c>
      <c r="F721" s="19">
        <f>IF(B721&lt;741000,0,IF(B721&lt;2191000,B721-740000,IF(B721&lt;2193000,1451000,IF(B721&lt;2196000,1453000,IF(B721&lt;2200000,1456000,IF(B721&lt;3600000,ROUND(ROUNDDOWN(B721/4,-3)*2.8,0)-80000,IF(B721&lt;6600000,ROUND(ROUNDDOWN(B721/4,-3)*3.2,0)-440000,IF(B721&lt;8500000,ROUNDDOWN(B721*0.9,0)-1100000,B721-1950000))))))))</f>
        <v/>
      </c>
      <c r="G721" s="19">
        <f>F721+C721</f>
        <v/>
      </c>
      <c r="H721" s="19">
        <f>IF(G721&gt;23500000,NA(),IF(G721&lt;=4890000,1040000,IF(G721&lt;=6550000,670000,620000)))</f>
        <v/>
      </c>
      <c r="I721" s="19">
        <f>IF(D721&lt;=0,0,MAX(0,MIN(2000000,D721-MIN(100000,ROUNDDOWN(G721*0.05,0)))))</f>
        <v/>
      </c>
      <c r="J721" s="19">
        <f>MAX(0,ROUNDDOWN(F721-E721-H721,-3))</f>
        <v/>
      </c>
      <c r="K721" s="19">
        <f>MAX(0,ROUNDDOWN(G721-E721-H721-I721,-3))</f>
        <v/>
      </c>
      <c r="L721" s="19">
        <f>MAX(0,ROUNDDOWN(G721-E721-H721,-3))</f>
        <v/>
      </c>
      <c r="M721" s="19">
        <f>IF(J721&lt;=0,0,ROUNDDOWN((J721*LOOKUP(J721,{0,1950001,3300001,6950001,9000001,18000001,40000001},{0.05,0.1,0.2,0.23,0.33,0.4,0.45})-LOOKUP(J721,{0,1950001,3300001,6950001,9000001,18000001,40000001},{0,97500,427500,636000,1536000,2796000,4796000}))*1.021,-2))</f>
        <v/>
      </c>
      <c r="N721" s="19">
        <f>IF(K721&lt;=0,0,ROUNDDOWN((K721*LOOKUP(K721,{0,1950001,3300001,6950001,9000001,18000001,40000001},{0.05,0.1,0.2,0.23,0.33,0.4,0.45})-LOOKUP(K721,{0,1950001,3300001,6950001,9000001,18000001,40000001},{0,97500,427500,636000,1536000,2796000,4796000}))*1.021,-2))</f>
        <v/>
      </c>
      <c r="O721" s="19">
        <f>IF(L721&lt;=0,0,ROUNDDOWN((L721*LOOKUP(L721,{0,1950001,3300001,6950001,9000001,18000001,40000001},{0.05,0.1,0.2,0.23,0.33,0.4,0.45})-LOOKUP(L721,{0,1950001,3300001,6950001,9000001,18000001,40000001},{0,97500,427500,636000,1536000,2796000,4796000}))*1.021,-2))</f>
        <v/>
      </c>
      <c r="P721" s="19">
        <f>MAX(0,ROUNDDOWN(G721-E721-430000,-3))</f>
        <v/>
      </c>
      <c r="Q721" s="19">
        <f>MAX(0,ROUNDDOWN(G721-E721-430000-I721,-3))</f>
        <v/>
      </c>
      <c r="R721" s="19">
        <f>MAX(0,ROUNDDOWN(F721-E721-430000,-3))</f>
        <v/>
      </c>
      <c r="S721" s="19">
        <f>IF(G721&lt;=450000,0,MAX(0,ROUNDDOWN(P721*0.06-MIN(50000,P721)*0.03,-2))+MAX(0,ROUNDDOWN(P721*0.04-MIN(50000,P721)*0.02,-2)))</f>
        <v/>
      </c>
      <c r="T721" s="19">
        <f>IF(G721&lt;=450000,0,MAX(0,ROUNDDOWN(Q721*0.06-MIN(50000,Q721)*0.03,-2))+MAX(0,ROUNDDOWN(Q721*0.04-MIN(50000,Q721)*0.02,-2)))</f>
        <v/>
      </c>
      <c r="U721" s="19">
        <f>IF(F721&lt;=450000,0,MAX(0,ROUNDDOWN(R721*0.06-MIN(50000,R721)*0.03,-2))+MAX(0,ROUNDDOWN(R721*0.04-MIN(50000,R721)*0.02,-2)))</f>
        <v/>
      </c>
      <c r="V721" s="19">
        <f>S721-U721</f>
        <v/>
      </c>
      <c r="W721" s="19">
        <f>O721-M721</f>
        <v/>
      </c>
      <c r="X721" s="19">
        <f>N721+T721-M721-S721</f>
        <v/>
      </c>
      <c r="Y721" s="19">
        <f>T721-S721</f>
        <v/>
      </c>
    </row>
    <row r="722">
      <c r="A722" t="inlineStr">
        <is>
          <t>年収刻み 19万</t>
        </is>
      </c>
      <c r="B722" s="19">
        <f>'4_年収10万円刻み'!$A$176</f>
        <v/>
      </c>
      <c r="C722" s="19" t="n">
        <v>190000</v>
      </c>
      <c r="D722" s="19" t="n">
        <v>0</v>
      </c>
      <c r="E722" s="19">
        <f>ROUND(MIN(B722/12,650000)*12*0.0915+MIN(B722/12,1390000)*12*(0.0504+0)+B722*0.005,0)</f>
        <v/>
      </c>
      <c r="F722" s="19">
        <f>IF(B722&lt;741000,0,IF(B722&lt;2191000,B722-740000,IF(B722&lt;2193000,1451000,IF(B722&lt;2196000,1453000,IF(B722&lt;2200000,1456000,IF(B722&lt;3600000,ROUND(ROUNDDOWN(B722/4,-3)*2.8,0)-80000,IF(B722&lt;6600000,ROUND(ROUNDDOWN(B722/4,-3)*3.2,0)-440000,IF(B722&lt;8500000,ROUNDDOWN(B722*0.9,0)-1100000,B722-1950000))))))))</f>
        <v/>
      </c>
      <c r="G722" s="19">
        <f>F722+C722</f>
        <v/>
      </c>
      <c r="H722" s="19">
        <f>IF(G722&gt;23500000,NA(),IF(G722&lt;=4890000,1040000,IF(G722&lt;=6550000,670000,620000)))</f>
        <v/>
      </c>
      <c r="I722" s="19">
        <f>IF(D722&lt;=0,0,MAX(0,MIN(2000000,D722-MIN(100000,ROUNDDOWN(G722*0.05,0)))))</f>
        <v/>
      </c>
      <c r="J722" s="19">
        <f>MAX(0,ROUNDDOWN(F722-E722-H722,-3))</f>
        <v/>
      </c>
      <c r="K722" s="19">
        <f>MAX(0,ROUNDDOWN(G722-E722-H722-I722,-3))</f>
        <v/>
      </c>
      <c r="L722" s="19">
        <f>MAX(0,ROUNDDOWN(G722-E722-H722,-3))</f>
        <v/>
      </c>
      <c r="M722" s="19">
        <f>IF(J722&lt;=0,0,ROUNDDOWN((J722*LOOKUP(J722,{0,1950001,3300001,6950001,9000001,18000001,40000001},{0.05,0.1,0.2,0.23,0.33,0.4,0.45})-LOOKUP(J722,{0,1950001,3300001,6950001,9000001,18000001,40000001},{0,97500,427500,636000,1536000,2796000,4796000}))*1.021,-2))</f>
        <v/>
      </c>
      <c r="N722" s="19">
        <f>IF(K722&lt;=0,0,ROUNDDOWN((K722*LOOKUP(K722,{0,1950001,3300001,6950001,9000001,18000001,40000001},{0.05,0.1,0.2,0.23,0.33,0.4,0.45})-LOOKUP(K722,{0,1950001,3300001,6950001,9000001,18000001,40000001},{0,97500,427500,636000,1536000,2796000,4796000}))*1.021,-2))</f>
        <v/>
      </c>
      <c r="O722" s="19">
        <f>IF(L722&lt;=0,0,ROUNDDOWN((L722*LOOKUP(L722,{0,1950001,3300001,6950001,9000001,18000001,40000001},{0.05,0.1,0.2,0.23,0.33,0.4,0.45})-LOOKUP(L722,{0,1950001,3300001,6950001,9000001,18000001,40000001},{0,97500,427500,636000,1536000,2796000,4796000}))*1.021,-2))</f>
        <v/>
      </c>
      <c r="P722" s="19">
        <f>MAX(0,ROUNDDOWN(G722-E722-430000,-3))</f>
        <v/>
      </c>
      <c r="Q722" s="19">
        <f>MAX(0,ROUNDDOWN(G722-E722-430000-I722,-3))</f>
        <v/>
      </c>
      <c r="R722" s="19">
        <f>MAX(0,ROUNDDOWN(F722-E722-430000,-3))</f>
        <v/>
      </c>
      <c r="S722" s="19">
        <f>IF(G722&lt;=450000,0,MAX(0,ROUNDDOWN(P722*0.06-MIN(50000,P722)*0.03,-2))+MAX(0,ROUNDDOWN(P722*0.04-MIN(50000,P722)*0.02,-2)))</f>
        <v/>
      </c>
      <c r="T722" s="19">
        <f>IF(G722&lt;=450000,0,MAX(0,ROUNDDOWN(Q722*0.06-MIN(50000,Q722)*0.03,-2))+MAX(0,ROUNDDOWN(Q722*0.04-MIN(50000,Q722)*0.02,-2)))</f>
        <v/>
      </c>
      <c r="U722" s="19">
        <f>IF(F722&lt;=450000,0,MAX(0,ROUNDDOWN(R722*0.06-MIN(50000,R722)*0.03,-2))+MAX(0,ROUNDDOWN(R722*0.04-MIN(50000,R722)*0.02,-2)))</f>
        <v/>
      </c>
      <c r="V722" s="19">
        <f>S722-U722</f>
        <v/>
      </c>
      <c r="W722" s="19">
        <f>O722-M722</f>
        <v/>
      </c>
      <c r="X722" s="19">
        <f>N722+T722-M722-S722</f>
        <v/>
      </c>
      <c r="Y722" s="19">
        <f>T722-S722</f>
        <v/>
      </c>
    </row>
    <row r="723">
      <c r="A723" t="inlineStr">
        <is>
          <t>年収刻み 20万1円</t>
        </is>
      </c>
      <c r="B723" s="19">
        <f>'4_年収10万円刻み'!$A$176</f>
        <v/>
      </c>
      <c r="C723" s="19" t="n">
        <v>200001</v>
      </c>
      <c r="D723" s="19" t="n">
        <v>0</v>
      </c>
      <c r="E723" s="19">
        <f>ROUND(MIN(B723/12,650000)*12*0.0915+MIN(B723/12,1390000)*12*(0.0504+0)+B723*0.005,0)</f>
        <v/>
      </c>
      <c r="F723" s="19">
        <f>IF(B723&lt;741000,0,IF(B723&lt;2191000,B723-740000,IF(B723&lt;2193000,1451000,IF(B723&lt;2196000,1453000,IF(B723&lt;2200000,1456000,IF(B723&lt;3600000,ROUND(ROUNDDOWN(B723/4,-3)*2.8,0)-80000,IF(B723&lt;6600000,ROUND(ROUNDDOWN(B723/4,-3)*3.2,0)-440000,IF(B723&lt;8500000,ROUNDDOWN(B723*0.9,0)-1100000,B723-1950000))))))))</f>
        <v/>
      </c>
      <c r="G723" s="19">
        <f>F723+C723</f>
        <v/>
      </c>
      <c r="H723" s="19">
        <f>IF(G723&gt;23500000,NA(),IF(G723&lt;=4890000,1040000,IF(G723&lt;=6550000,670000,620000)))</f>
        <v/>
      </c>
      <c r="I723" s="19">
        <f>IF(D723&lt;=0,0,MAX(0,MIN(2000000,D723-MIN(100000,ROUNDDOWN(G723*0.05,0)))))</f>
        <v/>
      </c>
      <c r="J723" s="19">
        <f>MAX(0,ROUNDDOWN(F723-E723-H723,-3))</f>
        <v/>
      </c>
      <c r="K723" s="19">
        <f>MAX(0,ROUNDDOWN(G723-E723-H723-I723,-3))</f>
        <v/>
      </c>
      <c r="L723" s="19">
        <f>MAX(0,ROUNDDOWN(G723-E723-H723,-3))</f>
        <v/>
      </c>
      <c r="M723" s="19">
        <f>IF(J723&lt;=0,0,ROUNDDOWN((J723*LOOKUP(J723,{0,1950001,3300001,6950001,9000001,18000001,40000001},{0.05,0.1,0.2,0.23,0.33,0.4,0.45})-LOOKUP(J723,{0,1950001,3300001,6950001,9000001,18000001,40000001},{0,97500,427500,636000,1536000,2796000,4796000}))*1.021,-2))</f>
        <v/>
      </c>
      <c r="N723" s="19">
        <f>IF(K723&lt;=0,0,ROUNDDOWN((K723*LOOKUP(K723,{0,1950001,3300001,6950001,9000001,18000001,40000001},{0.05,0.1,0.2,0.23,0.33,0.4,0.45})-LOOKUP(K723,{0,1950001,3300001,6950001,9000001,18000001,40000001},{0,97500,427500,636000,1536000,2796000,4796000}))*1.021,-2))</f>
        <v/>
      </c>
      <c r="O723" s="19">
        <f>IF(L723&lt;=0,0,ROUNDDOWN((L723*LOOKUP(L723,{0,1950001,3300001,6950001,9000001,18000001,40000001},{0.05,0.1,0.2,0.23,0.33,0.4,0.45})-LOOKUP(L723,{0,1950001,3300001,6950001,9000001,18000001,40000001},{0,97500,427500,636000,1536000,2796000,4796000}))*1.021,-2))</f>
        <v/>
      </c>
      <c r="P723" s="19">
        <f>MAX(0,ROUNDDOWN(G723-E723-430000,-3))</f>
        <v/>
      </c>
      <c r="Q723" s="19">
        <f>MAX(0,ROUNDDOWN(G723-E723-430000-I723,-3))</f>
        <v/>
      </c>
      <c r="R723" s="19">
        <f>MAX(0,ROUNDDOWN(F723-E723-430000,-3))</f>
        <v/>
      </c>
      <c r="S723" s="19">
        <f>IF(G723&lt;=450000,0,MAX(0,ROUNDDOWN(P723*0.06-MIN(50000,P723)*0.03,-2))+MAX(0,ROUNDDOWN(P723*0.04-MIN(50000,P723)*0.02,-2)))</f>
        <v/>
      </c>
      <c r="T723" s="19">
        <f>IF(G723&lt;=450000,0,MAX(0,ROUNDDOWN(Q723*0.06-MIN(50000,Q723)*0.03,-2))+MAX(0,ROUNDDOWN(Q723*0.04-MIN(50000,Q723)*0.02,-2)))</f>
        <v/>
      </c>
      <c r="U723" s="19">
        <f>IF(F723&lt;=450000,0,MAX(0,ROUNDDOWN(R723*0.06-MIN(50000,R723)*0.03,-2))+MAX(0,ROUNDDOWN(R723*0.04-MIN(50000,R723)*0.02,-2)))</f>
        <v/>
      </c>
      <c r="V723" s="19">
        <f>S723-U723</f>
        <v/>
      </c>
      <c r="W723" s="19">
        <f>O723-M723</f>
        <v/>
      </c>
      <c r="X723" s="19">
        <f>N723+T723-M723-S723</f>
        <v/>
      </c>
      <c r="Y723" s="19">
        <f>T723-S723</f>
        <v/>
      </c>
    </row>
    <row r="724">
      <c r="A724" t="inlineStr">
        <is>
          <t>年収刻み 19万</t>
        </is>
      </c>
      <c r="B724" s="19">
        <f>'4_年収10万円刻み'!$A$177</f>
        <v/>
      </c>
      <c r="C724" s="19" t="n">
        <v>190000</v>
      </c>
      <c r="D724" s="19" t="n">
        <v>0</v>
      </c>
      <c r="E724" s="19">
        <f>ROUND(MIN(B724/12,650000)*12*0.0915+MIN(B724/12,1390000)*12*(0.0504+0)+B724*0.005,0)</f>
        <v/>
      </c>
      <c r="F724" s="19">
        <f>IF(B724&lt;741000,0,IF(B724&lt;2191000,B724-740000,IF(B724&lt;2193000,1451000,IF(B724&lt;2196000,1453000,IF(B724&lt;2200000,1456000,IF(B724&lt;3600000,ROUND(ROUNDDOWN(B724/4,-3)*2.8,0)-80000,IF(B724&lt;6600000,ROUND(ROUNDDOWN(B724/4,-3)*3.2,0)-440000,IF(B724&lt;8500000,ROUNDDOWN(B724*0.9,0)-1100000,B724-1950000))))))))</f>
        <v/>
      </c>
      <c r="G724" s="19">
        <f>F724+C724</f>
        <v/>
      </c>
      <c r="H724" s="19">
        <f>IF(G724&gt;23500000,NA(),IF(G724&lt;=4890000,1040000,IF(G724&lt;=6550000,670000,620000)))</f>
        <v/>
      </c>
      <c r="I724" s="19">
        <f>IF(D724&lt;=0,0,MAX(0,MIN(2000000,D724-MIN(100000,ROUNDDOWN(G724*0.05,0)))))</f>
        <v/>
      </c>
      <c r="J724" s="19">
        <f>MAX(0,ROUNDDOWN(F724-E724-H724,-3))</f>
        <v/>
      </c>
      <c r="K724" s="19">
        <f>MAX(0,ROUNDDOWN(G724-E724-H724-I724,-3))</f>
        <v/>
      </c>
      <c r="L724" s="19">
        <f>MAX(0,ROUNDDOWN(G724-E724-H724,-3))</f>
        <v/>
      </c>
      <c r="M724" s="19">
        <f>IF(J724&lt;=0,0,ROUNDDOWN((J724*LOOKUP(J724,{0,1950001,3300001,6950001,9000001,18000001,40000001},{0.05,0.1,0.2,0.23,0.33,0.4,0.45})-LOOKUP(J724,{0,1950001,3300001,6950001,9000001,18000001,40000001},{0,97500,427500,636000,1536000,2796000,4796000}))*1.021,-2))</f>
        <v/>
      </c>
      <c r="N724" s="19">
        <f>IF(K724&lt;=0,0,ROUNDDOWN((K724*LOOKUP(K724,{0,1950001,3300001,6950001,9000001,18000001,40000001},{0.05,0.1,0.2,0.23,0.33,0.4,0.45})-LOOKUP(K724,{0,1950001,3300001,6950001,9000001,18000001,40000001},{0,97500,427500,636000,1536000,2796000,4796000}))*1.021,-2))</f>
        <v/>
      </c>
      <c r="O724" s="19">
        <f>IF(L724&lt;=0,0,ROUNDDOWN((L724*LOOKUP(L724,{0,1950001,3300001,6950001,9000001,18000001,40000001},{0.05,0.1,0.2,0.23,0.33,0.4,0.45})-LOOKUP(L724,{0,1950001,3300001,6950001,9000001,18000001,40000001},{0,97500,427500,636000,1536000,2796000,4796000}))*1.021,-2))</f>
        <v/>
      </c>
      <c r="P724" s="19">
        <f>MAX(0,ROUNDDOWN(G724-E724-430000,-3))</f>
        <v/>
      </c>
      <c r="Q724" s="19">
        <f>MAX(0,ROUNDDOWN(G724-E724-430000-I724,-3))</f>
        <v/>
      </c>
      <c r="R724" s="19">
        <f>MAX(0,ROUNDDOWN(F724-E724-430000,-3))</f>
        <v/>
      </c>
      <c r="S724" s="19">
        <f>IF(G724&lt;=450000,0,MAX(0,ROUNDDOWN(P724*0.06-MIN(50000,P724)*0.03,-2))+MAX(0,ROUNDDOWN(P724*0.04-MIN(50000,P724)*0.02,-2)))</f>
        <v/>
      </c>
      <c r="T724" s="19">
        <f>IF(G724&lt;=450000,0,MAX(0,ROUNDDOWN(Q724*0.06-MIN(50000,Q724)*0.03,-2))+MAX(0,ROUNDDOWN(Q724*0.04-MIN(50000,Q724)*0.02,-2)))</f>
        <v/>
      </c>
      <c r="U724" s="19">
        <f>IF(F724&lt;=450000,0,MAX(0,ROUNDDOWN(R724*0.06-MIN(50000,R724)*0.03,-2))+MAX(0,ROUNDDOWN(R724*0.04-MIN(50000,R724)*0.02,-2)))</f>
        <v/>
      </c>
      <c r="V724" s="19">
        <f>S724-U724</f>
        <v/>
      </c>
      <c r="W724" s="19">
        <f>O724-M724</f>
        <v/>
      </c>
      <c r="X724" s="19">
        <f>N724+T724-M724-S724</f>
        <v/>
      </c>
      <c r="Y724" s="19">
        <f>T724-S724</f>
        <v/>
      </c>
    </row>
    <row r="725">
      <c r="A725" t="inlineStr">
        <is>
          <t>年収刻み 20万1円</t>
        </is>
      </c>
      <c r="B725" s="19">
        <f>'4_年収10万円刻み'!$A$177</f>
        <v/>
      </c>
      <c r="C725" s="19" t="n">
        <v>200001</v>
      </c>
      <c r="D725" s="19" t="n">
        <v>0</v>
      </c>
      <c r="E725" s="19">
        <f>ROUND(MIN(B725/12,650000)*12*0.0915+MIN(B725/12,1390000)*12*(0.0504+0)+B725*0.005,0)</f>
        <v/>
      </c>
      <c r="F725" s="19">
        <f>IF(B725&lt;741000,0,IF(B725&lt;2191000,B725-740000,IF(B725&lt;2193000,1451000,IF(B725&lt;2196000,1453000,IF(B725&lt;2200000,1456000,IF(B725&lt;3600000,ROUND(ROUNDDOWN(B725/4,-3)*2.8,0)-80000,IF(B725&lt;6600000,ROUND(ROUNDDOWN(B725/4,-3)*3.2,0)-440000,IF(B725&lt;8500000,ROUNDDOWN(B725*0.9,0)-1100000,B725-1950000))))))))</f>
        <v/>
      </c>
      <c r="G725" s="19">
        <f>F725+C725</f>
        <v/>
      </c>
      <c r="H725" s="19">
        <f>IF(G725&gt;23500000,NA(),IF(G725&lt;=4890000,1040000,IF(G725&lt;=6550000,670000,620000)))</f>
        <v/>
      </c>
      <c r="I725" s="19">
        <f>IF(D725&lt;=0,0,MAX(0,MIN(2000000,D725-MIN(100000,ROUNDDOWN(G725*0.05,0)))))</f>
        <v/>
      </c>
      <c r="J725" s="19">
        <f>MAX(0,ROUNDDOWN(F725-E725-H725,-3))</f>
        <v/>
      </c>
      <c r="K725" s="19">
        <f>MAX(0,ROUNDDOWN(G725-E725-H725-I725,-3))</f>
        <v/>
      </c>
      <c r="L725" s="19">
        <f>MAX(0,ROUNDDOWN(G725-E725-H725,-3))</f>
        <v/>
      </c>
      <c r="M725" s="19">
        <f>IF(J725&lt;=0,0,ROUNDDOWN((J725*LOOKUP(J725,{0,1950001,3300001,6950001,9000001,18000001,40000001},{0.05,0.1,0.2,0.23,0.33,0.4,0.45})-LOOKUP(J725,{0,1950001,3300001,6950001,9000001,18000001,40000001},{0,97500,427500,636000,1536000,2796000,4796000}))*1.021,-2))</f>
        <v/>
      </c>
      <c r="N725" s="19">
        <f>IF(K725&lt;=0,0,ROUNDDOWN((K725*LOOKUP(K725,{0,1950001,3300001,6950001,9000001,18000001,40000001},{0.05,0.1,0.2,0.23,0.33,0.4,0.45})-LOOKUP(K725,{0,1950001,3300001,6950001,9000001,18000001,40000001},{0,97500,427500,636000,1536000,2796000,4796000}))*1.021,-2))</f>
        <v/>
      </c>
      <c r="O725" s="19">
        <f>IF(L725&lt;=0,0,ROUNDDOWN((L725*LOOKUP(L725,{0,1950001,3300001,6950001,9000001,18000001,40000001},{0.05,0.1,0.2,0.23,0.33,0.4,0.45})-LOOKUP(L725,{0,1950001,3300001,6950001,9000001,18000001,40000001},{0,97500,427500,636000,1536000,2796000,4796000}))*1.021,-2))</f>
        <v/>
      </c>
      <c r="P725" s="19">
        <f>MAX(0,ROUNDDOWN(G725-E725-430000,-3))</f>
        <v/>
      </c>
      <c r="Q725" s="19">
        <f>MAX(0,ROUNDDOWN(G725-E725-430000-I725,-3))</f>
        <v/>
      </c>
      <c r="R725" s="19">
        <f>MAX(0,ROUNDDOWN(F725-E725-430000,-3))</f>
        <v/>
      </c>
      <c r="S725" s="19">
        <f>IF(G725&lt;=450000,0,MAX(0,ROUNDDOWN(P725*0.06-MIN(50000,P725)*0.03,-2))+MAX(0,ROUNDDOWN(P725*0.04-MIN(50000,P725)*0.02,-2)))</f>
        <v/>
      </c>
      <c r="T725" s="19">
        <f>IF(G725&lt;=450000,0,MAX(0,ROUNDDOWN(Q725*0.06-MIN(50000,Q725)*0.03,-2))+MAX(0,ROUNDDOWN(Q725*0.04-MIN(50000,Q725)*0.02,-2)))</f>
        <v/>
      </c>
      <c r="U725" s="19">
        <f>IF(F725&lt;=450000,0,MAX(0,ROUNDDOWN(R725*0.06-MIN(50000,R725)*0.03,-2))+MAX(0,ROUNDDOWN(R725*0.04-MIN(50000,R725)*0.02,-2)))</f>
        <v/>
      </c>
      <c r="V725" s="19">
        <f>S725-U725</f>
        <v/>
      </c>
      <c r="W725" s="19">
        <f>O725-M725</f>
        <v/>
      </c>
      <c r="X725" s="19">
        <f>N725+T725-M725-S725</f>
        <v/>
      </c>
      <c r="Y725" s="19">
        <f>T725-S725</f>
        <v/>
      </c>
    </row>
    <row r="726">
      <c r="A726" t="inlineStr">
        <is>
          <t>年収刻み 19万</t>
        </is>
      </c>
      <c r="B726" s="19">
        <f>'4_年収10万円刻み'!$A$178</f>
        <v/>
      </c>
      <c r="C726" s="19" t="n">
        <v>190000</v>
      </c>
      <c r="D726" s="19" t="n">
        <v>0</v>
      </c>
      <c r="E726" s="19">
        <f>ROUND(MIN(B726/12,650000)*12*0.0915+MIN(B726/12,1390000)*12*(0.0504+0)+B726*0.005,0)</f>
        <v/>
      </c>
      <c r="F726" s="19">
        <f>IF(B726&lt;741000,0,IF(B726&lt;2191000,B726-740000,IF(B726&lt;2193000,1451000,IF(B726&lt;2196000,1453000,IF(B726&lt;2200000,1456000,IF(B726&lt;3600000,ROUND(ROUNDDOWN(B726/4,-3)*2.8,0)-80000,IF(B726&lt;6600000,ROUND(ROUNDDOWN(B726/4,-3)*3.2,0)-440000,IF(B726&lt;8500000,ROUNDDOWN(B726*0.9,0)-1100000,B726-1950000))))))))</f>
        <v/>
      </c>
      <c r="G726" s="19">
        <f>F726+C726</f>
        <v/>
      </c>
      <c r="H726" s="19">
        <f>IF(G726&gt;23500000,NA(),IF(G726&lt;=4890000,1040000,IF(G726&lt;=6550000,670000,620000)))</f>
        <v/>
      </c>
      <c r="I726" s="19">
        <f>IF(D726&lt;=0,0,MAX(0,MIN(2000000,D726-MIN(100000,ROUNDDOWN(G726*0.05,0)))))</f>
        <v/>
      </c>
      <c r="J726" s="19">
        <f>MAX(0,ROUNDDOWN(F726-E726-H726,-3))</f>
        <v/>
      </c>
      <c r="K726" s="19">
        <f>MAX(0,ROUNDDOWN(G726-E726-H726-I726,-3))</f>
        <v/>
      </c>
      <c r="L726" s="19">
        <f>MAX(0,ROUNDDOWN(G726-E726-H726,-3))</f>
        <v/>
      </c>
      <c r="M726" s="19">
        <f>IF(J726&lt;=0,0,ROUNDDOWN((J726*LOOKUP(J726,{0,1950001,3300001,6950001,9000001,18000001,40000001},{0.05,0.1,0.2,0.23,0.33,0.4,0.45})-LOOKUP(J726,{0,1950001,3300001,6950001,9000001,18000001,40000001},{0,97500,427500,636000,1536000,2796000,4796000}))*1.021,-2))</f>
        <v/>
      </c>
      <c r="N726" s="19">
        <f>IF(K726&lt;=0,0,ROUNDDOWN((K726*LOOKUP(K726,{0,1950001,3300001,6950001,9000001,18000001,40000001},{0.05,0.1,0.2,0.23,0.33,0.4,0.45})-LOOKUP(K726,{0,1950001,3300001,6950001,9000001,18000001,40000001},{0,97500,427500,636000,1536000,2796000,4796000}))*1.021,-2))</f>
        <v/>
      </c>
      <c r="O726" s="19">
        <f>IF(L726&lt;=0,0,ROUNDDOWN((L726*LOOKUP(L726,{0,1950001,3300001,6950001,9000001,18000001,40000001},{0.05,0.1,0.2,0.23,0.33,0.4,0.45})-LOOKUP(L726,{0,1950001,3300001,6950001,9000001,18000001,40000001},{0,97500,427500,636000,1536000,2796000,4796000}))*1.021,-2))</f>
        <v/>
      </c>
      <c r="P726" s="19">
        <f>MAX(0,ROUNDDOWN(G726-E726-430000,-3))</f>
        <v/>
      </c>
      <c r="Q726" s="19">
        <f>MAX(0,ROUNDDOWN(G726-E726-430000-I726,-3))</f>
        <v/>
      </c>
      <c r="R726" s="19">
        <f>MAX(0,ROUNDDOWN(F726-E726-430000,-3))</f>
        <v/>
      </c>
      <c r="S726" s="19">
        <f>IF(G726&lt;=450000,0,MAX(0,ROUNDDOWN(P726*0.06-MIN(50000,P726)*0.03,-2))+MAX(0,ROUNDDOWN(P726*0.04-MIN(50000,P726)*0.02,-2)))</f>
        <v/>
      </c>
      <c r="T726" s="19">
        <f>IF(G726&lt;=450000,0,MAX(0,ROUNDDOWN(Q726*0.06-MIN(50000,Q726)*0.03,-2))+MAX(0,ROUNDDOWN(Q726*0.04-MIN(50000,Q726)*0.02,-2)))</f>
        <v/>
      </c>
      <c r="U726" s="19">
        <f>IF(F726&lt;=450000,0,MAX(0,ROUNDDOWN(R726*0.06-MIN(50000,R726)*0.03,-2))+MAX(0,ROUNDDOWN(R726*0.04-MIN(50000,R726)*0.02,-2)))</f>
        <v/>
      </c>
      <c r="V726" s="19">
        <f>S726-U726</f>
        <v/>
      </c>
      <c r="W726" s="19">
        <f>O726-M726</f>
        <v/>
      </c>
      <c r="X726" s="19">
        <f>N726+T726-M726-S726</f>
        <v/>
      </c>
      <c r="Y726" s="19">
        <f>T726-S726</f>
        <v/>
      </c>
    </row>
    <row r="727">
      <c r="A727" t="inlineStr">
        <is>
          <t>年収刻み 20万1円</t>
        </is>
      </c>
      <c r="B727" s="19">
        <f>'4_年収10万円刻み'!$A$178</f>
        <v/>
      </c>
      <c r="C727" s="19" t="n">
        <v>200001</v>
      </c>
      <c r="D727" s="19" t="n">
        <v>0</v>
      </c>
      <c r="E727" s="19">
        <f>ROUND(MIN(B727/12,650000)*12*0.0915+MIN(B727/12,1390000)*12*(0.0504+0)+B727*0.005,0)</f>
        <v/>
      </c>
      <c r="F727" s="19">
        <f>IF(B727&lt;741000,0,IF(B727&lt;2191000,B727-740000,IF(B727&lt;2193000,1451000,IF(B727&lt;2196000,1453000,IF(B727&lt;2200000,1456000,IF(B727&lt;3600000,ROUND(ROUNDDOWN(B727/4,-3)*2.8,0)-80000,IF(B727&lt;6600000,ROUND(ROUNDDOWN(B727/4,-3)*3.2,0)-440000,IF(B727&lt;8500000,ROUNDDOWN(B727*0.9,0)-1100000,B727-1950000))))))))</f>
        <v/>
      </c>
      <c r="G727" s="19">
        <f>F727+C727</f>
        <v/>
      </c>
      <c r="H727" s="19">
        <f>IF(G727&gt;23500000,NA(),IF(G727&lt;=4890000,1040000,IF(G727&lt;=6550000,670000,620000)))</f>
        <v/>
      </c>
      <c r="I727" s="19">
        <f>IF(D727&lt;=0,0,MAX(0,MIN(2000000,D727-MIN(100000,ROUNDDOWN(G727*0.05,0)))))</f>
        <v/>
      </c>
      <c r="J727" s="19">
        <f>MAX(0,ROUNDDOWN(F727-E727-H727,-3))</f>
        <v/>
      </c>
      <c r="K727" s="19">
        <f>MAX(0,ROUNDDOWN(G727-E727-H727-I727,-3))</f>
        <v/>
      </c>
      <c r="L727" s="19">
        <f>MAX(0,ROUNDDOWN(G727-E727-H727,-3))</f>
        <v/>
      </c>
      <c r="M727" s="19">
        <f>IF(J727&lt;=0,0,ROUNDDOWN((J727*LOOKUP(J727,{0,1950001,3300001,6950001,9000001,18000001,40000001},{0.05,0.1,0.2,0.23,0.33,0.4,0.45})-LOOKUP(J727,{0,1950001,3300001,6950001,9000001,18000001,40000001},{0,97500,427500,636000,1536000,2796000,4796000}))*1.021,-2))</f>
        <v/>
      </c>
      <c r="N727" s="19">
        <f>IF(K727&lt;=0,0,ROUNDDOWN((K727*LOOKUP(K727,{0,1950001,3300001,6950001,9000001,18000001,40000001},{0.05,0.1,0.2,0.23,0.33,0.4,0.45})-LOOKUP(K727,{0,1950001,3300001,6950001,9000001,18000001,40000001},{0,97500,427500,636000,1536000,2796000,4796000}))*1.021,-2))</f>
        <v/>
      </c>
      <c r="O727" s="19">
        <f>IF(L727&lt;=0,0,ROUNDDOWN((L727*LOOKUP(L727,{0,1950001,3300001,6950001,9000001,18000001,40000001},{0.05,0.1,0.2,0.23,0.33,0.4,0.45})-LOOKUP(L727,{0,1950001,3300001,6950001,9000001,18000001,40000001},{0,97500,427500,636000,1536000,2796000,4796000}))*1.021,-2))</f>
        <v/>
      </c>
      <c r="P727" s="19">
        <f>MAX(0,ROUNDDOWN(G727-E727-430000,-3))</f>
        <v/>
      </c>
      <c r="Q727" s="19">
        <f>MAX(0,ROUNDDOWN(G727-E727-430000-I727,-3))</f>
        <v/>
      </c>
      <c r="R727" s="19">
        <f>MAX(0,ROUNDDOWN(F727-E727-430000,-3))</f>
        <v/>
      </c>
      <c r="S727" s="19">
        <f>IF(G727&lt;=450000,0,MAX(0,ROUNDDOWN(P727*0.06-MIN(50000,P727)*0.03,-2))+MAX(0,ROUNDDOWN(P727*0.04-MIN(50000,P727)*0.02,-2)))</f>
        <v/>
      </c>
      <c r="T727" s="19">
        <f>IF(G727&lt;=450000,0,MAX(0,ROUNDDOWN(Q727*0.06-MIN(50000,Q727)*0.03,-2))+MAX(0,ROUNDDOWN(Q727*0.04-MIN(50000,Q727)*0.02,-2)))</f>
        <v/>
      </c>
      <c r="U727" s="19">
        <f>IF(F727&lt;=450000,0,MAX(0,ROUNDDOWN(R727*0.06-MIN(50000,R727)*0.03,-2))+MAX(0,ROUNDDOWN(R727*0.04-MIN(50000,R727)*0.02,-2)))</f>
        <v/>
      </c>
      <c r="V727" s="19">
        <f>S727-U727</f>
        <v/>
      </c>
      <c r="W727" s="19">
        <f>O727-M727</f>
        <v/>
      </c>
      <c r="X727" s="19">
        <f>N727+T727-M727-S727</f>
        <v/>
      </c>
      <c r="Y727" s="19">
        <f>T727-S727</f>
        <v/>
      </c>
    </row>
    <row r="728">
      <c r="A728" t="inlineStr">
        <is>
          <t>年収刻み 19万</t>
        </is>
      </c>
      <c r="B728" s="19">
        <f>'4_年収10万円刻み'!$A$179</f>
        <v/>
      </c>
      <c r="C728" s="19" t="n">
        <v>190000</v>
      </c>
      <c r="D728" s="19" t="n">
        <v>0</v>
      </c>
      <c r="E728" s="19">
        <f>ROUND(MIN(B728/12,650000)*12*0.0915+MIN(B728/12,1390000)*12*(0.0504+0)+B728*0.005,0)</f>
        <v/>
      </c>
      <c r="F728" s="19">
        <f>IF(B728&lt;741000,0,IF(B728&lt;2191000,B728-740000,IF(B728&lt;2193000,1451000,IF(B728&lt;2196000,1453000,IF(B728&lt;2200000,1456000,IF(B728&lt;3600000,ROUND(ROUNDDOWN(B728/4,-3)*2.8,0)-80000,IF(B728&lt;6600000,ROUND(ROUNDDOWN(B728/4,-3)*3.2,0)-440000,IF(B728&lt;8500000,ROUNDDOWN(B728*0.9,0)-1100000,B728-1950000))))))))</f>
        <v/>
      </c>
      <c r="G728" s="19">
        <f>F728+C728</f>
        <v/>
      </c>
      <c r="H728" s="19">
        <f>IF(G728&gt;23500000,NA(),IF(G728&lt;=4890000,1040000,IF(G728&lt;=6550000,670000,620000)))</f>
        <v/>
      </c>
      <c r="I728" s="19">
        <f>IF(D728&lt;=0,0,MAX(0,MIN(2000000,D728-MIN(100000,ROUNDDOWN(G728*0.05,0)))))</f>
        <v/>
      </c>
      <c r="J728" s="19">
        <f>MAX(0,ROUNDDOWN(F728-E728-H728,-3))</f>
        <v/>
      </c>
      <c r="K728" s="19">
        <f>MAX(0,ROUNDDOWN(G728-E728-H728-I728,-3))</f>
        <v/>
      </c>
      <c r="L728" s="19">
        <f>MAX(0,ROUNDDOWN(G728-E728-H728,-3))</f>
        <v/>
      </c>
      <c r="M728" s="19">
        <f>IF(J728&lt;=0,0,ROUNDDOWN((J728*LOOKUP(J728,{0,1950001,3300001,6950001,9000001,18000001,40000001},{0.05,0.1,0.2,0.23,0.33,0.4,0.45})-LOOKUP(J728,{0,1950001,3300001,6950001,9000001,18000001,40000001},{0,97500,427500,636000,1536000,2796000,4796000}))*1.021,-2))</f>
        <v/>
      </c>
      <c r="N728" s="19">
        <f>IF(K728&lt;=0,0,ROUNDDOWN((K728*LOOKUP(K728,{0,1950001,3300001,6950001,9000001,18000001,40000001},{0.05,0.1,0.2,0.23,0.33,0.4,0.45})-LOOKUP(K728,{0,1950001,3300001,6950001,9000001,18000001,40000001},{0,97500,427500,636000,1536000,2796000,4796000}))*1.021,-2))</f>
        <v/>
      </c>
      <c r="O728" s="19">
        <f>IF(L728&lt;=0,0,ROUNDDOWN((L728*LOOKUP(L728,{0,1950001,3300001,6950001,9000001,18000001,40000001},{0.05,0.1,0.2,0.23,0.33,0.4,0.45})-LOOKUP(L728,{0,1950001,3300001,6950001,9000001,18000001,40000001},{0,97500,427500,636000,1536000,2796000,4796000}))*1.021,-2))</f>
        <v/>
      </c>
      <c r="P728" s="19">
        <f>MAX(0,ROUNDDOWN(G728-E728-430000,-3))</f>
        <v/>
      </c>
      <c r="Q728" s="19">
        <f>MAX(0,ROUNDDOWN(G728-E728-430000-I728,-3))</f>
        <v/>
      </c>
      <c r="R728" s="19">
        <f>MAX(0,ROUNDDOWN(F728-E728-430000,-3))</f>
        <v/>
      </c>
      <c r="S728" s="19">
        <f>IF(G728&lt;=450000,0,MAX(0,ROUNDDOWN(P728*0.06-MIN(50000,P728)*0.03,-2))+MAX(0,ROUNDDOWN(P728*0.04-MIN(50000,P728)*0.02,-2)))</f>
        <v/>
      </c>
      <c r="T728" s="19">
        <f>IF(G728&lt;=450000,0,MAX(0,ROUNDDOWN(Q728*0.06-MIN(50000,Q728)*0.03,-2))+MAX(0,ROUNDDOWN(Q728*0.04-MIN(50000,Q728)*0.02,-2)))</f>
        <v/>
      </c>
      <c r="U728" s="19">
        <f>IF(F728&lt;=450000,0,MAX(0,ROUNDDOWN(R728*0.06-MIN(50000,R728)*0.03,-2))+MAX(0,ROUNDDOWN(R728*0.04-MIN(50000,R728)*0.02,-2)))</f>
        <v/>
      </c>
      <c r="V728" s="19">
        <f>S728-U728</f>
        <v/>
      </c>
      <c r="W728" s="19">
        <f>O728-M728</f>
        <v/>
      </c>
      <c r="X728" s="19">
        <f>N728+T728-M728-S728</f>
        <v/>
      </c>
      <c r="Y728" s="19">
        <f>T728-S728</f>
        <v/>
      </c>
    </row>
    <row r="729">
      <c r="A729" t="inlineStr">
        <is>
          <t>年収刻み 20万1円</t>
        </is>
      </c>
      <c r="B729" s="19">
        <f>'4_年収10万円刻み'!$A$179</f>
        <v/>
      </c>
      <c r="C729" s="19" t="n">
        <v>200001</v>
      </c>
      <c r="D729" s="19" t="n">
        <v>0</v>
      </c>
      <c r="E729" s="19">
        <f>ROUND(MIN(B729/12,650000)*12*0.0915+MIN(B729/12,1390000)*12*(0.0504+0)+B729*0.005,0)</f>
        <v/>
      </c>
      <c r="F729" s="19">
        <f>IF(B729&lt;741000,0,IF(B729&lt;2191000,B729-740000,IF(B729&lt;2193000,1451000,IF(B729&lt;2196000,1453000,IF(B729&lt;2200000,1456000,IF(B729&lt;3600000,ROUND(ROUNDDOWN(B729/4,-3)*2.8,0)-80000,IF(B729&lt;6600000,ROUND(ROUNDDOWN(B729/4,-3)*3.2,0)-440000,IF(B729&lt;8500000,ROUNDDOWN(B729*0.9,0)-1100000,B729-1950000))))))))</f>
        <v/>
      </c>
      <c r="G729" s="19">
        <f>F729+C729</f>
        <v/>
      </c>
      <c r="H729" s="19">
        <f>IF(G729&gt;23500000,NA(),IF(G729&lt;=4890000,1040000,IF(G729&lt;=6550000,670000,620000)))</f>
        <v/>
      </c>
      <c r="I729" s="19">
        <f>IF(D729&lt;=0,0,MAX(0,MIN(2000000,D729-MIN(100000,ROUNDDOWN(G729*0.05,0)))))</f>
        <v/>
      </c>
      <c r="J729" s="19">
        <f>MAX(0,ROUNDDOWN(F729-E729-H729,-3))</f>
        <v/>
      </c>
      <c r="K729" s="19">
        <f>MAX(0,ROUNDDOWN(G729-E729-H729-I729,-3))</f>
        <v/>
      </c>
      <c r="L729" s="19">
        <f>MAX(0,ROUNDDOWN(G729-E729-H729,-3))</f>
        <v/>
      </c>
      <c r="M729" s="19">
        <f>IF(J729&lt;=0,0,ROUNDDOWN((J729*LOOKUP(J729,{0,1950001,3300001,6950001,9000001,18000001,40000001},{0.05,0.1,0.2,0.23,0.33,0.4,0.45})-LOOKUP(J729,{0,1950001,3300001,6950001,9000001,18000001,40000001},{0,97500,427500,636000,1536000,2796000,4796000}))*1.021,-2))</f>
        <v/>
      </c>
      <c r="N729" s="19">
        <f>IF(K729&lt;=0,0,ROUNDDOWN((K729*LOOKUP(K729,{0,1950001,3300001,6950001,9000001,18000001,40000001},{0.05,0.1,0.2,0.23,0.33,0.4,0.45})-LOOKUP(K729,{0,1950001,3300001,6950001,9000001,18000001,40000001},{0,97500,427500,636000,1536000,2796000,4796000}))*1.021,-2))</f>
        <v/>
      </c>
      <c r="O729" s="19">
        <f>IF(L729&lt;=0,0,ROUNDDOWN((L729*LOOKUP(L729,{0,1950001,3300001,6950001,9000001,18000001,40000001},{0.05,0.1,0.2,0.23,0.33,0.4,0.45})-LOOKUP(L729,{0,1950001,3300001,6950001,9000001,18000001,40000001},{0,97500,427500,636000,1536000,2796000,4796000}))*1.021,-2))</f>
        <v/>
      </c>
      <c r="P729" s="19">
        <f>MAX(0,ROUNDDOWN(G729-E729-430000,-3))</f>
        <v/>
      </c>
      <c r="Q729" s="19">
        <f>MAX(0,ROUNDDOWN(G729-E729-430000-I729,-3))</f>
        <v/>
      </c>
      <c r="R729" s="19">
        <f>MAX(0,ROUNDDOWN(F729-E729-430000,-3))</f>
        <v/>
      </c>
      <c r="S729" s="19">
        <f>IF(G729&lt;=450000,0,MAX(0,ROUNDDOWN(P729*0.06-MIN(50000,P729)*0.03,-2))+MAX(0,ROUNDDOWN(P729*0.04-MIN(50000,P729)*0.02,-2)))</f>
        <v/>
      </c>
      <c r="T729" s="19">
        <f>IF(G729&lt;=450000,0,MAX(0,ROUNDDOWN(Q729*0.06-MIN(50000,Q729)*0.03,-2))+MAX(0,ROUNDDOWN(Q729*0.04-MIN(50000,Q729)*0.02,-2)))</f>
        <v/>
      </c>
      <c r="U729" s="19">
        <f>IF(F729&lt;=450000,0,MAX(0,ROUNDDOWN(R729*0.06-MIN(50000,R729)*0.03,-2))+MAX(0,ROUNDDOWN(R729*0.04-MIN(50000,R729)*0.02,-2)))</f>
        <v/>
      </c>
      <c r="V729" s="19">
        <f>S729-U729</f>
        <v/>
      </c>
      <c r="W729" s="19">
        <f>O729-M729</f>
        <v/>
      </c>
      <c r="X729" s="19">
        <f>N729+T729-M729-S729</f>
        <v/>
      </c>
      <c r="Y729" s="19">
        <f>T729-S729</f>
        <v/>
      </c>
    </row>
    <row r="730">
      <c r="A730" t="inlineStr">
        <is>
          <t>年収刻み 19万</t>
        </is>
      </c>
      <c r="B730" s="19">
        <f>'4_年収10万円刻み'!$A$180</f>
        <v/>
      </c>
      <c r="C730" s="19" t="n">
        <v>190000</v>
      </c>
      <c r="D730" s="19" t="n">
        <v>0</v>
      </c>
      <c r="E730" s="19">
        <f>ROUND(MIN(B730/12,650000)*12*0.0915+MIN(B730/12,1390000)*12*(0.0504+0)+B730*0.005,0)</f>
        <v/>
      </c>
      <c r="F730" s="19">
        <f>IF(B730&lt;741000,0,IF(B730&lt;2191000,B730-740000,IF(B730&lt;2193000,1451000,IF(B730&lt;2196000,1453000,IF(B730&lt;2200000,1456000,IF(B730&lt;3600000,ROUND(ROUNDDOWN(B730/4,-3)*2.8,0)-80000,IF(B730&lt;6600000,ROUND(ROUNDDOWN(B730/4,-3)*3.2,0)-440000,IF(B730&lt;8500000,ROUNDDOWN(B730*0.9,0)-1100000,B730-1950000))))))))</f>
        <v/>
      </c>
      <c r="G730" s="19">
        <f>F730+C730</f>
        <v/>
      </c>
      <c r="H730" s="19">
        <f>IF(G730&gt;23500000,NA(),IF(G730&lt;=4890000,1040000,IF(G730&lt;=6550000,670000,620000)))</f>
        <v/>
      </c>
      <c r="I730" s="19">
        <f>IF(D730&lt;=0,0,MAX(0,MIN(2000000,D730-MIN(100000,ROUNDDOWN(G730*0.05,0)))))</f>
        <v/>
      </c>
      <c r="J730" s="19">
        <f>MAX(0,ROUNDDOWN(F730-E730-H730,-3))</f>
        <v/>
      </c>
      <c r="K730" s="19">
        <f>MAX(0,ROUNDDOWN(G730-E730-H730-I730,-3))</f>
        <v/>
      </c>
      <c r="L730" s="19">
        <f>MAX(0,ROUNDDOWN(G730-E730-H730,-3))</f>
        <v/>
      </c>
      <c r="M730" s="19">
        <f>IF(J730&lt;=0,0,ROUNDDOWN((J730*LOOKUP(J730,{0,1950001,3300001,6950001,9000001,18000001,40000001},{0.05,0.1,0.2,0.23,0.33,0.4,0.45})-LOOKUP(J730,{0,1950001,3300001,6950001,9000001,18000001,40000001},{0,97500,427500,636000,1536000,2796000,4796000}))*1.021,-2))</f>
        <v/>
      </c>
      <c r="N730" s="19">
        <f>IF(K730&lt;=0,0,ROUNDDOWN((K730*LOOKUP(K730,{0,1950001,3300001,6950001,9000001,18000001,40000001},{0.05,0.1,0.2,0.23,0.33,0.4,0.45})-LOOKUP(K730,{0,1950001,3300001,6950001,9000001,18000001,40000001},{0,97500,427500,636000,1536000,2796000,4796000}))*1.021,-2))</f>
        <v/>
      </c>
      <c r="O730" s="19">
        <f>IF(L730&lt;=0,0,ROUNDDOWN((L730*LOOKUP(L730,{0,1950001,3300001,6950001,9000001,18000001,40000001},{0.05,0.1,0.2,0.23,0.33,0.4,0.45})-LOOKUP(L730,{0,1950001,3300001,6950001,9000001,18000001,40000001},{0,97500,427500,636000,1536000,2796000,4796000}))*1.021,-2))</f>
        <v/>
      </c>
      <c r="P730" s="19">
        <f>MAX(0,ROUNDDOWN(G730-E730-430000,-3))</f>
        <v/>
      </c>
      <c r="Q730" s="19">
        <f>MAX(0,ROUNDDOWN(G730-E730-430000-I730,-3))</f>
        <v/>
      </c>
      <c r="R730" s="19">
        <f>MAX(0,ROUNDDOWN(F730-E730-430000,-3))</f>
        <v/>
      </c>
      <c r="S730" s="19">
        <f>IF(G730&lt;=450000,0,MAX(0,ROUNDDOWN(P730*0.06-MIN(50000,P730)*0.03,-2))+MAX(0,ROUNDDOWN(P730*0.04-MIN(50000,P730)*0.02,-2)))</f>
        <v/>
      </c>
      <c r="T730" s="19">
        <f>IF(G730&lt;=450000,0,MAX(0,ROUNDDOWN(Q730*0.06-MIN(50000,Q730)*0.03,-2))+MAX(0,ROUNDDOWN(Q730*0.04-MIN(50000,Q730)*0.02,-2)))</f>
        <v/>
      </c>
      <c r="U730" s="19">
        <f>IF(F730&lt;=450000,0,MAX(0,ROUNDDOWN(R730*0.06-MIN(50000,R730)*0.03,-2))+MAX(0,ROUNDDOWN(R730*0.04-MIN(50000,R730)*0.02,-2)))</f>
        <v/>
      </c>
      <c r="V730" s="19">
        <f>S730-U730</f>
        <v/>
      </c>
      <c r="W730" s="19">
        <f>O730-M730</f>
        <v/>
      </c>
      <c r="X730" s="19">
        <f>N730+T730-M730-S730</f>
        <v/>
      </c>
      <c r="Y730" s="19">
        <f>T730-S730</f>
        <v/>
      </c>
    </row>
    <row r="731">
      <c r="A731" t="inlineStr">
        <is>
          <t>年収刻み 20万1円</t>
        </is>
      </c>
      <c r="B731" s="19">
        <f>'4_年収10万円刻み'!$A$180</f>
        <v/>
      </c>
      <c r="C731" s="19" t="n">
        <v>200001</v>
      </c>
      <c r="D731" s="19" t="n">
        <v>0</v>
      </c>
      <c r="E731" s="19">
        <f>ROUND(MIN(B731/12,650000)*12*0.0915+MIN(B731/12,1390000)*12*(0.0504+0)+B731*0.005,0)</f>
        <v/>
      </c>
      <c r="F731" s="19">
        <f>IF(B731&lt;741000,0,IF(B731&lt;2191000,B731-740000,IF(B731&lt;2193000,1451000,IF(B731&lt;2196000,1453000,IF(B731&lt;2200000,1456000,IF(B731&lt;3600000,ROUND(ROUNDDOWN(B731/4,-3)*2.8,0)-80000,IF(B731&lt;6600000,ROUND(ROUNDDOWN(B731/4,-3)*3.2,0)-440000,IF(B731&lt;8500000,ROUNDDOWN(B731*0.9,0)-1100000,B731-1950000))))))))</f>
        <v/>
      </c>
      <c r="G731" s="19">
        <f>F731+C731</f>
        <v/>
      </c>
      <c r="H731" s="19">
        <f>IF(G731&gt;23500000,NA(),IF(G731&lt;=4890000,1040000,IF(G731&lt;=6550000,670000,620000)))</f>
        <v/>
      </c>
      <c r="I731" s="19">
        <f>IF(D731&lt;=0,0,MAX(0,MIN(2000000,D731-MIN(100000,ROUNDDOWN(G731*0.05,0)))))</f>
        <v/>
      </c>
      <c r="J731" s="19">
        <f>MAX(0,ROUNDDOWN(F731-E731-H731,-3))</f>
        <v/>
      </c>
      <c r="K731" s="19">
        <f>MAX(0,ROUNDDOWN(G731-E731-H731-I731,-3))</f>
        <v/>
      </c>
      <c r="L731" s="19">
        <f>MAX(0,ROUNDDOWN(G731-E731-H731,-3))</f>
        <v/>
      </c>
      <c r="M731" s="19">
        <f>IF(J731&lt;=0,0,ROUNDDOWN((J731*LOOKUP(J731,{0,1950001,3300001,6950001,9000001,18000001,40000001},{0.05,0.1,0.2,0.23,0.33,0.4,0.45})-LOOKUP(J731,{0,1950001,3300001,6950001,9000001,18000001,40000001},{0,97500,427500,636000,1536000,2796000,4796000}))*1.021,-2))</f>
        <v/>
      </c>
      <c r="N731" s="19">
        <f>IF(K731&lt;=0,0,ROUNDDOWN((K731*LOOKUP(K731,{0,1950001,3300001,6950001,9000001,18000001,40000001},{0.05,0.1,0.2,0.23,0.33,0.4,0.45})-LOOKUP(K731,{0,1950001,3300001,6950001,9000001,18000001,40000001},{0,97500,427500,636000,1536000,2796000,4796000}))*1.021,-2))</f>
        <v/>
      </c>
      <c r="O731" s="19">
        <f>IF(L731&lt;=0,0,ROUNDDOWN((L731*LOOKUP(L731,{0,1950001,3300001,6950001,9000001,18000001,40000001},{0.05,0.1,0.2,0.23,0.33,0.4,0.45})-LOOKUP(L731,{0,1950001,3300001,6950001,9000001,18000001,40000001},{0,97500,427500,636000,1536000,2796000,4796000}))*1.021,-2))</f>
        <v/>
      </c>
      <c r="P731" s="19">
        <f>MAX(0,ROUNDDOWN(G731-E731-430000,-3))</f>
        <v/>
      </c>
      <c r="Q731" s="19">
        <f>MAX(0,ROUNDDOWN(G731-E731-430000-I731,-3))</f>
        <v/>
      </c>
      <c r="R731" s="19">
        <f>MAX(0,ROUNDDOWN(F731-E731-430000,-3))</f>
        <v/>
      </c>
      <c r="S731" s="19">
        <f>IF(G731&lt;=450000,0,MAX(0,ROUNDDOWN(P731*0.06-MIN(50000,P731)*0.03,-2))+MAX(0,ROUNDDOWN(P731*0.04-MIN(50000,P731)*0.02,-2)))</f>
        <v/>
      </c>
      <c r="T731" s="19">
        <f>IF(G731&lt;=450000,0,MAX(0,ROUNDDOWN(Q731*0.06-MIN(50000,Q731)*0.03,-2))+MAX(0,ROUNDDOWN(Q731*0.04-MIN(50000,Q731)*0.02,-2)))</f>
        <v/>
      </c>
      <c r="U731" s="19">
        <f>IF(F731&lt;=450000,0,MAX(0,ROUNDDOWN(R731*0.06-MIN(50000,R731)*0.03,-2))+MAX(0,ROUNDDOWN(R731*0.04-MIN(50000,R731)*0.02,-2)))</f>
        <v/>
      </c>
      <c r="V731" s="19">
        <f>S731-U731</f>
        <v/>
      </c>
      <c r="W731" s="19">
        <f>O731-M731</f>
        <v/>
      </c>
      <c r="X731" s="19">
        <f>N731+T731-M731-S731</f>
        <v/>
      </c>
      <c r="Y731" s="19">
        <f>T731-S731</f>
        <v/>
      </c>
    </row>
    <row r="732">
      <c r="A732" t="inlineStr">
        <is>
          <t>年収刻み 19万</t>
        </is>
      </c>
      <c r="B732" s="19">
        <f>'4_年収10万円刻み'!$A$181</f>
        <v/>
      </c>
      <c r="C732" s="19" t="n">
        <v>190000</v>
      </c>
      <c r="D732" s="19" t="n">
        <v>0</v>
      </c>
      <c r="E732" s="19">
        <f>ROUND(MIN(B732/12,650000)*12*0.0915+MIN(B732/12,1390000)*12*(0.0504+0)+B732*0.005,0)</f>
        <v/>
      </c>
      <c r="F732" s="19">
        <f>IF(B732&lt;741000,0,IF(B732&lt;2191000,B732-740000,IF(B732&lt;2193000,1451000,IF(B732&lt;2196000,1453000,IF(B732&lt;2200000,1456000,IF(B732&lt;3600000,ROUND(ROUNDDOWN(B732/4,-3)*2.8,0)-80000,IF(B732&lt;6600000,ROUND(ROUNDDOWN(B732/4,-3)*3.2,0)-440000,IF(B732&lt;8500000,ROUNDDOWN(B732*0.9,0)-1100000,B732-1950000))))))))</f>
        <v/>
      </c>
      <c r="G732" s="19">
        <f>F732+C732</f>
        <v/>
      </c>
      <c r="H732" s="19">
        <f>IF(G732&gt;23500000,NA(),IF(G732&lt;=4890000,1040000,IF(G732&lt;=6550000,670000,620000)))</f>
        <v/>
      </c>
      <c r="I732" s="19">
        <f>IF(D732&lt;=0,0,MAX(0,MIN(2000000,D732-MIN(100000,ROUNDDOWN(G732*0.05,0)))))</f>
        <v/>
      </c>
      <c r="J732" s="19">
        <f>MAX(0,ROUNDDOWN(F732-E732-H732,-3))</f>
        <v/>
      </c>
      <c r="K732" s="19">
        <f>MAX(0,ROUNDDOWN(G732-E732-H732-I732,-3))</f>
        <v/>
      </c>
      <c r="L732" s="19">
        <f>MAX(0,ROUNDDOWN(G732-E732-H732,-3))</f>
        <v/>
      </c>
      <c r="M732" s="19">
        <f>IF(J732&lt;=0,0,ROUNDDOWN((J732*LOOKUP(J732,{0,1950001,3300001,6950001,9000001,18000001,40000001},{0.05,0.1,0.2,0.23,0.33,0.4,0.45})-LOOKUP(J732,{0,1950001,3300001,6950001,9000001,18000001,40000001},{0,97500,427500,636000,1536000,2796000,4796000}))*1.021,-2))</f>
        <v/>
      </c>
      <c r="N732" s="19">
        <f>IF(K732&lt;=0,0,ROUNDDOWN((K732*LOOKUP(K732,{0,1950001,3300001,6950001,9000001,18000001,40000001},{0.05,0.1,0.2,0.23,0.33,0.4,0.45})-LOOKUP(K732,{0,1950001,3300001,6950001,9000001,18000001,40000001},{0,97500,427500,636000,1536000,2796000,4796000}))*1.021,-2))</f>
        <v/>
      </c>
      <c r="O732" s="19">
        <f>IF(L732&lt;=0,0,ROUNDDOWN((L732*LOOKUP(L732,{0,1950001,3300001,6950001,9000001,18000001,40000001},{0.05,0.1,0.2,0.23,0.33,0.4,0.45})-LOOKUP(L732,{0,1950001,3300001,6950001,9000001,18000001,40000001},{0,97500,427500,636000,1536000,2796000,4796000}))*1.021,-2))</f>
        <v/>
      </c>
      <c r="P732" s="19">
        <f>MAX(0,ROUNDDOWN(G732-E732-430000,-3))</f>
        <v/>
      </c>
      <c r="Q732" s="19">
        <f>MAX(0,ROUNDDOWN(G732-E732-430000-I732,-3))</f>
        <v/>
      </c>
      <c r="R732" s="19">
        <f>MAX(0,ROUNDDOWN(F732-E732-430000,-3))</f>
        <v/>
      </c>
      <c r="S732" s="19">
        <f>IF(G732&lt;=450000,0,MAX(0,ROUNDDOWN(P732*0.06-MIN(50000,P732)*0.03,-2))+MAX(0,ROUNDDOWN(P732*0.04-MIN(50000,P732)*0.02,-2)))</f>
        <v/>
      </c>
      <c r="T732" s="19">
        <f>IF(G732&lt;=450000,0,MAX(0,ROUNDDOWN(Q732*0.06-MIN(50000,Q732)*0.03,-2))+MAX(0,ROUNDDOWN(Q732*0.04-MIN(50000,Q732)*0.02,-2)))</f>
        <v/>
      </c>
      <c r="U732" s="19">
        <f>IF(F732&lt;=450000,0,MAX(0,ROUNDDOWN(R732*0.06-MIN(50000,R732)*0.03,-2))+MAX(0,ROUNDDOWN(R732*0.04-MIN(50000,R732)*0.02,-2)))</f>
        <v/>
      </c>
      <c r="V732" s="19">
        <f>S732-U732</f>
        <v/>
      </c>
      <c r="W732" s="19">
        <f>O732-M732</f>
        <v/>
      </c>
      <c r="X732" s="19">
        <f>N732+T732-M732-S732</f>
        <v/>
      </c>
      <c r="Y732" s="19">
        <f>T732-S732</f>
        <v/>
      </c>
    </row>
    <row r="733">
      <c r="A733" t="inlineStr">
        <is>
          <t>年収刻み 20万1円</t>
        </is>
      </c>
      <c r="B733" s="19">
        <f>'4_年収10万円刻み'!$A$181</f>
        <v/>
      </c>
      <c r="C733" s="19" t="n">
        <v>200001</v>
      </c>
      <c r="D733" s="19" t="n">
        <v>0</v>
      </c>
      <c r="E733" s="19">
        <f>ROUND(MIN(B733/12,650000)*12*0.0915+MIN(B733/12,1390000)*12*(0.0504+0)+B733*0.005,0)</f>
        <v/>
      </c>
      <c r="F733" s="19">
        <f>IF(B733&lt;741000,0,IF(B733&lt;2191000,B733-740000,IF(B733&lt;2193000,1451000,IF(B733&lt;2196000,1453000,IF(B733&lt;2200000,1456000,IF(B733&lt;3600000,ROUND(ROUNDDOWN(B733/4,-3)*2.8,0)-80000,IF(B733&lt;6600000,ROUND(ROUNDDOWN(B733/4,-3)*3.2,0)-440000,IF(B733&lt;8500000,ROUNDDOWN(B733*0.9,0)-1100000,B733-1950000))))))))</f>
        <v/>
      </c>
      <c r="G733" s="19">
        <f>F733+C733</f>
        <v/>
      </c>
      <c r="H733" s="19">
        <f>IF(G733&gt;23500000,NA(),IF(G733&lt;=4890000,1040000,IF(G733&lt;=6550000,670000,620000)))</f>
        <v/>
      </c>
      <c r="I733" s="19">
        <f>IF(D733&lt;=0,0,MAX(0,MIN(2000000,D733-MIN(100000,ROUNDDOWN(G733*0.05,0)))))</f>
        <v/>
      </c>
      <c r="J733" s="19">
        <f>MAX(0,ROUNDDOWN(F733-E733-H733,-3))</f>
        <v/>
      </c>
      <c r="K733" s="19">
        <f>MAX(0,ROUNDDOWN(G733-E733-H733-I733,-3))</f>
        <v/>
      </c>
      <c r="L733" s="19">
        <f>MAX(0,ROUNDDOWN(G733-E733-H733,-3))</f>
        <v/>
      </c>
      <c r="M733" s="19">
        <f>IF(J733&lt;=0,0,ROUNDDOWN((J733*LOOKUP(J733,{0,1950001,3300001,6950001,9000001,18000001,40000001},{0.05,0.1,0.2,0.23,0.33,0.4,0.45})-LOOKUP(J733,{0,1950001,3300001,6950001,9000001,18000001,40000001},{0,97500,427500,636000,1536000,2796000,4796000}))*1.021,-2))</f>
        <v/>
      </c>
      <c r="N733" s="19">
        <f>IF(K733&lt;=0,0,ROUNDDOWN((K733*LOOKUP(K733,{0,1950001,3300001,6950001,9000001,18000001,40000001},{0.05,0.1,0.2,0.23,0.33,0.4,0.45})-LOOKUP(K733,{0,1950001,3300001,6950001,9000001,18000001,40000001},{0,97500,427500,636000,1536000,2796000,4796000}))*1.021,-2))</f>
        <v/>
      </c>
      <c r="O733" s="19">
        <f>IF(L733&lt;=0,0,ROUNDDOWN((L733*LOOKUP(L733,{0,1950001,3300001,6950001,9000001,18000001,40000001},{0.05,0.1,0.2,0.23,0.33,0.4,0.45})-LOOKUP(L733,{0,1950001,3300001,6950001,9000001,18000001,40000001},{0,97500,427500,636000,1536000,2796000,4796000}))*1.021,-2))</f>
        <v/>
      </c>
      <c r="P733" s="19">
        <f>MAX(0,ROUNDDOWN(G733-E733-430000,-3))</f>
        <v/>
      </c>
      <c r="Q733" s="19">
        <f>MAX(0,ROUNDDOWN(G733-E733-430000-I733,-3))</f>
        <v/>
      </c>
      <c r="R733" s="19">
        <f>MAX(0,ROUNDDOWN(F733-E733-430000,-3))</f>
        <v/>
      </c>
      <c r="S733" s="19">
        <f>IF(G733&lt;=450000,0,MAX(0,ROUNDDOWN(P733*0.06-MIN(50000,P733)*0.03,-2))+MAX(0,ROUNDDOWN(P733*0.04-MIN(50000,P733)*0.02,-2)))</f>
        <v/>
      </c>
      <c r="T733" s="19">
        <f>IF(G733&lt;=450000,0,MAX(0,ROUNDDOWN(Q733*0.06-MIN(50000,Q733)*0.03,-2))+MAX(0,ROUNDDOWN(Q733*0.04-MIN(50000,Q733)*0.02,-2)))</f>
        <v/>
      </c>
      <c r="U733" s="19">
        <f>IF(F733&lt;=450000,0,MAX(0,ROUNDDOWN(R733*0.06-MIN(50000,R733)*0.03,-2))+MAX(0,ROUNDDOWN(R733*0.04-MIN(50000,R733)*0.02,-2)))</f>
        <v/>
      </c>
      <c r="V733" s="19">
        <f>S733-U733</f>
        <v/>
      </c>
      <c r="W733" s="19">
        <f>O733-M733</f>
        <v/>
      </c>
      <c r="X733" s="19">
        <f>N733+T733-M733-S733</f>
        <v/>
      </c>
      <c r="Y733" s="19">
        <f>T733-S733</f>
        <v/>
      </c>
    </row>
    <row r="734">
      <c r="A734" t="inlineStr">
        <is>
          <t>年収刻み 19万</t>
        </is>
      </c>
      <c r="B734" s="19">
        <f>'4_年収10万円刻み'!$A$182</f>
        <v/>
      </c>
      <c r="C734" s="19" t="n">
        <v>190000</v>
      </c>
      <c r="D734" s="19" t="n">
        <v>0</v>
      </c>
      <c r="E734" s="19">
        <f>ROUND(MIN(B734/12,650000)*12*0.0915+MIN(B734/12,1390000)*12*(0.0504+0)+B734*0.005,0)</f>
        <v/>
      </c>
      <c r="F734" s="19">
        <f>IF(B734&lt;741000,0,IF(B734&lt;2191000,B734-740000,IF(B734&lt;2193000,1451000,IF(B734&lt;2196000,1453000,IF(B734&lt;2200000,1456000,IF(B734&lt;3600000,ROUND(ROUNDDOWN(B734/4,-3)*2.8,0)-80000,IF(B734&lt;6600000,ROUND(ROUNDDOWN(B734/4,-3)*3.2,0)-440000,IF(B734&lt;8500000,ROUNDDOWN(B734*0.9,0)-1100000,B734-1950000))))))))</f>
        <v/>
      </c>
      <c r="G734" s="19">
        <f>F734+C734</f>
        <v/>
      </c>
      <c r="H734" s="19">
        <f>IF(G734&gt;23500000,NA(),IF(G734&lt;=4890000,1040000,IF(G734&lt;=6550000,670000,620000)))</f>
        <v/>
      </c>
      <c r="I734" s="19">
        <f>IF(D734&lt;=0,0,MAX(0,MIN(2000000,D734-MIN(100000,ROUNDDOWN(G734*0.05,0)))))</f>
        <v/>
      </c>
      <c r="J734" s="19">
        <f>MAX(0,ROUNDDOWN(F734-E734-H734,-3))</f>
        <v/>
      </c>
      <c r="K734" s="19">
        <f>MAX(0,ROUNDDOWN(G734-E734-H734-I734,-3))</f>
        <v/>
      </c>
      <c r="L734" s="19">
        <f>MAX(0,ROUNDDOWN(G734-E734-H734,-3))</f>
        <v/>
      </c>
      <c r="M734" s="19">
        <f>IF(J734&lt;=0,0,ROUNDDOWN((J734*LOOKUP(J734,{0,1950001,3300001,6950001,9000001,18000001,40000001},{0.05,0.1,0.2,0.23,0.33,0.4,0.45})-LOOKUP(J734,{0,1950001,3300001,6950001,9000001,18000001,40000001},{0,97500,427500,636000,1536000,2796000,4796000}))*1.021,-2))</f>
        <v/>
      </c>
      <c r="N734" s="19">
        <f>IF(K734&lt;=0,0,ROUNDDOWN((K734*LOOKUP(K734,{0,1950001,3300001,6950001,9000001,18000001,40000001},{0.05,0.1,0.2,0.23,0.33,0.4,0.45})-LOOKUP(K734,{0,1950001,3300001,6950001,9000001,18000001,40000001},{0,97500,427500,636000,1536000,2796000,4796000}))*1.021,-2))</f>
        <v/>
      </c>
      <c r="O734" s="19">
        <f>IF(L734&lt;=0,0,ROUNDDOWN((L734*LOOKUP(L734,{0,1950001,3300001,6950001,9000001,18000001,40000001},{0.05,0.1,0.2,0.23,0.33,0.4,0.45})-LOOKUP(L734,{0,1950001,3300001,6950001,9000001,18000001,40000001},{0,97500,427500,636000,1536000,2796000,4796000}))*1.021,-2))</f>
        <v/>
      </c>
      <c r="P734" s="19">
        <f>MAX(0,ROUNDDOWN(G734-E734-430000,-3))</f>
        <v/>
      </c>
      <c r="Q734" s="19">
        <f>MAX(0,ROUNDDOWN(G734-E734-430000-I734,-3))</f>
        <v/>
      </c>
      <c r="R734" s="19">
        <f>MAX(0,ROUNDDOWN(F734-E734-430000,-3))</f>
        <v/>
      </c>
      <c r="S734" s="19">
        <f>IF(G734&lt;=450000,0,MAX(0,ROUNDDOWN(P734*0.06-MIN(50000,P734)*0.03,-2))+MAX(0,ROUNDDOWN(P734*0.04-MIN(50000,P734)*0.02,-2)))</f>
        <v/>
      </c>
      <c r="T734" s="19">
        <f>IF(G734&lt;=450000,0,MAX(0,ROUNDDOWN(Q734*0.06-MIN(50000,Q734)*0.03,-2))+MAX(0,ROUNDDOWN(Q734*0.04-MIN(50000,Q734)*0.02,-2)))</f>
        <v/>
      </c>
      <c r="U734" s="19">
        <f>IF(F734&lt;=450000,0,MAX(0,ROUNDDOWN(R734*0.06-MIN(50000,R734)*0.03,-2))+MAX(0,ROUNDDOWN(R734*0.04-MIN(50000,R734)*0.02,-2)))</f>
        <v/>
      </c>
      <c r="V734" s="19">
        <f>S734-U734</f>
        <v/>
      </c>
      <c r="W734" s="19">
        <f>O734-M734</f>
        <v/>
      </c>
      <c r="X734" s="19">
        <f>N734+T734-M734-S734</f>
        <v/>
      </c>
      <c r="Y734" s="19">
        <f>T734-S734</f>
        <v/>
      </c>
    </row>
    <row r="735">
      <c r="A735" t="inlineStr">
        <is>
          <t>年収刻み 20万1円</t>
        </is>
      </c>
      <c r="B735" s="19">
        <f>'4_年収10万円刻み'!$A$182</f>
        <v/>
      </c>
      <c r="C735" s="19" t="n">
        <v>200001</v>
      </c>
      <c r="D735" s="19" t="n">
        <v>0</v>
      </c>
      <c r="E735" s="19">
        <f>ROUND(MIN(B735/12,650000)*12*0.0915+MIN(B735/12,1390000)*12*(0.0504+0)+B735*0.005,0)</f>
        <v/>
      </c>
      <c r="F735" s="19">
        <f>IF(B735&lt;741000,0,IF(B735&lt;2191000,B735-740000,IF(B735&lt;2193000,1451000,IF(B735&lt;2196000,1453000,IF(B735&lt;2200000,1456000,IF(B735&lt;3600000,ROUND(ROUNDDOWN(B735/4,-3)*2.8,0)-80000,IF(B735&lt;6600000,ROUND(ROUNDDOWN(B735/4,-3)*3.2,0)-440000,IF(B735&lt;8500000,ROUNDDOWN(B735*0.9,0)-1100000,B735-1950000))))))))</f>
        <v/>
      </c>
      <c r="G735" s="19">
        <f>F735+C735</f>
        <v/>
      </c>
      <c r="H735" s="19">
        <f>IF(G735&gt;23500000,NA(),IF(G735&lt;=4890000,1040000,IF(G735&lt;=6550000,670000,620000)))</f>
        <v/>
      </c>
      <c r="I735" s="19">
        <f>IF(D735&lt;=0,0,MAX(0,MIN(2000000,D735-MIN(100000,ROUNDDOWN(G735*0.05,0)))))</f>
        <v/>
      </c>
      <c r="J735" s="19">
        <f>MAX(0,ROUNDDOWN(F735-E735-H735,-3))</f>
        <v/>
      </c>
      <c r="K735" s="19">
        <f>MAX(0,ROUNDDOWN(G735-E735-H735-I735,-3))</f>
        <v/>
      </c>
      <c r="L735" s="19">
        <f>MAX(0,ROUNDDOWN(G735-E735-H735,-3))</f>
        <v/>
      </c>
      <c r="M735" s="19">
        <f>IF(J735&lt;=0,0,ROUNDDOWN((J735*LOOKUP(J735,{0,1950001,3300001,6950001,9000001,18000001,40000001},{0.05,0.1,0.2,0.23,0.33,0.4,0.45})-LOOKUP(J735,{0,1950001,3300001,6950001,9000001,18000001,40000001},{0,97500,427500,636000,1536000,2796000,4796000}))*1.021,-2))</f>
        <v/>
      </c>
      <c r="N735" s="19">
        <f>IF(K735&lt;=0,0,ROUNDDOWN((K735*LOOKUP(K735,{0,1950001,3300001,6950001,9000001,18000001,40000001},{0.05,0.1,0.2,0.23,0.33,0.4,0.45})-LOOKUP(K735,{0,1950001,3300001,6950001,9000001,18000001,40000001},{0,97500,427500,636000,1536000,2796000,4796000}))*1.021,-2))</f>
        <v/>
      </c>
      <c r="O735" s="19">
        <f>IF(L735&lt;=0,0,ROUNDDOWN((L735*LOOKUP(L735,{0,1950001,3300001,6950001,9000001,18000001,40000001},{0.05,0.1,0.2,0.23,0.33,0.4,0.45})-LOOKUP(L735,{0,1950001,3300001,6950001,9000001,18000001,40000001},{0,97500,427500,636000,1536000,2796000,4796000}))*1.021,-2))</f>
        <v/>
      </c>
      <c r="P735" s="19">
        <f>MAX(0,ROUNDDOWN(G735-E735-430000,-3))</f>
        <v/>
      </c>
      <c r="Q735" s="19">
        <f>MAX(0,ROUNDDOWN(G735-E735-430000-I735,-3))</f>
        <v/>
      </c>
      <c r="R735" s="19">
        <f>MAX(0,ROUNDDOWN(F735-E735-430000,-3))</f>
        <v/>
      </c>
      <c r="S735" s="19">
        <f>IF(G735&lt;=450000,0,MAX(0,ROUNDDOWN(P735*0.06-MIN(50000,P735)*0.03,-2))+MAX(0,ROUNDDOWN(P735*0.04-MIN(50000,P735)*0.02,-2)))</f>
        <v/>
      </c>
      <c r="T735" s="19">
        <f>IF(G735&lt;=450000,0,MAX(0,ROUNDDOWN(Q735*0.06-MIN(50000,Q735)*0.03,-2))+MAX(0,ROUNDDOWN(Q735*0.04-MIN(50000,Q735)*0.02,-2)))</f>
        <v/>
      </c>
      <c r="U735" s="19">
        <f>IF(F735&lt;=450000,0,MAX(0,ROUNDDOWN(R735*0.06-MIN(50000,R735)*0.03,-2))+MAX(0,ROUNDDOWN(R735*0.04-MIN(50000,R735)*0.02,-2)))</f>
        <v/>
      </c>
      <c r="V735" s="19">
        <f>S735-U735</f>
        <v/>
      </c>
      <c r="W735" s="19">
        <f>O735-M735</f>
        <v/>
      </c>
      <c r="X735" s="19">
        <f>N735+T735-M735-S735</f>
        <v/>
      </c>
      <c r="Y735" s="19">
        <f>T735-S735</f>
        <v/>
      </c>
    </row>
    <row r="736">
      <c r="A736" t="inlineStr">
        <is>
          <t>年収刻み 19万</t>
        </is>
      </c>
      <c r="B736" s="19">
        <f>'4_年収10万円刻み'!$A$183</f>
        <v/>
      </c>
      <c r="C736" s="19" t="n">
        <v>190000</v>
      </c>
      <c r="D736" s="19" t="n">
        <v>0</v>
      </c>
      <c r="E736" s="19">
        <f>ROUND(MIN(B736/12,650000)*12*0.0915+MIN(B736/12,1390000)*12*(0.0504+0)+B736*0.005,0)</f>
        <v/>
      </c>
      <c r="F736" s="19">
        <f>IF(B736&lt;741000,0,IF(B736&lt;2191000,B736-740000,IF(B736&lt;2193000,1451000,IF(B736&lt;2196000,1453000,IF(B736&lt;2200000,1456000,IF(B736&lt;3600000,ROUND(ROUNDDOWN(B736/4,-3)*2.8,0)-80000,IF(B736&lt;6600000,ROUND(ROUNDDOWN(B736/4,-3)*3.2,0)-440000,IF(B736&lt;8500000,ROUNDDOWN(B736*0.9,0)-1100000,B736-1950000))))))))</f>
        <v/>
      </c>
      <c r="G736" s="19">
        <f>F736+C736</f>
        <v/>
      </c>
      <c r="H736" s="19">
        <f>IF(G736&gt;23500000,NA(),IF(G736&lt;=4890000,1040000,IF(G736&lt;=6550000,670000,620000)))</f>
        <v/>
      </c>
      <c r="I736" s="19">
        <f>IF(D736&lt;=0,0,MAX(0,MIN(2000000,D736-MIN(100000,ROUNDDOWN(G736*0.05,0)))))</f>
        <v/>
      </c>
      <c r="J736" s="19">
        <f>MAX(0,ROUNDDOWN(F736-E736-H736,-3))</f>
        <v/>
      </c>
      <c r="K736" s="19">
        <f>MAX(0,ROUNDDOWN(G736-E736-H736-I736,-3))</f>
        <v/>
      </c>
      <c r="L736" s="19">
        <f>MAX(0,ROUNDDOWN(G736-E736-H736,-3))</f>
        <v/>
      </c>
      <c r="M736" s="19">
        <f>IF(J736&lt;=0,0,ROUNDDOWN((J736*LOOKUP(J736,{0,1950001,3300001,6950001,9000001,18000001,40000001},{0.05,0.1,0.2,0.23,0.33,0.4,0.45})-LOOKUP(J736,{0,1950001,3300001,6950001,9000001,18000001,40000001},{0,97500,427500,636000,1536000,2796000,4796000}))*1.021,-2))</f>
        <v/>
      </c>
      <c r="N736" s="19">
        <f>IF(K736&lt;=0,0,ROUNDDOWN((K736*LOOKUP(K736,{0,1950001,3300001,6950001,9000001,18000001,40000001},{0.05,0.1,0.2,0.23,0.33,0.4,0.45})-LOOKUP(K736,{0,1950001,3300001,6950001,9000001,18000001,40000001},{0,97500,427500,636000,1536000,2796000,4796000}))*1.021,-2))</f>
        <v/>
      </c>
      <c r="O736" s="19">
        <f>IF(L736&lt;=0,0,ROUNDDOWN((L736*LOOKUP(L736,{0,1950001,3300001,6950001,9000001,18000001,40000001},{0.05,0.1,0.2,0.23,0.33,0.4,0.45})-LOOKUP(L736,{0,1950001,3300001,6950001,9000001,18000001,40000001},{0,97500,427500,636000,1536000,2796000,4796000}))*1.021,-2))</f>
        <v/>
      </c>
      <c r="P736" s="19">
        <f>MAX(0,ROUNDDOWN(G736-E736-430000,-3))</f>
        <v/>
      </c>
      <c r="Q736" s="19">
        <f>MAX(0,ROUNDDOWN(G736-E736-430000-I736,-3))</f>
        <v/>
      </c>
      <c r="R736" s="19">
        <f>MAX(0,ROUNDDOWN(F736-E736-430000,-3))</f>
        <v/>
      </c>
      <c r="S736" s="19">
        <f>IF(G736&lt;=450000,0,MAX(0,ROUNDDOWN(P736*0.06-MIN(50000,P736)*0.03,-2))+MAX(0,ROUNDDOWN(P736*0.04-MIN(50000,P736)*0.02,-2)))</f>
        <v/>
      </c>
      <c r="T736" s="19">
        <f>IF(G736&lt;=450000,0,MAX(0,ROUNDDOWN(Q736*0.06-MIN(50000,Q736)*0.03,-2))+MAX(0,ROUNDDOWN(Q736*0.04-MIN(50000,Q736)*0.02,-2)))</f>
        <v/>
      </c>
      <c r="U736" s="19">
        <f>IF(F736&lt;=450000,0,MAX(0,ROUNDDOWN(R736*0.06-MIN(50000,R736)*0.03,-2))+MAX(0,ROUNDDOWN(R736*0.04-MIN(50000,R736)*0.02,-2)))</f>
        <v/>
      </c>
      <c r="V736" s="19">
        <f>S736-U736</f>
        <v/>
      </c>
      <c r="W736" s="19">
        <f>O736-M736</f>
        <v/>
      </c>
      <c r="X736" s="19">
        <f>N736+T736-M736-S736</f>
        <v/>
      </c>
      <c r="Y736" s="19">
        <f>T736-S736</f>
        <v/>
      </c>
    </row>
    <row r="737">
      <c r="A737" t="inlineStr">
        <is>
          <t>年収刻み 20万1円</t>
        </is>
      </c>
      <c r="B737" s="19">
        <f>'4_年収10万円刻み'!$A$183</f>
        <v/>
      </c>
      <c r="C737" s="19" t="n">
        <v>200001</v>
      </c>
      <c r="D737" s="19" t="n">
        <v>0</v>
      </c>
      <c r="E737" s="19">
        <f>ROUND(MIN(B737/12,650000)*12*0.0915+MIN(B737/12,1390000)*12*(0.0504+0)+B737*0.005,0)</f>
        <v/>
      </c>
      <c r="F737" s="19">
        <f>IF(B737&lt;741000,0,IF(B737&lt;2191000,B737-740000,IF(B737&lt;2193000,1451000,IF(B737&lt;2196000,1453000,IF(B737&lt;2200000,1456000,IF(B737&lt;3600000,ROUND(ROUNDDOWN(B737/4,-3)*2.8,0)-80000,IF(B737&lt;6600000,ROUND(ROUNDDOWN(B737/4,-3)*3.2,0)-440000,IF(B737&lt;8500000,ROUNDDOWN(B737*0.9,0)-1100000,B737-1950000))))))))</f>
        <v/>
      </c>
      <c r="G737" s="19">
        <f>F737+C737</f>
        <v/>
      </c>
      <c r="H737" s="19">
        <f>IF(G737&gt;23500000,NA(),IF(G737&lt;=4890000,1040000,IF(G737&lt;=6550000,670000,620000)))</f>
        <v/>
      </c>
      <c r="I737" s="19">
        <f>IF(D737&lt;=0,0,MAX(0,MIN(2000000,D737-MIN(100000,ROUNDDOWN(G737*0.05,0)))))</f>
        <v/>
      </c>
      <c r="J737" s="19">
        <f>MAX(0,ROUNDDOWN(F737-E737-H737,-3))</f>
        <v/>
      </c>
      <c r="K737" s="19">
        <f>MAX(0,ROUNDDOWN(G737-E737-H737-I737,-3))</f>
        <v/>
      </c>
      <c r="L737" s="19">
        <f>MAX(0,ROUNDDOWN(G737-E737-H737,-3))</f>
        <v/>
      </c>
      <c r="M737" s="19">
        <f>IF(J737&lt;=0,0,ROUNDDOWN((J737*LOOKUP(J737,{0,1950001,3300001,6950001,9000001,18000001,40000001},{0.05,0.1,0.2,0.23,0.33,0.4,0.45})-LOOKUP(J737,{0,1950001,3300001,6950001,9000001,18000001,40000001},{0,97500,427500,636000,1536000,2796000,4796000}))*1.021,-2))</f>
        <v/>
      </c>
      <c r="N737" s="19">
        <f>IF(K737&lt;=0,0,ROUNDDOWN((K737*LOOKUP(K737,{0,1950001,3300001,6950001,9000001,18000001,40000001},{0.05,0.1,0.2,0.23,0.33,0.4,0.45})-LOOKUP(K737,{0,1950001,3300001,6950001,9000001,18000001,40000001},{0,97500,427500,636000,1536000,2796000,4796000}))*1.021,-2))</f>
        <v/>
      </c>
      <c r="O737" s="19">
        <f>IF(L737&lt;=0,0,ROUNDDOWN((L737*LOOKUP(L737,{0,1950001,3300001,6950001,9000001,18000001,40000001},{0.05,0.1,0.2,0.23,0.33,0.4,0.45})-LOOKUP(L737,{0,1950001,3300001,6950001,9000001,18000001,40000001},{0,97500,427500,636000,1536000,2796000,4796000}))*1.021,-2))</f>
        <v/>
      </c>
      <c r="P737" s="19">
        <f>MAX(0,ROUNDDOWN(G737-E737-430000,-3))</f>
        <v/>
      </c>
      <c r="Q737" s="19">
        <f>MAX(0,ROUNDDOWN(G737-E737-430000-I737,-3))</f>
        <v/>
      </c>
      <c r="R737" s="19">
        <f>MAX(0,ROUNDDOWN(F737-E737-430000,-3))</f>
        <v/>
      </c>
      <c r="S737" s="19">
        <f>IF(G737&lt;=450000,0,MAX(0,ROUNDDOWN(P737*0.06-MIN(50000,P737)*0.03,-2))+MAX(0,ROUNDDOWN(P737*0.04-MIN(50000,P737)*0.02,-2)))</f>
        <v/>
      </c>
      <c r="T737" s="19">
        <f>IF(G737&lt;=450000,0,MAX(0,ROUNDDOWN(Q737*0.06-MIN(50000,Q737)*0.03,-2))+MAX(0,ROUNDDOWN(Q737*0.04-MIN(50000,Q737)*0.02,-2)))</f>
        <v/>
      </c>
      <c r="U737" s="19">
        <f>IF(F737&lt;=450000,0,MAX(0,ROUNDDOWN(R737*0.06-MIN(50000,R737)*0.03,-2))+MAX(0,ROUNDDOWN(R737*0.04-MIN(50000,R737)*0.02,-2)))</f>
        <v/>
      </c>
      <c r="V737" s="19">
        <f>S737-U737</f>
        <v/>
      </c>
      <c r="W737" s="19">
        <f>O737-M737</f>
        <v/>
      </c>
      <c r="X737" s="19">
        <f>N737+T737-M737-S737</f>
        <v/>
      </c>
      <c r="Y737" s="19">
        <f>T737-S737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2026-10-06T14:44:16Z</dcterms:created>
  <dcterms:modified xmlns:dcterms="http://purl.org/dc/terms/" xmlns:xsi="http://www.w3.org/2001/XMLSchema-instance" xsi:type="dcterms:W3CDTF">2026-10-06T14:44:16Z</dcterms:modified>
</cp:coreProperties>
</file>