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_費用" sheetId="1" state="visible" r:id="rId1"/>
    <sheet xmlns:r="http://schemas.openxmlformats.org/officeDocument/2006/relationships" name="2_交換手数料" sheetId="2" state="visible" r:id="rId2"/>
    <sheet xmlns:r="http://schemas.openxmlformats.org/officeDocument/2006/relationships" name="3_手元のはがき" sheetId="3" state="visible" r:id="rId3"/>
    <sheet xmlns:r="http://schemas.openxmlformats.org/officeDocument/2006/relationships" name="4_お年玉" sheetId="4" state="visible" r:id="rId4"/>
    <sheet xmlns:r="http://schemas.openxmlformats.org/officeDocument/2006/relationships" name="5_料金" sheetId="5" state="visible" r:id="rId5"/>
    <sheet xmlns:r="http://schemas.openxmlformats.org/officeDocument/2006/relationships" name="6_使い方" sheetId="6" state="visible" r:id="rId6"/>
  </sheets>
  <definedNames/>
  <calcPr calcId="124519" fullCalcOnLoad="1"/>
</workbook>
</file>

<file path=xl/styles.xml><?xml version="1.0" encoding="utf-8"?>
<styleSheet xmlns="http://schemas.openxmlformats.org/spreadsheetml/2006/main">
  <numFmts count="10">
    <numFmt numFmtId="164" formatCode="#,##0&quot;円&quot;"/>
    <numFmt numFmtId="165" formatCode="0.0000"/>
    <numFmt numFmtId="166" formatCode="0.0%"/>
    <numFmt numFmtId="167" formatCode="#,##0.0"/>
    <numFmt numFmtId="168" formatCode="#,##0&quot;枚&quot;"/>
    <numFmt numFmtId="169" formatCode="#,##0.0&quot;円&quot;"/>
    <numFmt numFmtId="170" formatCode="0.0&quot;本&quot;"/>
    <numFmt numFmtId="171" formatCode="0&quot;通り&quot;"/>
    <numFmt numFmtId="172" formatCode="0&quot;回&quot;"/>
    <numFmt numFmtId="173" formatCode="0.00&quot;円&quot;"/>
  </numFmts>
  <fonts count="3">
    <font>
      <name val="Calibri"/>
      <family val="2"/>
      <color theme="1"/>
      <sz val="11"/>
      <scheme val="minor"/>
    </font>
    <font>
      <b val="1"/>
      <sz val="12"/>
    </font>
    <font>
      <b val="1"/>
    </font>
  </fonts>
  <fills count="5">
    <fill>
      <patternFill/>
    </fill>
    <fill>
      <patternFill patternType="gray125"/>
    </fill>
    <fill>
      <patternFill patternType="solid">
        <fgColor rgb="00E8EDF2"/>
      </patternFill>
    </fill>
    <fill>
      <patternFill patternType="solid">
        <fgColor rgb="00F2F2F2"/>
      </patternFill>
    </fill>
    <fill>
      <patternFill patternType="solid">
        <fgColor rgb="00FFF7CC"/>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horizontal="left" vertical="center" wrapText="1"/>
    </xf>
    <xf numFmtId="168" fontId="0" fillId="4" borderId="1" applyAlignment="1" pivotButton="0" quotePrefix="0" xfId="0">
      <alignment horizontal="center" vertical="center"/>
    </xf>
    <xf numFmtId="0" fontId="0" fillId="4" borderId="1" applyAlignment="1" pivotButton="0" quotePrefix="0" xfId="0">
      <alignment horizontal="center" vertical="center"/>
    </xf>
    <xf numFmtId="164" fontId="0" fillId="3" borderId="1" applyAlignment="1" pivotButton="0" quotePrefix="0" xfId="0">
      <alignment horizontal="center" vertical="center"/>
    </xf>
    <xf numFmtId="168" fontId="0" fillId="3" borderId="1" applyAlignment="1" pivotButton="0" quotePrefix="0" xfId="0">
      <alignment horizontal="center" vertical="center"/>
    </xf>
    <xf numFmtId="164" fontId="2" fillId="3" borderId="1" applyAlignment="1" pivotButton="0" quotePrefix="0" xfId="0">
      <alignment horizontal="center" vertical="center"/>
    </xf>
    <xf numFmtId="169" fontId="0" fillId="3" borderId="1" applyAlignment="1" pivotButton="0" quotePrefix="0" xfId="0">
      <alignment horizontal="center" vertical="center"/>
    </xf>
    <xf numFmtId="170" fontId="0" fillId="3" borderId="1" applyAlignment="1" pivotButton="0" quotePrefix="0" xfId="0">
      <alignment horizontal="center" vertical="center"/>
    </xf>
    <xf numFmtId="166" fontId="0" fillId="3" borderId="1" applyAlignment="1" pivotButton="0" quotePrefix="0" xfId="0">
      <alignment horizontal="center" vertical="center"/>
    </xf>
    <xf numFmtId="0" fontId="0" fillId="0" borderId="1" applyAlignment="1" pivotButton="0" quotePrefix="0" xfId="0">
      <alignment horizontal="center" vertical="center"/>
    </xf>
    <xf numFmtId="0" fontId="0" fillId="3" borderId="1" applyAlignment="1" pivotButton="0" quotePrefix="0" xfId="0">
      <alignment horizontal="center" vertical="center"/>
    </xf>
    <xf numFmtId="171" fontId="0" fillId="3" borderId="1" applyAlignment="1" pivotButton="0" quotePrefix="0" xfId="0">
      <alignment horizontal="center" vertical="center"/>
    </xf>
    <xf numFmtId="164" fontId="0" fillId="4" borderId="1" applyAlignment="1" pivotButton="0" quotePrefix="0" xfId="0">
      <alignment horizontal="center" vertical="center"/>
    </xf>
    <xf numFmtId="0" fontId="2" fillId="0" borderId="1" applyAlignment="1" pivotButton="0" quotePrefix="0" xfId="0">
      <alignment horizontal="center" vertical="center"/>
    </xf>
    <xf numFmtId="168" fontId="2" fillId="3" borderId="1" applyAlignment="1" pivotButton="0" quotePrefix="0" xfId="0">
      <alignment horizontal="center" vertical="center"/>
    </xf>
    <xf numFmtId="172" fontId="0" fillId="3" borderId="1" applyAlignment="1" pivotButton="0" quotePrefix="0" xfId="0">
      <alignment horizontal="center" vertical="center"/>
    </xf>
    <xf numFmtId="2" fontId="0" fillId="3" borderId="1" applyAlignment="1" pivotButton="0" quotePrefix="0" xfId="0">
      <alignment horizontal="center" vertical="center"/>
    </xf>
    <xf numFmtId="173" fontId="0" fillId="3" borderId="1" applyAlignment="1" pivotButton="0" quotePrefix="0" xfId="0">
      <alignment horizontal="center" vertical="center"/>
    </xf>
    <xf numFmtId="3" fontId="0" fillId="0" borderId="1" applyAlignment="1" pivotButton="0" quotePrefix="0" xfId="0">
      <alignment horizontal="center" vertical="center"/>
    </xf>
    <xf numFmtId="164" fontId="0" fillId="0" borderId="1" applyAlignment="1" pivotButton="0" quotePrefix="0" xfId="0">
      <alignment horizontal="center" vertical="center"/>
    </xf>
    <xf numFmtId="0" fontId="2" fillId="0" borderId="1" applyAlignment="1" pivotButton="0" quotePrefix="0" xfId="0">
      <alignment horizontal="left" vertical="center" wrapText="1"/>
    </xf>
    <xf numFmtId="3" fontId="2" fillId="3" borderId="1" applyAlignment="1" pivotButton="0" quotePrefix="0" xfId="0">
      <alignment horizontal="center" vertical="center"/>
    </xf>
    <xf numFmtId="0" fontId="2" fillId="0" borderId="0" pivotButton="0" quotePrefix="0" xfId="0"/>
    <xf numFmtId="165" fontId="0" fillId="0" borderId="1" applyAlignment="1" pivotButton="0" quotePrefix="0" xfId="0">
      <alignment horizontal="center" vertical="center"/>
    </xf>
    <xf numFmtId="167" fontId="0" fillId="3" borderId="1" applyAlignment="1" pivotButton="0" quotePrefix="0" xfId="0">
      <alignment horizontal="center" vertical="center"/>
    </xf>
    <xf numFmtId="166" fontId="2" fillId="3" borderId="1" applyAlignment="1" pivotButton="0" quotePrefix="0" xfId="0">
      <alignment horizontal="center" vertical="center"/>
    </xf>
  </cellXfs>
  <cellStyles count="1">
    <cellStyle name="Normal" xfId="0" builtinId="0" hidden="0"/>
  </cellStyles>
  <dxfs count="2">
    <dxf>
      <fill>
        <patternFill patternType="solid">
          <fgColor rgb="00FDE8E8"/>
          <bgColor rgb="00FDE8E8"/>
        </patternFill>
      </fill>
    </dxf>
    <dxf>
      <fill>
        <patternFill patternType="solid">
          <fgColor rgb="00E3F1E6"/>
          <bgColor rgb="00E3F1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pane ySplit="4" topLeftCell="A5" activePane="bottomLeft" state="frozen"/>
      <selection pane="bottomLeft" activeCell="A1" sqref="A1"/>
    </sheetView>
  </sheetViews>
  <sheetFormatPr baseColWidth="8" defaultRowHeight="15"/>
  <cols>
    <col width="34" customWidth="1" min="1" max="1"/>
    <col width="26" customWidth="1" min="2" max="2"/>
    <col width="46" customWidth="1" min="3" max="3"/>
  </cols>
  <sheetData>
    <row r="1">
      <c r="A1" s="1" t="inlineStr">
        <is>
          <t>年賀状のはがき代と書き損じの交換手数料（2027年用）</t>
        </is>
      </c>
    </row>
    <row r="2">
      <c r="A2" t="inlineStr">
        <is>
          <t>黄色の欄を入れる。印刷代とインク代は入っていない</t>
        </is>
      </c>
    </row>
    <row r="4">
      <c r="A4" s="2" t="inlineStr">
        <is>
          <t>項目</t>
        </is>
      </c>
      <c r="B4" s="2" t="inlineStr">
        <is>
          <t>値</t>
        </is>
      </c>
      <c r="C4" s="2" t="inlineStr">
        <is>
          <t>メモ</t>
        </is>
      </c>
    </row>
    <row r="5">
      <c r="A5" s="3" t="inlineStr">
        <is>
          <t>送る枚数</t>
        </is>
      </c>
      <c r="B5" s="4" t="n">
        <v>100</v>
      </c>
      <c r="C5" s="3" t="inlineStr"/>
    </row>
    <row r="6">
      <c r="A6" s="3" t="inlineStr">
        <is>
          <t>券種</t>
        </is>
      </c>
      <c r="B6" s="5" t="inlineStr">
        <is>
          <t>無地</t>
        </is>
      </c>
      <c r="C6" s="3" t="inlineStr">
        <is>
          <t>5_料金の券種から選ぶ</t>
        </is>
      </c>
    </row>
    <row r="7">
      <c r="A7" s="3" t="inlineStr">
        <is>
          <t>書き損じの枚数</t>
        </is>
      </c>
      <c r="B7" s="4" t="n">
        <v>5</v>
      </c>
      <c r="C7" s="3" t="inlineStr">
        <is>
          <t>印刷のミスや住所の書き間違い</t>
        </is>
      </c>
    </row>
    <row r="8">
      <c r="A8" s="3" t="inlineStr">
        <is>
          <t>書き損じをどうするか</t>
        </is>
      </c>
      <c r="B8" s="5" t="inlineStr">
        <is>
          <t>販売期間中に交換</t>
        </is>
      </c>
      <c r="C8" s="3" t="inlineStr">
        <is>
          <t>交換は1月15日まで。くじは1月25日</t>
        </is>
      </c>
    </row>
    <row r="9">
      <c r="A9" s="3" t="inlineStr">
        <is>
          <t>受け取る年賀状の枚数</t>
        </is>
      </c>
      <c r="B9" s="4" t="n">
        <v>100</v>
      </c>
      <c r="C9" s="3" t="inlineStr">
        <is>
          <t>お年玉くじの見込みに使う</t>
        </is>
      </c>
    </row>
    <row r="10">
      <c r="A10" s="3" t="inlineStr">
        <is>
          <t>1枚の売価</t>
        </is>
      </c>
      <c r="B10" s="6">
        <f>VLOOKUP(B6,'5_料金'!$A$4:$E$11,5,FALSE)</f>
        <v/>
      </c>
      <c r="C10" s="3" t="inlineStr">
        <is>
          <t>四面連刷は340円を4で割る</t>
        </is>
      </c>
    </row>
    <row r="11">
      <c r="A11" s="3" t="inlineStr">
        <is>
          <t>買う枚数</t>
        </is>
      </c>
      <c r="B11" s="7">
        <f>IF(B8="販売期間中に交換",B5,B5+B7)</f>
        <v/>
      </c>
      <c r="C11" s="3" t="inlineStr">
        <is>
          <t>交換するなら書き損じの分は買い足さない</t>
        </is>
      </c>
    </row>
    <row r="12">
      <c r="A12" s="3" t="inlineStr">
        <is>
          <t>はがき代</t>
        </is>
      </c>
      <c r="B12" s="6">
        <f>B10*B11</f>
        <v/>
      </c>
      <c r="C12" s="3" t="inlineStr"/>
    </row>
    <row r="13">
      <c r="A13" s="3" t="inlineStr">
        <is>
          <t>書き損じの交換手数料</t>
        </is>
      </c>
      <c r="B13" s="6">
        <f>IF(B8="販売期間中に交換",B7*IF(B7&gt;=100,13,6),0)</f>
        <v/>
      </c>
      <c r="C13" s="3" t="inlineStr">
        <is>
          <t>1回で100枚以上なら全部1枚13円</t>
        </is>
      </c>
    </row>
    <row r="14">
      <c r="A14" s="3" t="inlineStr">
        <is>
          <t>合計</t>
        </is>
      </c>
      <c r="B14" s="8">
        <f>B12+B13</f>
        <v/>
      </c>
      <c r="C14" s="3" t="inlineStr"/>
    </row>
    <row r="15">
      <c r="A15" s="3" t="inlineStr">
        <is>
          <t>1通あたり</t>
        </is>
      </c>
      <c r="B15" s="9">
        <f>IF(B5=0,"",B14/B5)</f>
        <v/>
      </c>
      <c r="C15" s="3" t="inlineStr"/>
    </row>
    <row r="16">
      <c r="A16" s="3" t="inlineStr">
        <is>
          <t>うち寄付金</t>
        </is>
      </c>
      <c r="B16" s="6">
        <f>IF(LEFT(B6,3)="寄付金",5*B11,0)</f>
        <v/>
      </c>
      <c r="C16" s="3" t="inlineStr">
        <is>
          <t>寄付金付絵入りは1枚5円</t>
        </is>
      </c>
    </row>
    <row r="17">
      <c r="A17" s="3" t="inlineStr">
        <is>
          <t>同じ枚数を63円のはがきで出していたら</t>
        </is>
      </c>
      <c r="B17" s="6">
        <f>63*B5</f>
        <v/>
      </c>
      <c r="C17" s="3" t="inlineStr">
        <is>
          <t>2024年9月までの料額</t>
        </is>
      </c>
    </row>
    <row r="18">
      <c r="A18" s="3" t="inlineStr">
        <is>
          <t>63円のときとの差</t>
        </is>
      </c>
      <c r="B18" s="8">
        <f>B14-B17</f>
        <v/>
      </c>
      <c r="C18" s="3" t="inlineStr"/>
    </row>
    <row r="19">
      <c r="A19" s="3" t="inlineStr">
        <is>
          <t>3等の見込み本数</t>
        </is>
      </c>
      <c r="B19" s="10">
        <f>B9*3/100</f>
        <v/>
      </c>
      <c r="C19" s="3" t="inlineStr">
        <is>
          <t>100本に3本</t>
        </is>
      </c>
    </row>
    <row r="20">
      <c r="A20" s="3" t="inlineStr">
        <is>
          <t>3等が1本も当たらない確率</t>
        </is>
      </c>
      <c r="B20" s="11">
        <f>(97/100)^B9</f>
        <v/>
      </c>
      <c r="C20" s="3" t="inlineStr">
        <is>
          <t>くじが互いに無関係とみたとき</t>
        </is>
      </c>
    </row>
    <row r="21">
      <c r="A21" s="3" t="inlineStr">
        <is>
          <t>3等の見込み額</t>
        </is>
      </c>
      <c r="B21" s="6">
        <f>B19*(85+110)</f>
        <v/>
      </c>
      <c r="C21" s="3" t="inlineStr">
        <is>
          <t>85円と110円の切手シート</t>
        </is>
      </c>
    </row>
    <row r="22">
      <c r="A22" s="3" t="inlineStr">
        <is>
          <t>1等の見込み額</t>
        </is>
      </c>
      <c r="B22" s="9">
        <f>B9/1000000*300000</f>
        <v/>
      </c>
      <c r="C22" s="3" t="inlineStr">
        <is>
          <t>100万本に1本、現金30万円</t>
        </is>
      </c>
    </row>
    <row r="24">
      <c r="A24" t="inlineStr">
        <is>
          <t>書き損じが100枚を超えるなら、99枚以下に分けて別の日に出すと1枚6円で済む（2_交換手数料）。</t>
        </is>
      </c>
    </row>
    <row r="25">
      <c r="A25" t="inlineStr">
        <is>
          <t>くじは書き損じでも未使用でも当せんすれば引き換えられる（日本郵便のQ&amp;A）。交換するとそのくじは手放す。</t>
        </is>
      </c>
    </row>
  </sheetData>
  <conditionalFormatting sqref="B13">
    <cfRule type="expression" priority="1" dxfId="0">
      <formula>AND($B$8="販売期間中に交換",$B$7&gt;=100)</formula>
    </cfRule>
    <cfRule type="expression" priority="2" dxfId="1">
      <formula>AND($B$8="販売期間中に交換",$B$7&lt;100)</formula>
    </cfRule>
  </conditionalFormatting>
  <dataValidations count="2">
    <dataValidation sqref="B6" showDropDown="0" showInputMessage="0" showErrorMessage="0" allowBlank="0" type="list">
      <formula1>='5_料金'!$A$4:$A$11</formula1>
    </dataValidation>
    <dataValidation sqref="B8" showDropDown="0" showInputMessage="0" showErrorMessage="0" allowBlank="0" type="list">
      <formula1>"販売期間中に交換,交換しない"</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8" customWidth="1" min="1" max="1"/>
    <col width="14" customWidth="1" min="2" max="2"/>
    <col width="16" customWidth="1" min="3" max="3"/>
    <col width="14" customWidth="1" min="4" max="4"/>
    <col width="10" customWidth="1" min="5" max="5"/>
    <col width="18" customWidth="1" min="6" max="6"/>
    <col width="18" customWidth="1" min="7" max="7"/>
    <col width="40" customWidth="1" min="9" max="9"/>
    <col width="14" customWidth="1" min="10" max="10"/>
  </cols>
  <sheetData>
    <row r="1">
      <c r="A1" s="1" t="inlineStr">
        <is>
          <t>はがきの交換手数料。1回で出したときと、99枚以下に分けたとき</t>
        </is>
      </c>
    </row>
    <row r="2">
      <c r="A2" t="inlineStr">
        <is>
          <t>1回の交換請求が100枚以上だと、全部の枚数が1枚13円になる。99枚までは1枚6円</t>
        </is>
      </c>
    </row>
    <row r="4" ht="34" customHeight="1">
      <c r="A4" s="2" t="inlineStr">
        <is>
          <t>枚数</t>
        </is>
      </c>
      <c r="B4" s="2" t="inlineStr">
        <is>
          <t>1回で出す手数料</t>
        </is>
      </c>
      <c r="C4" s="2" t="inlineStr">
        <is>
          <t>99枚以下に分けた手数料</t>
        </is>
      </c>
      <c r="D4" s="2" t="inlineStr">
        <is>
          <t>分けたときの差</t>
        </is>
      </c>
      <c r="E4" s="2" t="inlineStr">
        <is>
          <t>分ける回数</t>
        </is>
      </c>
      <c r="F4" s="2" t="inlineStr">
        <is>
          <t>85円はがき 1回で受け取れる額</t>
        </is>
      </c>
      <c r="G4" s="2" t="inlineStr">
        <is>
          <t>63円はがき 1回で受け取れる額</t>
        </is>
      </c>
      <c r="I4" s="2" t="inlineStr">
        <is>
          <t>要約</t>
        </is>
      </c>
      <c r="J4" s="2" t="inlineStr">
        <is>
          <t>値</t>
        </is>
      </c>
    </row>
    <row r="5">
      <c r="A5" s="12" t="n">
        <v>1</v>
      </c>
      <c r="B5" s="6">
        <f>A5*IF(A5&gt;=100,13,6)</f>
        <v/>
      </c>
      <c r="C5" s="6">
        <f>A5*6</f>
        <v/>
      </c>
      <c r="D5" s="6">
        <f>B5-C5</f>
        <v/>
      </c>
      <c r="E5" s="13">
        <f>ROUNDUP(A5/99,0)</f>
        <v/>
      </c>
      <c r="F5" s="6">
        <f>A5*85-B5</f>
        <v/>
      </c>
      <c r="G5" s="6">
        <f>A5*63-B5</f>
        <v/>
      </c>
      <c r="I5" s="3" t="inlineStr">
        <is>
          <t>99枚を1回で出す手数料</t>
        </is>
      </c>
      <c r="J5" s="6">
        <f>B103</f>
        <v/>
      </c>
    </row>
    <row r="6">
      <c r="A6" s="12" t="n">
        <v>2</v>
      </c>
      <c r="B6" s="6">
        <f>A6*IF(A6&gt;=100,13,6)</f>
        <v/>
      </c>
      <c r="C6" s="6">
        <f>A6*6</f>
        <v/>
      </c>
      <c r="D6" s="6">
        <f>B6-C6</f>
        <v/>
      </c>
      <c r="E6" s="13">
        <f>ROUNDUP(A6/99,0)</f>
        <v/>
      </c>
      <c r="F6" s="6">
        <f>A6*85-B6</f>
        <v/>
      </c>
      <c r="G6" s="6">
        <f>A6*63-B6</f>
        <v/>
      </c>
      <c r="I6" s="3" t="inlineStr">
        <is>
          <t>100枚を1回で出す手数料</t>
        </is>
      </c>
      <c r="J6" s="6">
        <f>B104</f>
        <v/>
      </c>
    </row>
    <row r="7">
      <c r="A7" s="12" t="n">
        <v>3</v>
      </c>
      <c r="B7" s="6">
        <f>A7*IF(A7&gt;=100,13,6)</f>
        <v/>
      </c>
      <c r="C7" s="6">
        <f>A7*6</f>
        <v/>
      </c>
      <c r="D7" s="6">
        <f>B7-C7</f>
        <v/>
      </c>
      <c r="E7" s="13">
        <f>ROUNDUP(A7/99,0)</f>
        <v/>
      </c>
      <c r="F7" s="6">
        <f>A7*85-B7</f>
        <v/>
      </c>
      <c r="G7" s="6">
        <f>A7*63-B7</f>
        <v/>
      </c>
      <c r="I7" s="3" t="inlineStr">
        <is>
          <t>1枚増えて上がる額</t>
        </is>
      </c>
      <c r="J7" s="8">
        <f>J6-J5</f>
        <v/>
      </c>
    </row>
    <row r="8">
      <c r="A8" s="12" t="n">
        <v>4</v>
      </c>
      <c r="B8" s="6">
        <f>A8*IF(A8&gt;=100,13,6)</f>
        <v/>
      </c>
      <c r="C8" s="6">
        <f>A8*6</f>
        <v/>
      </c>
      <c r="D8" s="6">
        <f>B8-C8</f>
        <v/>
      </c>
      <c r="E8" s="13">
        <f>ROUNDUP(A8/99,0)</f>
        <v/>
      </c>
      <c r="F8" s="6">
        <f>A8*85-B8</f>
        <v/>
      </c>
      <c r="G8" s="6">
        <f>A8*63-B8</f>
        <v/>
      </c>
      <c r="I8" s="3" t="inlineStr">
        <is>
          <t>100枚の手数料で、分ければ何枚まで交換できるか</t>
        </is>
      </c>
      <c r="J8" s="7">
        <f>INT(J6/6)</f>
        <v/>
      </c>
    </row>
    <row r="9">
      <c r="A9" s="12" t="n">
        <v>5</v>
      </c>
      <c r="B9" s="6">
        <f>A9*IF(A9&gt;=100,13,6)</f>
        <v/>
      </c>
      <c r="C9" s="6">
        <f>A9*6</f>
        <v/>
      </c>
      <c r="D9" s="6">
        <f>B9-C9</f>
        <v/>
      </c>
      <c r="E9" s="13">
        <f>ROUNDUP(A9/99,0)</f>
        <v/>
      </c>
      <c r="F9" s="6">
        <f>A9*85-B9</f>
        <v/>
      </c>
      <c r="G9" s="6">
        <f>A9*63-B9</f>
        <v/>
      </c>
      <c r="I9" s="3" t="inlineStr">
        <is>
          <t>1回の手数料が99枚の594円を下回る100枚以上の枚数</t>
        </is>
      </c>
      <c r="J9" s="14">
        <f>COUNTIFS(A5:A204,"&gt;=100",B5:B204,"&lt;"&amp;J5)</f>
        <v/>
      </c>
    </row>
    <row r="10">
      <c r="A10" s="12" t="n">
        <v>6</v>
      </c>
      <c r="B10" s="6">
        <f>A10*IF(A10&gt;=100,13,6)</f>
        <v/>
      </c>
      <c r="C10" s="6">
        <f>A10*6</f>
        <v/>
      </c>
      <c r="D10" s="6">
        <f>B10-C10</f>
        <v/>
      </c>
      <c r="E10" s="13">
        <f>ROUNDUP(A10/99,0)</f>
        <v/>
      </c>
      <c r="F10" s="6">
        <f>A10*85-B10</f>
        <v/>
      </c>
      <c r="G10" s="6">
        <f>A10*63-B10</f>
        <v/>
      </c>
      <c r="I10" s="3" t="inlineStr">
        <is>
          <t>200枚を1回で出したときの分けたとの差</t>
        </is>
      </c>
      <c r="J10" s="6">
        <f>D204</f>
        <v/>
      </c>
    </row>
    <row r="11">
      <c r="A11" s="12" t="n">
        <v>7</v>
      </c>
      <c r="B11" s="6">
        <f>A11*IF(A11&gt;=100,13,6)</f>
        <v/>
      </c>
      <c r="C11" s="6">
        <f>A11*6</f>
        <v/>
      </c>
      <c r="D11" s="6">
        <f>B11-C11</f>
        <v/>
      </c>
      <c r="E11" s="13">
        <f>ROUNDUP(A11/99,0)</f>
        <v/>
      </c>
      <c r="F11" s="6">
        <f>A11*85-B11</f>
        <v/>
      </c>
      <c r="G11" s="6">
        <f>A11*63-B11</f>
        <v/>
      </c>
      <c r="I11" s="3" t="inlineStr">
        <is>
          <t>63円はがき100枚を1回で交換して受け取れる額</t>
        </is>
      </c>
      <c r="J11" s="6">
        <f>G104</f>
        <v/>
      </c>
    </row>
    <row r="12">
      <c r="A12" s="12" t="n">
        <v>8</v>
      </c>
      <c r="B12" s="6">
        <f>A12*IF(A12&gt;=100,13,6)</f>
        <v/>
      </c>
      <c r="C12" s="6">
        <f>A12*6</f>
        <v/>
      </c>
      <c r="D12" s="6">
        <f>B12-C12</f>
        <v/>
      </c>
      <c r="E12" s="13">
        <f>ROUNDUP(A12/99,0)</f>
        <v/>
      </c>
      <c r="F12" s="6">
        <f>A12*85-B12</f>
        <v/>
      </c>
      <c r="G12" s="6">
        <f>A12*63-B12</f>
        <v/>
      </c>
      <c r="I12" s="3" t="inlineStr">
        <is>
          <t>63円はがき100枚を50枚ずつ2回で交換したら</t>
        </is>
      </c>
      <c r="J12" s="6">
        <f>100*63-100*6</f>
        <v/>
      </c>
    </row>
    <row r="13">
      <c r="A13" s="12" t="n">
        <v>9</v>
      </c>
      <c r="B13" s="6">
        <f>A13*IF(A13&gt;=100,13,6)</f>
        <v/>
      </c>
      <c r="C13" s="6">
        <f>A13*6</f>
        <v/>
      </c>
      <c r="D13" s="6">
        <f>B13-C13</f>
        <v/>
      </c>
      <c r="E13" s="13">
        <f>ROUNDUP(A13/99,0)</f>
        <v/>
      </c>
      <c r="F13" s="6">
        <f>A13*85-B13</f>
        <v/>
      </c>
      <c r="G13" s="6">
        <f>A13*63-B13</f>
        <v/>
      </c>
    </row>
    <row r="14">
      <c r="A14" s="12" t="n">
        <v>10</v>
      </c>
      <c r="B14" s="6">
        <f>A14*IF(A14&gt;=100,13,6)</f>
        <v/>
      </c>
      <c r="C14" s="6">
        <f>A14*6</f>
        <v/>
      </c>
      <c r="D14" s="6">
        <f>B14-C14</f>
        <v/>
      </c>
      <c r="E14" s="13">
        <f>ROUNDUP(A14/99,0)</f>
        <v/>
      </c>
      <c r="F14" s="6">
        <f>A14*85-B14</f>
        <v/>
      </c>
      <c r="G14" s="6">
        <f>A14*63-B14</f>
        <v/>
      </c>
    </row>
    <row r="15">
      <c r="A15" s="12" t="n">
        <v>11</v>
      </c>
      <c r="B15" s="6">
        <f>A15*IF(A15&gt;=100,13,6)</f>
        <v/>
      </c>
      <c r="C15" s="6">
        <f>A15*6</f>
        <v/>
      </c>
      <c r="D15" s="6">
        <f>B15-C15</f>
        <v/>
      </c>
      <c r="E15" s="13">
        <f>ROUNDUP(A15/99,0)</f>
        <v/>
      </c>
      <c r="F15" s="6">
        <f>A15*85-B15</f>
        <v/>
      </c>
      <c r="G15" s="6">
        <f>A15*63-B15</f>
        <v/>
      </c>
    </row>
    <row r="16">
      <c r="A16" s="12" t="n">
        <v>12</v>
      </c>
      <c r="B16" s="6">
        <f>A16*IF(A16&gt;=100,13,6)</f>
        <v/>
      </c>
      <c r="C16" s="6">
        <f>A16*6</f>
        <v/>
      </c>
      <c r="D16" s="6">
        <f>B16-C16</f>
        <v/>
      </c>
      <c r="E16" s="13">
        <f>ROUNDUP(A16/99,0)</f>
        <v/>
      </c>
      <c r="F16" s="6">
        <f>A16*85-B16</f>
        <v/>
      </c>
      <c r="G16" s="6">
        <f>A16*63-B16</f>
        <v/>
      </c>
    </row>
    <row r="17">
      <c r="A17" s="12" t="n">
        <v>13</v>
      </c>
      <c r="B17" s="6">
        <f>A17*IF(A17&gt;=100,13,6)</f>
        <v/>
      </c>
      <c r="C17" s="6">
        <f>A17*6</f>
        <v/>
      </c>
      <c r="D17" s="6">
        <f>B17-C17</f>
        <v/>
      </c>
      <c r="E17" s="13">
        <f>ROUNDUP(A17/99,0)</f>
        <v/>
      </c>
      <c r="F17" s="6">
        <f>A17*85-B17</f>
        <v/>
      </c>
      <c r="G17" s="6">
        <f>A17*63-B17</f>
        <v/>
      </c>
    </row>
    <row r="18">
      <c r="A18" s="12" t="n">
        <v>14</v>
      </c>
      <c r="B18" s="6">
        <f>A18*IF(A18&gt;=100,13,6)</f>
        <v/>
      </c>
      <c r="C18" s="6">
        <f>A18*6</f>
        <v/>
      </c>
      <c r="D18" s="6">
        <f>B18-C18</f>
        <v/>
      </c>
      <c r="E18" s="13">
        <f>ROUNDUP(A18/99,0)</f>
        <v/>
      </c>
      <c r="F18" s="6">
        <f>A18*85-B18</f>
        <v/>
      </c>
      <c r="G18" s="6">
        <f>A18*63-B18</f>
        <v/>
      </c>
    </row>
    <row r="19">
      <c r="A19" s="12" t="n">
        <v>15</v>
      </c>
      <c r="B19" s="6">
        <f>A19*IF(A19&gt;=100,13,6)</f>
        <v/>
      </c>
      <c r="C19" s="6">
        <f>A19*6</f>
        <v/>
      </c>
      <c r="D19" s="6">
        <f>B19-C19</f>
        <v/>
      </c>
      <c r="E19" s="13">
        <f>ROUNDUP(A19/99,0)</f>
        <v/>
      </c>
      <c r="F19" s="6">
        <f>A19*85-B19</f>
        <v/>
      </c>
      <c r="G19" s="6">
        <f>A19*63-B19</f>
        <v/>
      </c>
    </row>
    <row r="20">
      <c r="A20" s="12" t="n">
        <v>16</v>
      </c>
      <c r="B20" s="6">
        <f>A20*IF(A20&gt;=100,13,6)</f>
        <v/>
      </c>
      <c r="C20" s="6">
        <f>A20*6</f>
        <v/>
      </c>
      <c r="D20" s="6">
        <f>B20-C20</f>
        <v/>
      </c>
      <c r="E20" s="13">
        <f>ROUNDUP(A20/99,0)</f>
        <v/>
      </c>
      <c r="F20" s="6">
        <f>A20*85-B20</f>
        <v/>
      </c>
      <c r="G20" s="6">
        <f>A20*63-B20</f>
        <v/>
      </c>
    </row>
    <row r="21">
      <c r="A21" s="12" t="n">
        <v>17</v>
      </c>
      <c r="B21" s="6">
        <f>A21*IF(A21&gt;=100,13,6)</f>
        <v/>
      </c>
      <c r="C21" s="6">
        <f>A21*6</f>
        <v/>
      </c>
      <c r="D21" s="6">
        <f>B21-C21</f>
        <v/>
      </c>
      <c r="E21" s="13">
        <f>ROUNDUP(A21/99,0)</f>
        <v/>
      </c>
      <c r="F21" s="6">
        <f>A21*85-B21</f>
        <v/>
      </c>
      <c r="G21" s="6">
        <f>A21*63-B21</f>
        <v/>
      </c>
    </row>
    <row r="22">
      <c r="A22" s="12" t="n">
        <v>18</v>
      </c>
      <c r="B22" s="6">
        <f>A22*IF(A22&gt;=100,13,6)</f>
        <v/>
      </c>
      <c r="C22" s="6">
        <f>A22*6</f>
        <v/>
      </c>
      <c r="D22" s="6">
        <f>B22-C22</f>
        <v/>
      </c>
      <c r="E22" s="13">
        <f>ROUNDUP(A22/99,0)</f>
        <v/>
      </c>
      <c r="F22" s="6">
        <f>A22*85-B22</f>
        <v/>
      </c>
      <c r="G22" s="6">
        <f>A22*63-B22</f>
        <v/>
      </c>
    </row>
    <row r="23">
      <c r="A23" s="12" t="n">
        <v>19</v>
      </c>
      <c r="B23" s="6">
        <f>A23*IF(A23&gt;=100,13,6)</f>
        <v/>
      </c>
      <c r="C23" s="6">
        <f>A23*6</f>
        <v/>
      </c>
      <c r="D23" s="6">
        <f>B23-C23</f>
        <v/>
      </c>
      <c r="E23" s="13">
        <f>ROUNDUP(A23/99,0)</f>
        <v/>
      </c>
      <c r="F23" s="6">
        <f>A23*85-B23</f>
        <v/>
      </c>
      <c r="G23" s="6">
        <f>A23*63-B23</f>
        <v/>
      </c>
    </row>
    <row r="24">
      <c r="A24" s="12" t="n">
        <v>20</v>
      </c>
      <c r="B24" s="6">
        <f>A24*IF(A24&gt;=100,13,6)</f>
        <v/>
      </c>
      <c r="C24" s="6">
        <f>A24*6</f>
        <v/>
      </c>
      <c r="D24" s="6">
        <f>B24-C24</f>
        <v/>
      </c>
      <c r="E24" s="13">
        <f>ROUNDUP(A24/99,0)</f>
        <v/>
      </c>
      <c r="F24" s="6">
        <f>A24*85-B24</f>
        <v/>
      </c>
      <c r="G24" s="6">
        <f>A24*63-B24</f>
        <v/>
      </c>
    </row>
    <row r="25">
      <c r="A25" s="12" t="n">
        <v>21</v>
      </c>
      <c r="B25" s="6">
        <f>A25*IF(A25&gt;=100,13,6)</f>
        <v/>
      </c>
      <c r="C25" s="6">
        <f>A25*6</f>
        <v/>
      </c>
      <c r="D25" s="6">
        <f>B25-C25</f>
        <v/>
      </c>
      <c r="E25" s="13">
        <f>ROUNDUP(A25/99,0)</f>
        <v/>
      </c>
      <c r="F25" s="6">
        <f>A25*85-B25</f>
        <v/>
      </c>
      <c r="G25" s="6">
        <f>A25*63-B25</f>
        <v/>
      </c>
    </row>
    <row r="26">
      <c r="A26" s="12" t="n">
        <v>22</v>
      </c>
      <c r="B26" s="6">
        <f>A26*IF(A26&gt;=100,13,6)</f>
        <v/>
      </c>
      <c r="C26" s="6">
        <f>A26*6</f>
        <v/>
      </c>
      <c r="D26" s="6">
        <f>B26-C26</f>
        <v/>
      </c>
      <c r="E26" s="13">
        <f>ROUNDUP(A26/99,0)</f>
        <v/>
      </c>
      <c r="F26" s="6">
        <f>A26*85-B26</f>
        <v/>
      </c>
      <c r="G26" s="6">
        <f>A26*63-B26</f>
        <v/>
      </c>
    </row>
    <row r="27">
      <c r="A27" s="12" t="n">
        <v>23</v>
      </c>
      <c r="B27" s="6">
        <f>A27*IF(A27&gt;=100,13,6)</f>
        <v/>
      </c>
      <c r="C27" s="6">
        <f>A27*6</f>
        <v/>
      </c>
      <c r="D27" s="6">
        <f>B27-C27</f>
        <v/>
      </c>
      <c r="E27" s="13">
        <f>ROUNDUP(A27/99,0)</f>
        <v/>
      </c>
      <c r="F27" s="6">
        <f>A27*85-B27</f>
        <v/>
      </c>
      <c r="G27" s="6">
        <f>A27*63-B27</f>
        <v/>
      </c>
    </row>
    <row r="28">
      <c r="A28" s="12" t="n">
        <v>24</v>
      </c>
      <c r="B28" s="6">
        <f>A28*IF(A28&gt;=100,13,6)</f>
        <v/>
      </c>
      <c r="C28" s="6">
        <f>A28*6</f>
        <v/>
      </c>
      <c r="D28" s="6">
        <f>B28-C28</f>
        <v/>
      </c>
      <c r="E28" s="13">
        <f>ROUNDUP(A28/99,0)</f>
        <v/>
      </c>
      <c r="F28" s="6">
        <f>A28*85-B28</f>
        <v/>
      </c>
      <c r="G28" s="6">
        <f>A28*63-B28</f>
        <v/>
      </c>
    </row>
    <row r="29">
      <c r="A29" s="12" t="n">
        <v>25</v>
      </c>
      <c r="B29" s="6">
        <f>A29*IF(A29&gt;=100,13,6)</f>
        <v/>
      </c>
      <c r="C29" s="6">
        <f>A29*6</f>
        <v/>
      </c>
      <c r="D29" s="6">
        <f>B29-C29</f>
        <v/>
      </c>
      <c r="E29" s="13">
        <f>ROUNDUP(A29/99,0)</f>
        <v/>
      </c>
      <c r="F29" s="6">
        <f>A29*85-B29</f>
        <v/>
      </c>
      <c r="G29" s="6">
        <f>A29*63-B29</f>
        <v/>
      </c>
    </row>
    <row r="30">
      <c r="A30" s="12" t="n">
        <v>26</v>
      </c>
      <c r="B30" s="6">
        <f>A30*IF(A30&gt;=100,13,6)</f>
        <v/>
      </c>
      <c r="C30" s="6">
        <f>A30*6</f>
        <v/>
      </c>
      <c r="D30" s="6">
        <f>B30-C30</f>
        <v/>
      </c>
      <c r="E30" s="13">
        <f>ROUNDUP(A30/99,0)</f>
        <v/>
      </c>
      <c r="F30" s="6">
        <f>A30*85-B30</f>
        <v/>
      </c>
      <c r="G30" s="6">
        <f>A30*63-B30</f>
        <v/>
      </c>
    </row>
    <row r="31">
      <c r="A31" s="12" t="n">
        <v>27</v>
      </c>
      <c r="B31" s="6">
        <f>A31*IF(A31&gt;=100,13,6)</f>
        <v/>
      </c>
      <c r="C31" s="6">
        <f>A31*6</f>
        <v/>
      </c>
      <c r="D31" s="6">
        <f>B31-C31</f>
        <v/>
      </c>
      <c r="E31" s="13">
        <f>ROUNDUP(A31/99,0)</f>
        <v/>
      </c>
      <c r="F31" s="6">
        <f>A31*85-B31</f>
        <v/>
      </c>
      <c r="G31" s="6">
        <f>A31*63-B31</f>
        <v/>
      </c>
    </row>
    <row r="32">
      <c r="A32" s="12" t="n">
        <v>28</v>
      </c>
      <c r="B32" s="6">
        <f>A32*IF(A32&gt;=100,13,6)</f>
        <v/>
      </c>
      <c r="C32" s="6">
        <f>A32*6</f>
        <v/>
      </c>
      <c r="D32" s="6">
        <f>B32-C32</f>
        <v/>
      </c>
      <c r="E32" s="13">
        <f>ROUNDUP(A32/99,0)</f>
        <v/>
      </c>
      <c r="F32" s="6">
        <f>A32*85-B32</f>
        <v/>
      </c>
      <c r="G32" s="6">
        <f>A32*63-B32</f>
        <v/>
      </c>
    </row>
    <row r="33">
      <c r="A33" s="12" t="n">
        <v>29</v>
      </c>
      <c r="B33" s="6">
        <f>A33*IF(A33&gt;=100,13,6)</f>
        <v/>
      </c>
      <c r="C33" s="6">
        <f>A33*6</f>
        <v/>
      </c>
      <c r="D33" s="6">
        <f>B33-C33</f>
        <v/>
      </c>
      <c r="E33" s="13">
        <f>ROUNDUP(A33/99,0)</f>
        <v/>
      </c>
      <c r="F33" s="6">
        <f>A33*85-B33</f>
        <v/>
      </c>
      <c r="G33" s="6">
        <f>A33*63-B33</f>
        <v/>
      </c>
    </row>
    <row r="34">
      <c r="A34" s="12" t="n">
        <v>30</v>
      </c>
      <c r="B34" s="6">
        <f>A34*IF(A34&gt;=100,13,6)</f>
        <v/>
      </c>
      <c r="C34" s="6">
        <f>A34*6</f>
        <v/>
      </c>
      <c r="D34" s="6">
        <f>B34-C34</f>
        <v/>
      </c>
      <c r="E34" s="13">
        <f>ROUNDUP(A34/99,0)</f>
        <v/>
      </c>
      <c r="F34" s="6">
        <f>A34*85-B34</f>
        <v/>
      </c>
      <c r="G34" s="6">
        <f>A34*63-B34</f>
        <v/>
      </c>
    </row>
    <row r="35">
      <c r="A35" s="12" t="n">
        <v>31</v>
      </c>
      <c r="B35" s="6">
        <f>A35*IF(A35&gt;=100,13,6)</f>
        <v/>
      </c>
      <c r="C35" s="6">
        <f>A35*6</f>
        <v/>
      </c>
      <c r="D35" s="6">
        <f>B35-C35</f>
        <v/>
      </c>
      <c r="E35" s="13">
        <f>ROUNDUP(A35/99,0)</f>
        <v/>
      </c>
      <c r="F35" s="6">
        <f>A35*85-B35</f>
        <v/>
      </c>
      <c r="G35" s="6">
        <f>A35*63-B35</f>
        <v/>
      </c>
    </row>
    <row r="36">
      <c r="A36" s="12" t="n">
        <v>32</v>
      </c>
      <c r="B36" s="6">
        <f>A36*IF(A36&gt;=100,13,6)</f>
        <v/>
      </c>
      <c r="C36" s="6">
        <f>A36*6</f>
        <v/>
      </c>
      <c r="D36" s="6">
        <f>B36-C36</f>
        <v/>
      </c>
      <c r="E36" s="13">
        <f>ROUNDUP(A36/99,0)</f>
        <v/>
      </c>
      <c r="F36" s="6">
        <f>A36*85-B36</f>
        <v/>
      </c>
      <c r="G36" s="6">
        <f>A36*63-B36</f>
        <v/>
      </c>
    </row>
    <row r="37">
      <c r="A37" s="12" t="n">
        <v>33</v>
      </c>
      <c r="B37" s="6">
        <f>A37*IF(A37&gt;=100,13,6)</f>
        <v/>
      </c>
      <c r="C37" s="6">
        <f>A37*6</f>
        <v/>
      </c>
      <c r="D37" s="6">
        <f>B37-C37</f>
        <v/>
      </c>
      <c r="E37" s="13">
        <f>ROUNDUP(A37/99,0)</f>
        <v/>
      </c>
      <c r="F37" s="6">
        <f>A37*85-B37</f>
        <v/>
      </c>
      <c r="G37" s="6">
        <f>A37*63-B37</f>
        <v/>
      </c>
    </row>
    <row r="38">
      <c r="A38" s="12" t="n">
        <v>34</v>
      </c>
      <c r="B38" s="6">
        <f>A38*IF(A38&gt;=100,13,6)</f>
        <v/>
      </c>
      <c r="C38" s="6">
        <f>A38*6</f>
        <v/>
      </c>
      <c r="D38" s="6">
        <f>B38-C38</f>
        <v/>
      </c>
      <c r="E38" s="13">
        <f>ROUNDUP(A38/99,0)</f>
        <v/>
      </c>
      <c r="F38" s="6">
        <f>A38*85-B38</f>
        <v/>
      </c>
      <c r="G38" s="6">
        <f>A38*63-B38</f>
        <v/>
      </c>
    </row>
    <row r="39">
      <c r="A39" s="12" t="n">
        <v>35</v>
      </c>
      <c r="B39" s="6">
        <f>A39*IF(A39&gt;=100,13,6)</f>
        <v/>
      </c>
      <c r="C39" s="6">
        <f>A39*6</f>
        <v/>
      </c>
      <c r="D39" s="6">
        <f>B39-C39</f>
        <v/>
      </c>
      <c r="E39" s="13">
        <f>ROUNDUP(A39/99,0)</f>
        <v/>
      </c>
      <c r="F39" s="6">
        <f>A39*85-B39</f>
        <v/>
      </c>
      <c r="G39" s="6">
        <f>A39*63-B39</f>
        <v/>
      </c>
    </row>
    <row r="40">
      <c r="A40" s="12" t="n">
        <v>36</v>
      </c>
      <c r="B40" s="6">
        <f>A40*IF(A40&gt;=100,13,6)</f>
        <v/>
      </c>
      <c r="C40" s="6">
        <f>A40*6</f>
        <v/>
      </c>
      <c r="D40" s="6">
        <f>B40-C40</f>
        <v/>
      </c>
      <c r="E40" s="13">
        <f>ROUNDUP(A40/99,0)</f>
        <v/>
      </c>
      <c r="F40" s="6">
        <f>A40*85-B40</f>
        <v/>
      </c>
      <c r="G40" s="6">
        <f>A40*63-B40</f>
        <v/>
      </c>
    </row>
    <row r="41">
      <c r="A41" s="12" t="n">
        <v>37</v>
      </c>
      <c r="B41" s="6">
        <f>A41*IF(A41&gt;=100,13,6)</f>
        <v/>
      </c>
      <c r="C41" s="6">
        <f>A41*6</f>
        <v/>
      </c>
      <c r="D41" s="6">
        <f>B41-C41</f>
        <v/>
      </c>
      <c r="E41" s="13">
        <f>ROUNDUP(A41/99,0)</f>
        <v/>
      </c>
      <c r="F41" s="6">
        <f>A41*85-B41</f>
        <v/>
      </c>
      <c r="G41" s="6">
        <f>A41*63-B41</f>
        <v/>
      </c>
    </row>
    <row r="42">
      <c r="A42" s="12" t="n">
        <v>38</v>
      </c>
      <c r="B42" s="6">
        <f>A42*IF(A42&gt;=100,13,6)</f>
        <v/>
      </c>
      <c r="C42" s="6">
        <f>A42*6</f>
        <v/>
      </c>
      <c r="D42" s="6">
        <f>B42-C42</f>
        <v/>
      </c>
      <c r="E42" s="13">
        <f>ROUNDUP(A42/99,0)</f>
        <v/>
      </c>
      <c r="F42" s="6">
        <f>A42*85-B42</f>
        <v/>
      </c>
      <c r="G42" s="6">
        <f>A42*63-B42</f>
        <v/>
      </c>
    </row>
    <row r="43">
      <c r="A43" s="12" t="n">
        <v>39</v>
      </c>
      <c r="B43" s="6">
        <f>A43*IF(A43&gt;=100,13,6)</f>
        <v/>
      </c>
      <c r="C43" s="6">
        <f>A43*6</f>
        <v/>
      </c>
      <c r="D43" s="6">
        <f>B43-C43</f>
        <v/>
      </c>
      <c r="E43" s="13">
        <f>ROUNDUP(A43/99,0)</f>
        <v/>
      </c>
      <c r="F43" s="6">
        <f>A43*85-B43</f>
        <v/>
      </c>
      <c r="G43" s="6">
        <f>A43*63-B43</f>
        <v/>
      </c>
    </row>
    <row r="44">
      <c r="A44" s="12" t="n">
        <v>40</v>
      </c>
      <c r="B44" s="6">
        <f>A44*IF(A44&gt;=100,13,6)</f>
        <v/>
      </c>
      <c r="C44" s="6">
        <f>A44*6</f>
        <v/>
      </c>
      <c r="D44" s="6">
        <f>B44-C44</f>
        <v/>
      </c>
      <c r="E44" s="13">
        <f>ROUNDUP(A44/99,0)</f>
        <v/>
      </c>
      <c r="F44" s="6">
        <f>A44*85-B44</f>
        <v/>
      </c>
      <c r="G44" s="6">
        <f>A44*63-B44</f>
        <v/>
      </c>
    </row>
    <row r="45">
      <c r="A45" s="12" t="n">
        <v>41</v>
      </c>
      <c r="B45" s="6">
        <f>A45*IF(A45&gt;=100,13,6)</f>
        <v/>
      </c>
      <c r="C45" s="6">
        <f>A45*6</f>
        <v/>
      </c>
      <c r="D45" s="6">
        <f>B45-C45</f>
        <v/>
      </c>
      <c r="E45" s="13">
        <f>ROUNDUP(A45/99,0)</f>
        <v/>
      </c>
      <c r="F45" s="6">
        <f>A45*85-B45</f>
        <v/>
      </c>
      <c r="G45" s="6">
        <f>A45*63-B45</f>
        <v/>
      </c>
    </row>
    <row r="46">
      <c r="A46" s="12" t="n">
        <v>42</v>
      </c>
      <c r="B46" s="6">
        <f>A46*IF(A46&gt;=100,13,6)</f>
        <v/>
      </c>
      <c r="C46" s="6">
        <f>A46*6</f>
        <v/>
      </c>
      <c r="D46" s="6">
        <f>B46-C46</f>
        <v/>
      </c>
      <c r="E46" s="13">
        <f>ROUNDUP(A46/99,0)</f>
        <v/>
      </c>
      <c r="F46" s="6">
        <f>A46*85-B46</f>
        <v/>
      </c>
      <c r="G46" s="6">
        <f>A46*63-B46</f>
        <v/>
      </c>
    </row>
    <row r="47">
      <c r="A47" s="12" t="n">
        <v>43</v>
      </c>
      <c r="B47" s="6">
        <f>A47*IF(A47&gt;=100,13,6)</f>
        <v/>
      </c>
      <c r="C47" s="6">
        <f>A47*6</f>
        <v/>
      </c>
      <c r="D47" s="6">
        <f>B47-C47</f>
        <v/>
      </c>
      <c r="E47" s="13">
        <f>ROUNDUP(A47/99,0)</f>
        <v/>
      </c>
      <c r="F47" s="6">
        <f>A47*85-B47</f>
        <v/>
      </c>
      <c r="G47" s="6">
        <f>A47*63-B47</f>
        <v/>
      </c>
    </row>
    <row r="48">
      <c r="A48" s="12" t="n">
        <v>44</v>
      </c>
      <c r="B48" s="6">
        <f>A48*IF(A48&gt;=100,13,6)</f>
        <v/>
      </c>
      <c r="C48" s="6">
        <f>A48*6</f>
        <v/>
      </c>
      <c r="D48" s="6">
        <f>B48-C48</f>
        <v/>
      </c>
      <c r="E48" s="13">
        <f>ROUNDUP(A48/99,0)</f>
        <v/>
      </c>
      <c r="F48" s="6">
        <f>A48*85-B48</f>
        <v/>
      </c>
      <c r="G48" s="6">
        <f>A48*63-B48</f>
        <v/>
      </c>
    </row>
    <row r="49">
      <c r="A49" s="12" t="n">
        <v>45</v>
      </c>
      <c r="B49" s="6">
        <f>A49*IF(A49&gt;=100,13,6)</f>
        <v/>
      </c>
      <c r="C49" s="6">
        <f>A49*6</f>
        <v/>
      </c>
      <c r="D49" s="6">
        <f>B49-C49</f>
        <v/>
      </c>
      <c r="E49" s="13">
        <f>ROUNDUP(A49/99,0)</f>
        <v/>
      </c>
      <c r="F49" s="6">
        <f>A49*85-B49</f>
        <v/>
      </c>
      <c r="G49" s="6">
        <f>A49*63-B49</f>
        <v/>
      </c>
    </row>
    <row r="50">
      <c r="A50" s="12" t="n">
        <v>46</v>
      </c>
      <c r="B50" s="6">
        <f>A50*IF(A50&gt;=100,13,6)</f>
        <v/>
      </c>
      <c r="C50" s="6">
        <f>A50*6</f>
        <v/>
      </c>
      <c r="D50" s="6">
        <f>B50-C50</f>
        <v/>
      </c>
      <c r="E50" s="13">
        <f>ROUNDUP(A50/99,0)</f>
        <v/>
      </c>
      <c r="F50" s="6">
        <f>A50*85-B50</f>
        <v/>
      </c>
      <c r="G50" s="6">
        <f>A50*63-B50</f>
        <v/>
      </c>
    </row>
    <row r="51">
      <c r="A51" s="12" t="n">
        <v>47</v>
      </c>
      <c r="B51" s="6">
        <f>A51*IF(A51&gt;=100,13,6)</f>
        <v/>
      </c>
      <c r="C51" s="6">
        <f>A51*6</f>
        <v/>
      </c>
      <c r="D51" s="6">
        <f>B51-C51</f>
        <v/>
      </c>
      <c r="E51" s="13">
        <f>ROUNDUP(A51/99,0)</f>
        <v/>
      </c>
      <c r="F51" s="6">
        <f>A51*85-B51</f>
        <v/>
      </c>
      <c r="G51" s="6">
        <f>A51*63-B51</f>
        <v/>
      </c>
    </row>
    <row r="52">
      <c r="A52" s="12" t="n">
        <v>48</v>
      </c>
      <c r="B52" s="6">
        <f>A52*IF(A52&gt;=100,13,6)</f>
        <v/>
      </c>
      <c r="C52" s="6">
        <f>A52*6</f>
        <v/>
      </c>
      <c r="D52" s="6">
        <f>B52-C52</f>
        <v/>
      </c>
      <c r="E52" s="13">
        <f>ROUNDUP(A52/99,0)</f>
        <v/>
      </c>
      <c r="F52" s="6">
        <f>A52*85-B52</f>
        <v/>
      </c>
      <c r="G52" s="6">
        <f>A52*63-B52</f>
        <v/>
      </c>
    </row>
    <row r="53">
      <c r="A53" s="12" t="n">
        <v>49</v>
      </c>
      <c r="B53" s="6">
        <f>A53*IF(A53&gt;=100,13,6)</f>
        <v/>
      </c>
      <c r="C53" s="6">
        <f>A53*6</f>
        <v/>
      </c>
      <c r="D53" s="6">
        <f>B53-C53</f>
        <v/>
      </c>
      <c r="E53" s="13">
        <f>ROUNDUP(A53/99,0)</f>
        <v/>
      </c>
      <c r="F53" s="6">
        <f>A53*85-B53</f>
        <v/>
      </c>
      <c r="G53" s="6">
        <f>A53*63-B53</f>
        <v/>
      </c>
    </row>
    <row r="54">
      <c r="A54" s="12" t="n">
        <v>50</v>
      </c>
      <c r="B54" s="6">
        <f>A54*IF(A54&gt;=100,13,6)</f>
        <v/>
      </c>
      <c r="C54" s="6">
        <f>A54*6</f>
        <v/>
      </c>
      <c r="D54" s="6">
        <f>B54-C54</f>
        <v/>
      </c>
      <c r="E54" s="13">
        <f>ROUNDUP(A54/99,0)</f>
        <v/>
      </c>
      <c r="F54" s="6">
        <f>A54*85-B54</f>
        <v/>
      </c>
      <c r="G54" s="6">
        <f>A54*63-B54</f>
        <v/>
      </c>
    </row>
    <row r="55">
      <c r="A55" s="12" t="n">
        <v>51</v>
      </c>
      <c r="B55" s="6">
        <f>A55*IF(A55&gt;=100,13,6)</f>
        <v/>
      </c>
      <c r="C55" s="6">
        <f>A55*6</f>
        <v/>
      </c>
      <c r="D55" s="6">
        <f>B55-C55</f>
        <v/>
      </c>
      <c r="E55" s="13">
        <f>ROUNDUP(A55/99,0)</f>
        <v/>
      </c>
      <c r="F55" s="6">
        <f>A55*85-B55</f>
        <v/>
      </c>
      <c r="G55" s="6">
        <f>A55*63-B55</f>
        <v/>
      </c>
    </row>
    <row r="56">
      <c r="A56" s="12" t="n">
        <v>52</v>
      </c>
      <c r="B56" s="6">
        <f>A56*IF(A56&gt;=100,13,6)</f>
        <v/>
      </c>
      <c r="C56" s="6">
        <f>A56*6</f>
        <v/>
      </c>
      <c r="D56" s="6">
        <f>B56-C56</f>
        <v/>
      </c>
      <c r="E56" s="13">
        <f>ROUNDUP(A56/99,0)</f>
        <v/>
      </c>
      <c r="F56" s="6">
        <f>A56*85-B56</f>
        <v/>
      </c>
      <c r="G56" s="6">
        <f>A56*63-B56</f>
        <v/>
      </c>
    </row>
    <row r="57">
      <c r="A57" s="12" t="n">
        <v>53</v>
      </c>
      <c r="B57" s="6">
        <f>A57*IF(A57&gt;=100,13,6)</f>
        <v/>
      </c>
      <c r="C57" s="6">
        <f>A57*6</f>
        <v/>
      </c>
      <c r="D57" s="6">
        <f>B57-C57</f>
        <v/>
      </c>
      <c r="E57" s="13">
        <f>ROUNDUP(A57/99,0)</f>
        <v/>
      </c>
      <c r="F57" s="6">
        <f>A57*85-B57</f>
        <v/>
      </c>
      <c r="G57" s="6">
        <f>A57*63-B57</f>
        <v/>
      </c>
    </row>
    <row r="58">
      <c r="A58" s="12" t="n">
        <v>54</v>
      </c>
      <c r="B58" s="6">
        <f>A58*IF(A58&gt;=100,13,6)</f>
        <v/>
      </c>
      <c r="C58" s="6">
        <f>A58*6</f>
        <v/>
      </c>
      <c r="D58" s="6">
        <f>B58-C58</f>
        <v/>
      </c>
      <c r="E58" s="13">
        <f>ROUNDUP(A58/99,0)</f>
        <v/>
      </c>
      <c r="F58" s="6">
        <f>A58*85-B58</f>
        <v/>
      </c>
      <c r="G58" s="6">
        <f>A58*63-B58</f>
        <v/>
      </c>
    </row>
    <row r="59">
      <c r="A59" s="12" t="n">
        <v>55</v>
      </c>
      <c r="B59" s="6">
        <f>A59*IF(A59&gt;=100,13,6)</f>
        <v/>
      </c>
      <c r="C59" s="6">
        <f>A59*6</f>
        <v/>
      </c>
      <c r="D59" s="6">
        <f>B59-C59</f>
        <v/>
      </c>
      <c r="E59" s="13">
        <f>ROUNDUP(A59/99,0)</f>
        <v/>
      </c>
      <c r="F59" s="6">
        <f>A59*85-B59</f>
        <v/>
      </c>
      <c r="G59" s="6">
        <f>A59*63-B59</f>
        <v/>
      </c>
    </row>
    <row r="60">
      <c r="A60" s="12" t="n">
        <v>56</v>
      </c>
      <c r="B60" s="6">
        <f>A60*IF(A60&gt;=100,13,6)</f>
        <v/>
      </c>
      <c r="C60" s="6">
        <f>A60*6</f>
        <v/>
      </c>
      <c r="D60" s="6">
        <f>B60-C60</f>
        <v/>
      </c>
      <c r="E60" s="13">
        <f>ROUNDUP(A60/99,0)</f>
        <v/>
      </c>
      <c r="F60" s="6">
        <f>A60*85-B60</f>
        <v/>
      </c>
      <c r="G60" s="6">
        <f>A60*63-B60</f>
        <v/>
      </c>
    </row>
    <row r="61">
      <c r="A61" s="12" t="n">
        <v>57</v>
      </c>
      <c r="B61" s="6">
        <f>A61*IF(A61&gt;=100,13,6)</f>
        <v/>
      </c>
      <c r="C61" s="6">
        <f>A61*6</f>
        <v/>
      </c>
      <c r="D61" s="6">
        <f>B61-C61</f>
        <v/>
      </c>
      <c r="E61" s="13">
        <f>ROUNDUP(A61/99,0)</f>
        <v/>
      </c>
      <c r="F61" s="6">
        <f>A61*85-B61</f>
        <v/>
      </c>
      <c r="G61" s="6">
        <f>A61*63-B61</f>
        <v/>
      </c>
    </row>
    <row r="62">
      <c r="A62" s="12" t="n">
        <v>58</v>
      </c>
      <c r="B62" s="6">
        <f>A62*IF(A62&gt;=100,13,6)</f>
        <v/>
      </c>
      <c r="C62" s="6">
        <f>A62*6</f>
        <v/>
      </c>
      <c r="D62" s="6">
        <f>B62-C62</f>
        <v/>
      </c>
      <c r="E62" s="13">
        <f>ROUNDUP(A62/99,0)</f>
        <v/>
      </c>
      <c r="F62" s="6">
        <f>A62*85-B62</f>
        <v/>
      </c>
      <c r="G62" s="6">
        <f>A62*63-B62</f>
        <v/>
      </c>
    </row>
    <row r="63">
      <c r="A63" s="12" t="n">
        <v>59</v>
      </c>
      <c r="B63" s="6">
        <f>A63*IF(A63&gt;=100,13,6)</f>
        <v/>
      </c>
      <c r="C63" s="6">
        <f>A63*6</f>
        <v/>
      </c>
      <c r="D63" s="6">
        <f>B63-C63</f>
        <v/>
      </c>
      <c r="E63" s="13">
        <f>ROUNDUP(A63/99,0)</f>
        <v/>
      </c>
      <c r="F63" s="6">
        <f>A63*85-B63</f>
        <v/>
      </c>
      <c r="G63" s="6">
        <f>A63*63-B63</f>
        <v/>
      </c>
    </row>
    <row r="64">
      <c r="A64" s="12" t="n">
        <v>60</v>
      </c>
      <c r="B64" s="6">
        <f>A64*IF(A64&gt;=100,13,6)</f>
        <v/>
      </c>
      <c r="C64" s="6">
        <f>A64*6</f>
        <v/>
      </c>
      <c r="D64" s="6">
        <f>B64-C64</f>
        <v/>
      </c>
      <c r="E64" s="13">
        <f>ROUNDUP(A64/99,0)</f>
        <v/>
      </c>
      <c r="F64" s="6">
        <f>A64*85-B64</f>
        <v/>
      </c>
      <c r="G64" s="6">
        <f>A64*63-B64</f>
        <v/>
      </c>
    </row>
    <row r="65">
      <c r="A65" s="12" t="n">
        <v>61</v>
      </c>
      <c r="B65" s="6">
        <f>A65*IF(A65&gt;=100,13,6)</f>
        <v/>
      </c>
      <c r="C65" s="6">
        <f>A65*6</f>
        <v/>
      </c>
      <c r="D65" s="6">
        <f>B65-C65</f>
        <v/>
      </c>
      <c r="E65" s="13">
        <f>ROUNDUP(A65/99,0)</f>
        <v/>
      </c>
      <c r="F65" s="6">
        <f>A65*85-B65</f>
        <v/>
      </c>
      <c r="G65" s="6">
        <f>A65*63-B65</f>
        <v/>
      </c>
    </row>
    <row r="66">
      <c r="A66" s="12" t="n">
        <v>62</v>
      </c>
      <c r="B66" s="6">
        <f>A66*IF(A66&gt;=100,13,6)</f>
        <v/>
      </c>
      <c r="C66" s="6">
        <f>A66*6</f>
        <v/>
      </c>
      <c r="D66" s="6">
        <f>B66-C66</f>
        <v/>
      </c>
      <c r="E66" s="13">
        <f>ROUNDUP(A66/99,0)</f>
        <v/>
      </c>
      <c r="F66" s="6">
        <f>A66*85-B66</f>
        <v/>
      </c>
      <c r="G66" s="6">
        <f>A66*63-B66</f>
        <v/>
      </c>
    </row>
    <row r="67">
      <c r="A67" s="12" t="n">
        <v>63</v>
      </c>
      <c r="B67" s="6">
        <f>A67*IF(A67&gt;=100,13,6)</f>
        <v/>
      </c>
      <c r="C67" s="6">
        <f>A67*6</f>
        <v/>
      </c>
      <c r="D67" s="6">
        <f>B67-C67</f>
        <v/>
      </c>
      <c r="E67" s="13">
        <f>ROUNDUP(A67/99,0)</f>
        <v/>
      </c>
      <c r="F67" s="6">
        <f>A67*85-B67</f>
        <v/>
      </c>
      <c r="G67" s="6">
        <f>A67*63-B67</f>
        <v/>
      </c>
    </row>
    <row r="68">
      <c r="A68" s="12" t="n">
        <v>64</v>
      </c>
      <c r="B68" s="6">
        <f>A68*IF(A68&gt;=100,13,6)</f>
        <v/>
      </c>
      <c r="C68" s="6">
        <f>A68*6</f>
        <v/>
      </c>
      <c r="D68" s="6">
        <f>B68-C68</f>
        <v/>
      </c>
      <c r="E68" s="13">
        <f>ROUNDUP(A68/99,0)</f>
        <v/>
      </c>
      <c r="F68" s="6">
        <f>A68*85-B68</f>
        <v/>
      </c>
      <c r="G68" s="6">
        <f>A68*63-B68</f>
        <v/>
      </c>
    </row>
    <row r="69">
      <c r="A69" s="12" t="n">
        <v>65</v>
      </c>
      <c r="B69" s="6">
        <f>A69*IF(A69&gt;=100,13,6)</f>
        <v/>
      </c>
      <c r="C69" s="6">
        <f>A69*6</f>
        <v/>
      </c>
      <c r="D69" s="6">
        <f>B69-C69</f>
        <v/>
      </c>
      <c r="E69" s="13">
        <f>ROUNDUP(A69/99,0)</f>
        <v/>
      </c>
      <c r="F69" s="6">
        <f>A69*85-B69</f>
        <v/>
      </c>
      <c r="G69" s="6">
        <f>A69*63-B69</f>
        <v/>
      </c>
    </row>
    <row r="70">
      <c r="A70" s="12" t="n">
        <v>66</v>
      </c>
      <c r="B70" s="6">
        <f>A70*IF(A70&gt;=100,13,6)</f>
        <v/>
      </c>
      <c r="C70" s="6">
        <f>A70*6</f>
        <v/>
      </c>
      <c r="D70" s="6">
        <f>B70-C70</f>
        <v/>
      </c>
      <c r="E70" s="13">
        <f>ROUNDUP(A70/99,0)</f>
        <v/>
      </c>
      <c r="F70" s="6">
        <f>A70*85-B70</f>
        <v/>
      </c>
      <c r="G70" s="6">
        <f>A70*63-B70</f>
        <v/>
      </c>
    </row>
    <row r="71">
      <c r="A71" s="12" t="n">
        <v>67</v>
      </c>
      <c r="B71" s="6">
        <f>A71*IF(A71&gt;=100,13,6)</f>
        <v/>
      </c>
      <c r="C71" s="6">
        <f>A71*6</f>
        <v/>
      </c>
      <c r="D71" s="6">
        <f>B71-C71</f>
        <v/>
      </c>
      <c r="E71" s="13">
        <f>ROUNDUP(A71/99,0)</f>
        <v/>
      </c>
      <c r="F71" s="6">
        <f>A71*85-B71</f>
        <v/>
      </c>
      <c r="G71" s="6">
        <f>A71*63-B71</f>
        <v/>
      </c>
    </row>
    <row r="72">
      <c r="A72" s="12" t="n">
        <v>68</v>
      </c>
      <c r="B72" s="6">
        <f>A72*IF(A72&gt;=100,13,6)</f>
        <v/>
      </c>
      <c r="C72" s="6">
        <f>A72*6</f>
        <v/>
      </c>
      <c r="D72" s="6">
        <f>B72-C72</f>
        <v/>
      </c>
      <c r="E72" s="13">
        <f>ROUNDUP(A72/99,0)</f>
        <v/>
      </c>
      <c r="F72" s="6">
        <f>A72*85-B72</f>
        <v/>
      </c>
      <c r="G72" s="6">
        <f>A72*63-B72</f>
        <v/>
      </c>
    </row>
    <row r="73">
      <c r="A73" s="12" t="n">
        <v>69</v>
      </c>
      <c r="B73" s="6">
        <f>A73*IF(A73&gt;=100,13,6)</f>
        <v/>
      </c>
      <c r="C73" s="6">
        <f>A73*6</f>
        <v/>
      </c>
      <c r="D73" s="6">
        <f>B73-C73</f>
        <v/>
      </c>
      <c r="E73" s="13">
        <f>ROUNDUP(A73/99,0)</f>
        <v/>
      </c>
      <c r="F73" s="6">
        <f>A73*85-B73</f>
        <v/>
      </c>
      <c r="G73" s="6">
        <f>A73*63-B73</f>
        <v/>
      </c>
    </row>
    <row r="74">
      <c r="A74" s="12" t="n">
        <v>70</v>
      </c>
      <c r="B74" s="6">
        <f>A74*IF(A74&gt;=100,13,6)</f>
        <v/>
      </c>
      <c r="C74" s="6">
        <f>A74*6</f>
        <v/>
      </c>
      <c r="D74" s="6">
        <f>B74-C74</f>
        <v/>
      </c>
      <c r="E74" s="13">
        <f>ROUNDUP(A74/99,0)</f>
        <v/>
      </c>
      <c r="F74" s="6">
        <f>A74*85-B74</f>
        <v/>
      </c>
      <c r="G74" s="6">
        <f>A74*63-B74</f>
        <v/>
      </c>
    </row>
    <row r="75">
      <c r="A75" s="12" t="n">
        <v>71</v>
      </c>
      <c r="B75" s="6">
        <f>A75*IF(A75&gt;=100,13,6)</f>
        <v/>
      </c>
      <c r="C75" s="6">
        <f>A75*6</f>
        <v/>
      </c>
      <c r="D75" s="6">
        <f>B75-C75</f>
        <v/>
      </c>
      <c r="E75" s="13">
        <f>ROUNDUP(A75/99,0)</f>
        <v/>
      </c>
      <c r="F75" s="6">
        <f>A75*85-B75</f>
        <v/>
      </c>
      <c r="G75" s="6">
        <f>A75*63-B75</f>
        <v/>
      </c>
    </row>
    <row r="76">
      <c r="A76" s="12" t="n">
        <v>72</v>
      </c>
      <c r="B76" s="6">
        <f>A76*IF(A76&gt;=100,13,6)</f>
        <v/>
      </c>
      <c r="C76" s="6">
        <f>A76*6</f>
        <v/>
      </c>
      <c r="D76" s="6">
        <f>B76-C76</f>
        <v/>
      </c>
      <c r="E76" s="13">
        <f>ROUNDUP(A76/99,0)</f>
        <v/>
      </c>
      <c r="F76" s="6">
        <f>A76*85-B76</f>
        <v/>
      </c>
      <c r="G76" s="6">
        <f>A76*63-B76</f>
        <v/>
      </c>
    </row>
    <row r="77">
      <c r="A77" s="12" t="n">
        <v>73</v>
      </c>
      <c r="B77" s="6">
        <f>A77*IF(A77&gt;=100,13,6)</f>
        <v/>
      </c>
      <c r="C77" s="6">
        <f>A77*6</f>
        <v/>
      </c>
      <c r="D77" s="6">
        <f>B77-C77</f>
        <v/>
      </c>
      <c r="E77" s="13">
        <f>ROUNDUP(A77/99,0)</f>
        <v/>
      </c>
      <c r="F77" s="6">
        <f>A77*85-B77</f>
        <v/>
      </c>
      <c r="G77" s="6">
        <f>A77*63-B77</f>
        <v/>
      </c>
    </row>
    <row r="78">
      <c r="A78" s="12" t="n">
        <v>74</v>
      </c>
      <c r="B78" s="6">
        <f>A78*IF(A78&gt;=100,13,6)</f>
        <v/>
      </c>
      <c r="C78" s="6">
        <f>A78*6</f>
        <v/>
      </c>
      <c r="D78" s="6">
        <f>B78-C78</f>
        <v/>
      </c>
      <c r="E78" s="13">
        <f>ROUNDUP(A78/99,0)</f>
        <v/>
      </c>
      <c r="F78" s="6">
        <f>A78*85-B78</f>
        <v/>
      </c>
      <c r="G78" s="6">
        <f>A78*63-B78</f>
        <v/>
      </c>
    </row>
    <row r="79">
      <c r="A79" s="12" t="n">
        <v>75</v>
      </c>
      <c r="B79" s="6">
        <f>A79*IF(A79&gt;=100,13,6)</f>
        <v/>
      </c>
      <c r="C79" s="6">
        <f>A79*6</f>
        <v/>
      </c>
      <c r="D79" s="6">
        <f>B79-C79</f>
        <v/>
      </c>
      <c r="E79" s="13">
        <f>ROUNDUP(A79/99,0)</f>
        <v/>
      </c>
      <c r="F79" s="6">
        <f>A79*85-B79</f>
        <v/>
      </c>
      <c r="G79" s="6">
        <f>A79*63-B79</f>
        <v/>
      </c>
    </row>
    <row r="80">
      <c r="A80" s="12" t="n">
        <v>76</v>
      </c>
      <c r="B80" s="6">
        <f>A80*IF(A80&gt;=100,13,6)</f>
        <v/>
      </c>
      <c r="C80" s="6">
        <f>A80*6</f>
        <v/>
      </c>
      <c r="D80" s="6">
        <f>B80-C80</f>
        <v/>
      </c>
      <c r="E80" s="13">
        <f>ROUNDUP(A80/99,0)</f>
        <v/>
      </c>
      <c r="F80" s="6">
        <f>A80*85-B80</f>
        <v/>
      </c>
      <c r="G80" s="6">
        <f>A80*63-B80</f>
        <v/>
      </c>
    </row>
    <row r="81">
      <c r="A81" s="12" t="n">
        <v>77</v>
      </c>
      <c r="B81" s="6">
        <f>A81*IF(A81&gt;=100,13,6)</f>
        <v/>
      </c>
      <c r="C81" s="6">
        <f>A81*6</f>
        <v/>
      </c>
      <c r="D81" s="6">
        <f>B81-C81</f>
        <v/>
      </c>
      <c r="E81" s="13">
        <f>ROUNDUP(A81/99,0)</f>
        <v/>
      </c>
      <c r="F81" s="6">
        <f>A81*85-B81</f>
        <v/>
      </c>
      <c r="G81" s="6">
        <f>A81*63-B81</f>
        <v/>
      </c>
    </row>
    <row r="82">
      <c r="A82" s="12" t="n">
        <v>78</v>
      </c>
      <c r="B82" s="6">
        <f>A82*IF(A82&gt;=100,13,6)</f>
        <v/>
      </c>
      <c r="C82" s="6">
        <f>A82*6</f>
        <v/>
      </c>
      <c r="D82" s="6">
        <f>B82-C82</f>
        <v/>
      </c>
      <c r="E82" s="13">
        <f>ROUNDUP(A82/99,0)</f>
        <v/>
      </c>
      <c r="F82" s="6">
        <f>A82*85-B82</f>
        <v/>
      </c>
      <c r="G82" s="6">
        <f>A82*63-B82</f>
        <v/>
      </c>
    </row>
    <row r="83">
      <c r="A83" s="12" t="n">
        <v>79</v>
      </c>
      <c r="B83" s="6">
        <f>A83*IF(A83&gt;=100,13,6)</f>
        <v/>
      </c>
      <c r="C83" s="6">
        <f>A83*6</f>
        <v/>
      </c>
      <c r="D83" s="6">
        <f>B83-C83</f>
        <v/>
      </c>
      <c r="E83" s="13">
        <f>ROUNDUP(A83/99,0)</f>
        <v/>
      </c>
      <c r="F83" s="6">
        <f>A83*85-B83</f>
        <v/>
      </c>
      <c r="G83" s="6">
        <f>A83*63-B83</f>
        <v/>
      </c>
    </row>
    <row r="84">
      <c r="A84" s="12" t="n">
        <v>80</v>
      </c>
      <c r="B84" s="6">
        <f>A84*IF(A84&gt;=100,13,6)</f>
        <v/>
      </c>
      <c r="C84" s="6">
        <f>A84*6</f>
        <v/>
      </c>
      <c r="D84" s="6">
        <f>B84-C84</f>
        <v/>
      </c>
      <c r="E84" s="13">
        <f>ROUNDUP(A84/99,0)</f>
        <v/>
      </c>
      <c r="F84" s="6">
        <f>A84*85-B84</f>
        <v/>
      </c>
      <c r="G84" s="6">
        <f>A84*63-B84</f>
        <v/>
      </c>
    </row>
    <row r="85">
      <c r="A85" s="12" t="n">
        <v>81</v>
      </c>
      <c r="B85" s="6">
        <f>A85*IF(A85&gt;=100,13,6)</f>
        <v/>
      </c>
      <c r="C85" s="6">
        <f>A85*6</f>
        <v/>
      </c>
      <c r="D85" s="6">
        <f>B85-C85</f>
        <v/>
      </c>
      <c r="E85" s="13">
        <f>ROUNDUP(A85/99,0)</f>
        <v/>
      </c>
      <c r="F85" s="6">
        <f>A85*85-B85</f>
        <v/>
      </c>
      <c r="G85" s="6">
        <f>A85*63-B85</f>
        <v/>
      </c>
    </row>
    <row r="86">
      <c r="A86" s="12" t="n">
        <v>82</v>
      </c>
      <c r="B86" s="6">
        <f>A86*IF(A86&gt;=100,13,6)</f>
        <v/>
      </c>
      <c r="C86" s="6">
        <f>A86*6</f>
        <v/>
      </c>
      <c r="D86" s="6">
        <f>B86-C86</f>
        <v/>
      </c>
      <c r="E86" s="13">
        <f>ROUNDUP(A86/99,0)</f>
        <v/>
      </c>
      <c r="F86" s="6">
        <f>A86*85-B86</f>
        <v/>
      </c>
      <c r="G86" s="6">
        <f>A86*63-B86</f>
        <v/>
      </c>
    </row>
    <row r="87">
      <c r="A87" s="12" t="n">
        <v>83</v>
      </c>
      <c r="B87" s="6">
        <f>A87*IF(A87&gt;=100,13,6)</f>
        <v/>
      </c>
      <c r="C87" s="6">
        <f>A87*6</f>
        <v/>
      </c>
      <c r="D87" s="6">
        <f>B87-C87</f>
        <v/>
      </c>
      <c r="E87" s="13">
        <f>ROUNDUP(A87/99,0)</f>
        <v/>
      </c>
      <c r="F87" s="6">
        <f>A87*85-B87</f>
        <v/>
      </c>
      <c r="G87" s="6">
        <f>A87*63-B87</f>
        <v/>
      </c>
    </row>
    <row r="88">
      <c r="A88" s="12" t="n">
        <v>84</v>
      </c>
      <c r="B88" s="6">
        <f>A88*IF(A88&gt;=100,13,6)</f>
        <v/>
      </c>
      <c r="C88" s="6">
        <f>A88*6</f>
        <v/>
      </c>
      <c r="D88" s="6">
        <f>B88-C88</f>
        <v/>
      </c>
      <c r="E88" s="13">
        <f>ROUNDUP(A88/99,0)</f>
        <v/>
      </c>
      <c r="F88" s="6">
        <f>A88*85-B88</f>
        <v/>
      </c>
      <c r="G88" s="6">
        <f>A88*63-B88</f>
        <v/>
      </c>
    </row>
    <row r="89">
      <c r="A89" s="12" t="n">
        <v>85</v>
      </c>
      <c r="B89" s="6">
        <f>A89*IF(A89&gt;=100,13,6)</f>
        <v/>
      </c>
      <c r="C89" s="6">
        <f>A89*6</f>
        <v/>
      </c>
      <c r="D89" s="6">
        <f>B89-C89</f>
        <v/>
      </c>
      <c r="E89" s="13">
        <f>ROUNDUP(A89/99,0)</f>
        <v/>
      </c>
      <c r="F89" s="6">
        <f>A89*85-B89</f>
        <v/>
      </c>
      <c r="G89" s="6">
        <f>A89*63-B89</f>
        <v/>
      </c>
    </row>
    <row r="90">
      <c r="A90" s="12" t="n">
        <v>86</v>
      </c>
      <c r="B90" s="6">
        <f>A90*IF(A90&gt;=100,13,6)</f>
        <v/>
      </c>
      <c r="C90" s="6">
        <f>A90*6</f>
        <v/>
      </c>
      <c r="D90" s="6">
        <f>B90-C90</f>
        <v/>
      </c>
      <c r="E90" s="13">
        <f>ROUNDUP(A90/99,0)</f>
        <v/>
      </c>
      <c r="F90" s="6">
        <f>A90*85-B90</f>
        <v/>
      </c>
      <c r="G90" s="6">
        <f>A90*63-B90</f>
        <v/>
      </c>
    </row>
    <row r="91">
      <c r="A91" s="12" t="n">
        <v>87</v>
      </c>
      <c r="B91" s="6">
        <f>A91*IF(A91&gt;=100,13,6)</f>
        <v/>
      </c>
      <c r="C91" s="6">
        <f>A91*6</f>
        <v/>
      </c>
      <c r="D91" s="6">
        <f>B91-C91</f>
        <v/>
      </c>
      <c r="E91" s="13">
        <f>ROUNDUP(A91/99,0)</f>
        <v/>
      </c>
      <c r="F91" s="6">
        <f>A91*85-B91</f>
        <v/>
      </c>
      <c r="G91" s="6">
        <f>A91*63-B91</f>
        <v/>
      </c>
    </row>
    <row r="92">
      <c r="A92" s="12" t="n">
        <v>88</v>
      </c>
      <c r="B92" s="6">
        <f>A92*IF(A92&gt;=100,13,6)</f>
        <v/>
      </c>
      <c r="C92" s="6">
        <f>A92*6</f>
        <v/>
      </c>
      <c r="D92" s="6">
        <f>B92-C92</f>
        <v/>
      </c>
      <c r="E92" s="13">
        <f>ROUNDUP(A92/99,0)</f>
        <v/>
      </c>
      <c r="F92" s="6">
        <f>A92*85-B92</f>
        <v/>
      </c>
      <c r="G92" s="6">
        <f>A92*63-B92</f>
        <v/>
      </c>
    </row>
    <row r="93">
      <c r="A93" s="12" t="n">
        <v>89</v>
      </c>
      <c r="B93" s="6">
        <f>A93*IF(A93&gt;=100,13,6)</f>
        <v/>
      </c>
      <c r="C93" s="6">
        <f>A93*6</f>
        <v/>
      </c>
      <c r="D93" s="6">
        <f>B93-C93</f>
        <v/>
      </c>
      <c r="E93" s="13">
        <f>ROUNDUP(A93/99,0)</f>
        <v/>
      </c>
      <c r="F93" s="6">
        <f>A93*85-B93</f>
        <v/>
      </c>
      <c r="G93" s="6">
        <f>A93*63-B93</f>
        <v/>
      </c>
    </row>
    <row r="94">
      <c r="A94" s="12" t="n">
        <v>90</v>
      </c>
      <c r="B94" s="6">
        <f>A94*IF(A94&gt;=100,13,6)</f>
        <v/>
      </c>
      <c r="C94" s="6">
        <f>A94*6</f>
        <v/>
      </c>
      <c r="D94" s="6">
        <f>B94-C94</f>
        <v/>
      </c>
      <c r="E94" s="13">
        <f>ROUNDUP(A94/99,0)</f>
        <v/>
      </c>
      <c r="F94" s="6">
        <f>A94*85-B94</f>
        <v/>
      </c>
      <c r="G94" s="6">
        <f>A94*63-B94</f>
        <v/>
      </c>
    </row>
    <row r="95">
      <c r="A95" s="12" t="n">
        <v>91</v>
      </c>
      <c r="B95" s="6">
        <f>A95*IF(A95&gt;=100,13,6)</f>
        <v/>
      </c>
      <c r="C95" s="6">
        <f>A95*6</f>
        <v/>
      </c>
      <c r="D95" s="6">
        <f>B95-C95</f>
        <v/>
      </c>
      <c r="E95" s="13">
        <f>ROUNDUP(A95/99,0)</f>
        <v/>
      </c>
      <c r="F95" s="6">
        <f>A95*85-B95</f>
        <v/>
      </c>
      <c r="G95" s="6">
        <f>A95*63-B95</f>
        <v/>
      </c>
    </row>
    <row r="96">
      <c r="A96" s="12" t="n">
        <v>92</v>
      </c>
      <c r="B96" s="6">
        <f>A96*IF(A96&gt;=100,13,6)</f>
        <v/>
      </c>
      <c r="C96" s="6">
        <f>A96*6</f>
        <v/>
      </c>
      <c r="D96" s="6">
        <f>B96-C96</f>
        <v/>
      </c>
      <c r="E96" s="13">
        <f>ROUNDUP(A96/99,0)</f>
        <v/>
      </c>
      <c r="F96" s="6">
        <f>A96*85-B96</f>
        <v/>
      </c>
      <c r="G96" s="6">
        <f>A96*63-B96</f>
        <v/>
      </c>
    </row>
    <row r="97">
      <c r="A97" s="12" t="n">
        <v>93</v>
      </c>
      <c r="B97" s="6">
        <f>A97*IF(A97&gt;=100,13,6)</f>
        <v/>
      </c>
      <c r="C97" s="6">
        <f>A97*6</f>
        <v/>
      </c>
      <c r="D97" s="6">
        <f>B97-C97</f>
        <v/>
      </c>
      <c r="E97" s="13">
        <f>ROUNDUP(A97/99,0)</f>
        <v/>
      </c>
      <c r="F97" s="6">
        <f>A97*85-B97</f>
        <v/>
      </c>
      <c r="G97" s="6">
        <f>A97*63-B97</f>
        <v/>
      </c>
    </row>
    <row r="98">
      <c r="A98" s="12" t="n">
        <v>94</v>
      </c>
      <c r="B98" s="6">
        <f>A98*IF(A98&gt;=100,13,6)</f>
        <v/>
      </c>
      <c r="C98" s="6">
        <f>A98*6</f>
        <v/>
      </c>
      <c r="D98" s="6">
        <f>B98-C98</f>
        <v/>
      </c>
      <c r="E98" s="13">
        <f>ROUNDUP(A98/99,0)</f>
        <v/>
      </c>
      <c r="F98" s="6">
        <f>A98*85-B98</f>
        <v/>
      </c>
      <c r="G98" s="6">
        <f>A98*63-B98</f>
        <v/>
      </c>
    </row>
    <row r="99">
      <c r="A99" s="12" t="n">
        <v>95</v>
      </c>
      <c r="B99" s="6">
        <f>A99*IF(A99&gt;=100,13,6)</f>
        <v/>
      </c>
      <c r="C99" s="6">
        <f>A99*6</f>
        <v/>
      </c>
      <c r="D99" s="6">
        <f>B99-C99</f>
        <v/>
      </c>
      <c r="E99" s="13">
        <f>ROUNDUP(A99/99,0)</f>
        <v/>
      </c>
      <c r="F99" s="6">
        <f>A99*85-B99</f>
        <v/>
      </c>
      <c r="G99" s="6">
        <f>A99*63-B99</f>
        <v/>
      </c>
    </row>
    <row r="100">
      <c r="A100" s="12" t="n">
        <v>96</v>
      </c>
      <c r="B100" s="6">
        <f>A100*IF(A100&gt;=100,13,6)</f>
        <v/>
      </c>
      <c r="C100" s="6">
        <f>A100*6</f>
        <v/>
      </c>
      <c r="D100" s="6">
        <f>B100-C100</f>
        <v/>
      </c>
      <c r="E100" s="13">
        <f>ROUNDUP(A100/99,0)</f>
        <v/>
      </c>
      <c r="F100" s="6">
        <f>A100*85-B100</f>
        <v/>
      </c>
      <c r="G100" s="6">
        <f>A100*63-B100</f>
        <v/>
      </c>
    </row>
    <row r="101">
      <c r="A101" s="12" t="n">
        <v>97</v>
      </c>
      <c r="B101" s="6">
        <f>A101*IF(A101&gt;=100,13,6)</f>
        <v/>
      </c>
      <c r="C101" s="6">
        <f>A101*6</f>
        <v/>
      </c>
      <c r="D101" s="6">
        <f>B101-C101</f>
        <v/>
      </c>
      <c r="E101" s="13">
        <f>ROUNDUP(A101/99,0)</f>
        <v/>
      </c>
      <c r="F101" s="6">
        <f>A101*85-B101</f>
        <v/>
      </c>
      <c r="G101" s="6">
        <f>A101*63-B101</f>
        <v/>
      </c>
    </row>
    <row r="102">
      <c r="A102" s="12" t="n">
        <v>98</v>
      </c>
      <c r="B102" s="6">
        <f>A102*IF(A102&gt;=100,13,6)</f>
        <v/>
      </c>
      <c r="C102" s="6">
        <f>A102*6</f>
        <v/>
      </c>
      <c r="D102" s="6">
        <f>B102-C102</f>
        <v/>
      </c>
      <c r="E102" s="13">
        <f>ROUNDUP(A102/99,0)</f>
        <v/>
      </c>
      <c r="F102" s="6">
        <f>A102*85-B102</f>
        <v/>
      </c>
      <c r="G102" s="6">
        <f>A102*63-B102</f>
        <v/>
      </c>
    </row>
    <row r="103">
      <c r="A103" s="12" t="n">
        <v>99</v>
      </c>
      <c r="B103" s="6">
        <f>A103*IF(A103&gt;=100,13,6)</f>
        <v/>
      </c>
      <c r="C103" s="6">
        <f>A103*6</f>
        <v/>
      </c>
      <c r="D103" s="6">
        <f>B103-C103</f>
        <v/>
      </c>
      <c r="E103" s="13">
        <f>ROUNDUP(A103/99,0)</f>
        <v/>
      </c>
      <c r="F103" s="6">
        <f>A103*85-B103</f>
        <v/>
      </c>
      <c r="G103" s="6">
        <f>A103*63-B103</f>
        <v/>
      </c>
    </row>
    <row r="104">
      <c r="A104" s="12" t="n">
        <v>100</v>
      </c>
      <c r="B104" s="6">
        <f>A104*IF(A104&gt;=100,13,6)</f>
        <v/>
      </c>
      <c r="C104" s="6">
        <f>A104*6</f>
        <v/>
      </c>
      <c r="D104" s="6">
        <f>B104-C104</f>
        <v/>
      </c>
      <c r="E104" s="13">
        <f>ROUNDUP(A104/99,0)</f>
        <v/>
      </c>
      <c r="F104" s="6">
        <f>A104*85-B104</f>
        <v/>
      </c>
      <c r="G104" s="6">
        <f>A104*63-B104</f>
        <v/>
      </c>
    </row>
    <row r="105">
      <c r="A105" s="12" t="n">
        <v>101</v>
      </c>
      <c r="B105" s="6">
        <f>A105*IF(A105&gt;=100,13,6)</f>
        <v/>
      </c>
      <c r="C105" s="6">
        <f>A105*6</f>
        <v/>
      </c>
      <c r="D105" s="6">
        <f>B105-C105</f>
        <v/>
      </c>
      <c r="E105" s="13">
        <f>ROUNDUP(A105/99,0)</f>
        <v/>
      </c>
      <c r="F105" s="6">
        <f>A105*85-B105</f>
        <v/>
      </c>
      <c r="G105" s="6">
        <f>A105*63-B105</f>
        <v/>
      </c>
    </row>
    <row r="106">
      <c r="A106" s="12" t="n">
        <v>102</v>
      </c>
      <c r="B106" s="6">
        <f>A106*IF(A106&gt;=100,13,6)</f>
        <v/>
      </c>
      <c r="C106" s="6">
        <f>A106*6</f>
        <v/>
      </c>
      <c r="D106" s="6">
        <f>B106-C106</f>
        <v/>
      </c>
      <c r="E106" s="13">
        <f>ROUNDUP(A106/99,0)</f>
        <v/>
      </c>
      <c r="F106" s="6">
        <f>A106*85-B106</f>
        <v/>
      </c>
      <c r="G106" s="6">
        <f>A106*63-B106</f>
        <v/>
      </c>
    </row>
    <row r="107">
      <c r="A107" s="12" t="n">
        <v>103</v>
      </c>
      <c r="B107" s="6">
        <f>A107*IF(A107&gt;=100,13,6)</f>
        <v/>
      </c>
      <c r="C107" s="6">
        <f>A107*6</f>
        <v/>
      </c>
      <c r="D107" s="6">
        <f>B107-C107</f>
        <v/>
      </c>
      <c r="E107" s="13">
        <f>ROUNDUP(A107/99,0)</f>
        <v/>
      </c>
      <c r="F107" s="6">
        <f>A107*85-B107</f>
        <v/>
      </c>
      <c r="G107" s="6">
        <f>A107*63-B107</f>
        <v/>
      </c>
    </row>
    <row r="108">
      <c r="A108" s="12" t="n">
        <v>104</v>
      </c>
      <c r="B108" s="6">
        <f>A108*IF(A108&gt;=100,13,6)</f>
        <v/>
      </c>
      <c r="C108" s="6">
        <f>A108*6</f>
        <v/>
      </c>
      <c r="D108" s="6">
        <f>B108-C108</f>
        <v/>
      </c>
      <c r="E108" s="13">
        <f>ROUNDUP(A108/99,0)</f>
        <v/>
      </c>
      <c r="F108" s="6">
        <f>A108*85-B108</f>
        <v/>
      </c>
      <c r="G108" s="6">
        <f>A108*63-B108</f>
        <v/>
      </c>
    </row>
    <row r="109">
      <c r="A109" s="12" t="n">
        <v>105</v>
      </c>
      <c r="B109" s="6">
        <f>A109*IF(A109&gt;=100,13,6)</f>
        <v/>
      </c>
      <c r="C109" s="6">
        <f>A109*6</f>
        <v/>
      </c>
      <c r="D109" s="6">
        <f>B109-C109</f>
        <v/>
      </c>
      <c r="E109" s="13">
        <f>ROUNDUP(A109/99,0)</f>
        <v/>
      </c>
      <c r="F109" s="6">
        <f>A109*85-B109</f>
        <v/>
      </c>
      <c r="G109" s="6">
        <f>A109*63-B109</f>
        <v/>
      </c>
    </row>
    <row r="110">
      <c r="A110" s="12" t="n">
        <v>106</v>
      </c>
      <c r="B110" s="6">
        <f>A110*IF(A110&gt;=100,13,6)</f>
        <v/>
      </c>
      <c r="C110" s="6">
        <f>A110*6</f>
        <v/>
      </c>
      <c r="D110" s="6">
        <f>B110-C110</f>
        <v/>
      </c>
      <c r="E110" s="13">
        <f>ROUNDUP(A110/99,0)</f>
        <v/>
      </c>
      <c r="F110" s="6">
        <f>A110*85-B110</f>
        <v/>
      </c>
      <c r="G110" s="6">
        <f>A110*63-B110</f>
        <v/>
      </c>
    </row>
    <row r="111">
      <c r="A111" s="12" t="n">
        <v>107</v>
      </c>
      <c r="B111" s="6">
        <f>A111*IF(A111&gt;=100,13,6)</f>
        <v/>
      </c>
      <c r="C111" s="6">
        <f>A111*6</f>
        <v/>
      </c>
      <c r="D111" s="6">
        <f>B111-C111</f>
        <v/>
      </c>
      <c r="E111" s="13">
        <f>ROUNDUP(A111/99,0)</f>
        <v/>
      </c>
      <c r="F111" s="6">
        <f>A111*85-B111</f>
        <v/>
      </c>
      <c r="G111" s="6">
        <f>A111*63-B111</f>
        <v/>
      </c>
    </row>
    <row r="112">
      <c r="A112" s="12" t="n">
        <v>108</v>
      </c>
      <c r="B112" s="6">
        <f>A112*IF(A112&gt;=100,13,6)</f>
        <v/>
      </c>
      <c r="C112" s="6">
        <f>A112*6</f>
        <v/>
      </c>
      <c r="D112" s="6">
        <f>B112-C112</f>
        <v/>
      </c>
      <c r="E112" s="13">
        <f>ROUNDUP(A112/99,0)</f>
        <v/>
      </c>
      <c r="F112" s="6">
        <f>A112*85-B112</f>
        <v/>
      </c>
      <c r="G112" s="6">
        <f>A112*63-B112</f>
        <v/>
      </c>
    </row>
    <row r="113">
      <c r="A113" s="12" t="n">
        <v>109</v>
      </c>
      <c r="B113" s="6">
        <f>A113*IF(A113&gt;=100,13,6)</f>
        <v/>
      </c>
      <c r="C113" s="6">
        <f>A113*6</f>
        <v/>
      </c>
      <c r="D113" s="6">
        <f>B113-C113</f>
        <v/>
      </c>
      <c r="E113" s="13">
        <f>ROUNDUP(A113/99,0)</f>
        <v/>
      </c>
      <c r="F113" s="6">
        <f>A113*85-B113</f>
        <v/>
      </c>
      <c r="G113" s="6">
        <f>A113*63-B113</f>
        <v/>
      </c>
    </row>
    <row r="114">
      <c r="A114" s="12" t="n">
        <v>110</v>
      </c>
      <c r="B114" s="6">
        <f>A114*IF(A114&gt;=100,13,6)</f>
        <v/>
      </c>
      <c r="C114" s="6">
        <f>A114*6</f>
        <v/>
      </c>
      <c r="D114" s="6">
        <f>B114-C114</f>
        <v/>
      </c>
      <c r="E114" s="13">
        <f>ROUNDUP(A114/99,0)</f>
        <v/>
      </c>
      <c r="F114" s="6">
        <f>A114*85-B114</f>
        <v/>
      </c>
      <c r="G114" s="6">
        <f>A114*63-B114</f>
        <v/>
      </c>
    </row>
    <row r="115">
      <c r="A115" s="12" t="n">
        <v>111</v>
      </c>
      <c r="B115" s="6">
        <f>A115*IF(A115&gt;=100,13,6)</f>
        <v/>
      </c>
      <c r="C115" s="6">
        <f>A115*6</f>
        <v/>
      </c>
      <c r="D115" s="6">
        <f>B115-C115</f>
        <v/>
      </c>
      <c r="E115" s="13">
        <f>ROUNDUP(A115/99,0)</f>
        <v/>
      </c>
      <c r="F115" s="6">
        <f>A115*85-B115</f>
        <v/>
      </c>
      <c r="G115" s="6">
        <f>A115*63-B115</f>
        <v/>
      </c>
    </row>
    <row r="116">
      <c r="A116" s="12" t="n">
        <v>112</v>
      </c>
      <c r="B116" s="6">
        <f>A116*IF(A116&gt;=100,13,6)</f>
        <v/>
      </c>
      <c r="C116" s="6">
        <f>A116*6</f>
        <v/>
      </c>
      <c r="D116" s="6">
        <f>B116-C116</f>
        <v/>
      </c>
      <c r="E116" s="13">
        <f>ROUNDUP(A116/99,0)</f>
        <v/>
      </c>
      <c r="F116" s="6">
        <f>A116*85-B116</f>
        <v/>
      </c>
      <c r="G116" s="6">
        <f>A116*63-B116</f>
        <v/>
      </c>
    </row>
    <row r="117">
      <c r="A117" s="12" t="n">
        <v>113</v>
      </c>
      <c r="B117" s="6">
        <f>A117*IF(A117&gt;=100,13,6)</f>
        <v/>
      </c>
      <c r="C117" s="6">
        <f>A117*6</f>
        <v/>
      </c>
      <c r="D117" s="6">
        <f>B117-C117</f>
        <v/>
      </c>
      <c r="E117" s="13">
        <f>ROUNDUP(A117/99,0)</f>
        <v/>
      </c>
      <c r="F117" s="6">
        <f>A117*85-B117</f>
        <v/>
      </c>
      <c r="G117" s="6">
        <f>A117*63-B117</f>
        <v/>
      </c>
    </row>
    <row r="118">
      <c r="A118" s="12" t="n">
        <v>114</v>
      </c>
      <c r="B118" s="6">
        <f>A118*IF(A118&gt;=100,13,6)</f>
        <v/>
      </c>
      <c r="C118" s="6">
        <f>A118*6</f>
        <v/>
      </c>
      <c r="D118" s="6">
        <f>B118-C118</f>
        <v/>
      </c>
      <c r="E118" s="13">
        <f>ROUNDUP(A118/99,0)</f>
        <v/>
      </c>
      <c r="F118" s="6">
        <f>A118*85-B118</f>
        <v/>
      </c>
      <c r="G118" s="6">
        <f>A118*63-B118</f>
        <v/>
      </c>
    </row>
    <row r="119">
      <c r="A119" s="12" t="n">
        <v>115</v>
      </c>
      <c r="B119" s="6">
        <f>A119*IF(A119&gt;=100,13,6)</f>
        <v/>
      </c>
      <c r="C119" s="6">
        <f>A119*6</f>
        <v/>
      </c>
      <c r="D119" s="6">
        <f>B119-C119</f>
        <v/>
      </c>
      <c r="E119" s="13">
        <f>ROUNDUP(A119/99,0)</f>
        <v/>
      </c>
      <c r="F119" s="6">
        <f>A119*85-B119</f>
        <v/>
      </c>
      <c r="G119" s="6">
        <f>A119*63-B119</f>
        <v/>
      </c>
    </row>
    <row r="120">
      <c r="A120" s="12" t="n">
        <v>116</v>
      </c>
      <c r="B120" s="6">
        <f>A120*IF(A120&gt;=100,13,6)</f>
        <v/>
      </c>
      <c r="C120" s="6">
        <f>A120*6</f>
        <v/>
      </c>
      <c r="D120" s="6">
        <f>B120-C120</f>
        <v/>
      </c>
      <c r="E120" s="13">
        <f>ROUNDUP(A120/99,0)</f>
        <v/>
      </c>
      <c r="F120" s="6">
        <f>A120*85-B120</f>
        <v/>
      </c>
      <c r="G120" s="6">
        <f>A120*63-B120</f>
        <v/>
      </c>
    </row>
    <row r="121">
      <c r="A121" s="12" t="n">
        <v>117</v>
      </c>
      <c r="B121" s="6">
        <f>A121*IF(A121&gt;=100,13,6)</f>
        <v/>
      </c>
      <c r="C121" s="6">
        <f>A121*6</f>
        <v/>
      </c>
      <c r="D121" s="6">
        <f>B121-C121</f>
        <v/>
      </c>
      <c r="E121" s="13">
        <f>ROUNDUP(A121/99,0)</f>
        <v/>
      </c>
      <c r="F121" s="6">
        <f>A121*85-B121</f>
        <v/>
      </c>
      <c r="G121" s="6">
        <f>A121*63-B121</f>
        <v/>
      </c>
    </row>
    <row r="122">
      <c r="A122" s="12" t="n">
        <v>118</v>
      </c>
      <c r="B122" s="6">
        <f>A122*IF(A122&gt;=100,13,6)</f>
        <v/>
      </c>
      <c r="C122" s="6">
        <f>A122*6</f>
        <v/>
      </c>
      <c r="D122" s="6">
        <f>B122-C122</f>
        <v/>
      </c>
      <c r="E122" s="13">
        <f>ROUNDUP(A122/99,0)</f>
        <v/>
      </c>
      <c r="F122" s="6">
        <f>A122*85-B122</f>
        <v/>
      </c>
      <c r="G122" s="6">
        <f>A122*63-B122</f>
        <v/>
      </c>
    </row>
    <row r="123">
      <c r="A123" s="12" t="n">
        <v>119</v>
      </c>
      <c r="B123" s="6">
        <f>A123*IF(A123&gt;=100,13,6)</f>
        <v/>
      </c>
      <c r="C123" s="6">
        <f>A123*6</f>
        <v/>
      </c>
      <c r="D123" s="6">
        <f>B123-C123</f>
        <v/>
      </c>
      <c r="E123" s="13">
        <f>ROUNDUP(A123/99,0)</f>
        <v/>
      </c>
      <c r="F123" s="6">
        <f>A123*85-B123</f>
        <v/>
      </c>
      <c r="G123" s="6">
        <f>A123*63-B123</f>
        <v/>
      </c>
    </row>
    <row r="124">
      <c r="A124" s="12" t="n">
        <v>120</v>
      </c>
      <c r="B124" s="6">
        <f>A124*IF(A124&gt;=100,13,6)</f>
        <v/>
      </c>
      <c r="C124" s="6">
        <f>A124*6</f>
        <v/>
      </c>
      <c r="D124" s="6">
        <f>B124-C124</f>
        <v/>
      </c>
      <c r="E124" s="13">
        <f>ROUNDUP(A124/99,0)</f>
        <v/>
      </c>
      <c r="F124" s="6">
        <f>A124*85-B124</f>
        <v/>
      </c>
      <c r="G124" s="6">
        <f>A124*63-B124</f>
        <v/>
      </c>
    </row>
    <row r="125">
      <c r="A125" s="12" t="n">
        <v>121</v>
      </c>
      <c r="B125" s="6">
        <f>A125*IF(A125&gt;=100,13,6)</f>
        <v/>
      </c>
      <c r="C125" s="6">
        <f>A125*6</f>
        <v/>
      </c>
      <c r="D125" s="6">
        <f>B125-C125</f>
        <v/>
      </c>
      <c r="E125" s="13">
        <f>ROUNDUP(A125/99,0)</f>
        <v/>
      </c>
      <c r="F125" s="6">
        <f>A125*85-B125</f>
        <v/>
      </c>
      <c r="G125" s="6">
        <f>A125*63-B125</f>
        <v/>
      </c>
    </row>
    <row r="126">
      <c r="A126" s="12" t="n">
        <v>122</v>
      </c>
      <c r="B126" s="6">
        <f>A126*IF(A126&gt;=100,13,6)</f>
        <v/>
      </c>
      <c r="C126" s="6">
        <f>A126*6</f>
        <v/>
      </c>
      <c r="D126" s="6">
        <f>B126-C126</f>
        <v/>
      </c>
      <c r="E126" s="13">
        <f>ROUNDUP(A126/99,0)</f>
        <v/>
      </c>
      <c r="F126" s="6">
        <f>A126*85-B126</f>
        <v/>
      </c>
      <c r="G126" s="6">
        <f>A126*63-B126</f>
        <v/>
      </c>
    </row>
    <row r="127">
      <c r="A127" s="12" t="n">
        <v>123</v>
      </c>
      <c r="B127" s="6">
        <f>A127*IF(A127&gt;=100,13,6)</f>
        <v/>
      </c>
      <c r="C127" s="6">
        <f>A127*6</f>
        <v/>
      </c>
      <c r="D127" s="6">
        <f>B127-C127</f>
        <v/>
      </c>
      <c r="E127" s="13">
        <f>ROUNDUP(A127/99,0)</f>
        <v/>
      </c>
      <c r="F127" s="6">
        <f>A127*85-B127</f>
        <v/>
      </c>
      <c r="G127" s="6">
        <f>A127*63-B127</f>
        <v/>
      </c>
    </row>
    <row r="128">
      <c r="A128" s="12" t="n">
        <v>124</v>
      </c>
      <c r="B128" s="6">
        <f>A128*IF(A128&gt;=100,13,6)</f>
        <v/>
      </c>
      <c r="C128" s="6">
        <f>A128*6</f>
        <v/>
      </c>
      <c r="D128" s="6">
        <f>B128-C128</f>
        <v/>
      </c>
      <c r="E128" s="13">
        <f>ROUNDUP(A128/99,0)</f>
        <v/>
      </c>
      <c r="F128" s="6">
        <f>A128*85-B128</f>
        <v/>
      </c>
      <c r="G128" s="6">
        <f>A128*63-B128</f>
        <v/>
      </c>
    </row>
    <row r="129">
      <c r="A129" s="12" t="n">
        <v>125</v>
      </c>
      <c r="B129" s="6">
        <f>A129*IF(A129&gt;=100,13,6)</f>
        <v/>
      </c>
      <c r="C129" s="6">
        <f>A129*6</f>
        <v/>
      </c>
      <c r="D129" s="6">
        <f>B129-C129</f>
        <v/>
      </c>
      <c r="E129" s="13">
        <f>ROUNDUP(A129/99,0)</f>
        <v/>
      </c>
      <c r="F129" s="6">
        <f>A129*85-B129</f>
        <v/>
      </c>
      <c r="G129" s="6">
        <f>A129*63-B129</f>
        <v/>
      </c>
    </row>
    <row r="130">
      <c r="A130" s="12" t="n">
        <v>126</v>
      </c>
      <c r="B130" s="6">
        <f>A130*IF(A130&gt;=100,13,6)</f>
        <v/>
      </c>
      <c r="C130" s="6">
        <f>A130*6</f>
        <v/>
      </c>
      <c r="D130" s="6">
        <f>B130-C130</f>
        <v/>
      </c>
      <c r="E130" s="13">
        <f>ROUNDUP(A130/99,0)</f>
        <v/>
      </c>
      <c r="F130" s="6">
        <f>A130*85-B130</f>
        <v/>
      </c>
      <c r="G130" s="6">
        <f>A130*63-B130</f>
        <v/>
      </c>
    </row>
    <row r="131">
      <c r="A131" s="12" t="n">
        <v>127</v>
      </c>
      <c r="B131" s="6">
        <f>A131*IF(A131&gt;=100,13,6)</f>
        <v/>
      </c>
      <c r="C131" s="6">
        <f>A131*6</f>
        <v/>
      </c>
      <c r="D131" s="6">
        <f>B131-C131</f>
        <v/>
      </c>
      <c r="E131" s="13">
        <f>ROUNDUP(A131/99,0)</f>
        <v/>
      </c>
      <c r="F131" s="6">
        <f>A131*85-B131</f>
        <v/>
      </c>
      <c r="G131" s="6">
        <f>A131*63-B131</f>
        <v/>
      </c>
    </row>
    <row r="132">
      <c r="A132" s="12" t="n">
        <v>128</v>
      </c>
      <c r="B132" s="6">
        <f>A132*IF(A132&gt;=100,13,6)</f>
        <v/>
      </c>
      <c r="C132" s="6">
        <f>A132*6</f>
        <v/>
      </c>
      <c r="D132" s="6">
        <f>B132-C132</f>
        <v/>
      </c>
      <c r="E132" s="13">
        <f>ROUNDUP(A132/99,0)</f>
        <v/>
      </c>
      <c r="F132" s="6">
        <f>A132*85-B132</f>
        <v/>
      </c>
      <c r="G132" s="6">
        <f>A132*63-B132</f>
        <v/>
      </c>
    </row>
    <row r="133">
      <c r="A133" s="12" t="n">
        <v>129</v>
      </c>
      <c r="B133" s="6">
        <f>A133*IF(A133&gt;=100,13,6)</f>
        <v/>
      </c>
      <c r="C133" s="6">
        <f>A133*6</f>
        <v/>
      </c>
      <c r="D133" s="6">
        <f>B133-C133</f>
        <v/>
      </c>
      <c r="E133" s="13">
        <f>ROUNDUP(A133/99,0)</f>
        <v/>
      </c>
      <c r="F133" s="6">
        <f>A133*85-B133</f>
        <v/>
      </c>
      <c r="G133" s="6">
        <f>A133*63-B133</f>
        <v/>
      </c>
    </row>
    <row r="134">
      <c r="A134" s="12" t="n">
        <v>130</v>
      </c>
      <c r="B134" s="6">
        <f>A134*IF(A134&gt;=100,13,6)</f>
        <v/>
      </c>
      <c r="C134" s="6">
        <f>A134*6</f>
        <v/>
      </c>
      <c r="D134" s="6">
        <f>B134-C134</f>
        <v/>
      </c>
      <c r="E134" s="13">
        <f>ROUNDUP(A134/99,0)</f>
        <v/>
      </c>
      <c r="F134" s="6">
        <f>A134*85-B134</f>
        <v/>
      </c>
      <c r="G134" s="6">
        <f>A134*63-B134</f>
        <v/>
      </c>
    </row>
    <row r="135">
      <c r="A135" s="12" t="n">
        <v>131</v>
      </c>
      <c r="B135" s="6">
        <f>A135*IF(A135&gt;=100,13,6)</f>
        <v/>
      </c>
      <c r="C135" s="6">
        <f>A135*6</f>
        <v/>
      </c>
      <c r="D135" s="6">
        <f>B135-C135</f>
        <v/>
      </c>
      <c r="E135" s="13">
        <f>ROUNDUP(A135/99,0)</f>
        <v/>
      </c>
      <c r="F135" s="6">
        <f>A135*85-B135</f>
        <v/>
      </c>
      <c r="G135" s="6">
        <f>A135*63-B135</f>
        <v/>
      </c>
    </row>
    <row r="136">
      <c r="A136" s="12" t="n">
        <v>132</v>
      </c>
      <c r="B136" s="6">
        <f>A136*IF(A136&gt;=100,13,6)</f>
        <v/>
      </c>
      <c r="C136" s="6">
        <f>A136*6</f>
        <v/>
      </c>
      <c r="D136" s="6">
        <f>B136-C136</f>
        <v/>
      </c>
      <c r="E136" s="13">
        <f>ROUNDUP(A136/99,0)</f>
        <v/>
      </c>
      <c r="F136" s="6">
        <f>A136*85-B136</f>
        <v/>
      </c>
      <c r="G136" s="6">
        <f>A136*63-B136</f>
        <v/>
      </c>
    </row>
    <row r="137">
      <c r="A137" s="12" t="n">
        <v>133</v>
      </c>
      <c r="B137" s="6">
        <f>A137*IF(A137&gt;=100,13,6)</f>
        <v/>
      </c>
      <c r="C137" s="6">
        <f>A137*6</f>
        <v/>
      </c>
      <c r="D137" s="6">
        <f>B137-C137</f>
        <v/>
      </c>
      <c r="E137" s="13">
        <f>ROUNDUP(A137/99,0)</f>
        <v/>
      </c>
      <c r="F137" s="6">
        <f>A137*85-B137</f>
        <v/>
      </c>
      <c r="G137" s="6">
        <f>A137*63-B137</f>
        <v/>
      </c>
    </row>
    <row r="138">
      <c r="A138" s="12" t="n">
        <v>134</v>
      </c>
      <c r="B138" s="6">
        <f>A138*IF(A138&gt;=100,13,6)</f>
        <v/>
      </c>
      <c r="C138" s="6">
        <f>A138*6</f>
        <v/>
      </c>
      <c r="D138" s="6">
        <f>B138-C138</f>
        <v/>
      </c>
      <c r="E138" s="13">
        <f>ROUNDUP(A138/99,0)</f>
        <v/>
      </c>
      <c r="F138" s="6">
        <f>A138*85-B138</f>
        <v/>
      </c>
      <c r="G138" s="6">
        <f>A138*63-B138</f>
        <v/>
      </c>
    </row>
    <row r="139">
      <c r="A139" s="12" t="n">
        <v>135</v>
      </c>
      <c r="B139" s="6">
        <f>A139*IF(A139&gt;=100,13,6)</f>
        <v/>
      </c>
      <c r="C139" s="6">
        <f>A139*6</f>
        <v/>
      </c>
      <c r="D139" s="6">
        <f>B139-C139</f>
        <v/>
      </c>
      <c r="E139" s="13">
        <f>ROUNDUP(A139/99,0)</f>
        <v/>
      </c>
      <c r="F139" s="6">
        <f>A139*85-B139</f>
        <v/>
      </c>
      <c r="G139" s="6">
        <f>A139*63-B139</f>
        <v/>
      </c>
    </row>
    <row r="140">
      <c r="A140" s="12" t="n">
        <v>136</v>
      </c>
      <c r="B140" s="6">
        <f>A140*IF(A140&gt;=100,13,6)</f>
        <v/>
      </c>
      <c r="C140" s="6">
        <f>A140*6</f>
        <v/>
      </c>
      <c r="D140" s="6">
        <f>B140-C140</f>
        <v/>
      </c>
      <c r="E140" s="13">
        <f>ROUNDUP(A140/99,0)</f>
        <v/>
      </c>
      <c r="F140" s="6">
        <f>A140*85-B140</f>
        <v/>
      </c>
      <c r="G140" s="6">
        <f>A140*63-B140</f>
        <v/>
      </c>
    </row>
    <row r="141">
      <c r="A141" s="12" t="n">
        <v>137</v>
      </c>
      <c r="B141" s="6">
        <f>A141*IF(A141&gt;=100,13,6)</f>
        <v/>
      </c>
      <c r="C141" s="6">
        <f>A141*6</f>
        <v/>
      </c>
      <c r="D141" s="6">
        <f>B141-C141</f>
        <v/>
      </c>
      <c r="E141" s="13">
        <f>ROUNDUP(A141/99,0)</f>
        <v/>
      </c>
      <c r="F141" s="6">
        <f>A141*85-B141</f>
        <v/>
      </c>
      <c r="G141" s="6">
        <f>A141*63-B141</f>
        <v/>
      </c>
    </row>
    <row r="142">
      <c r="A142" s="12" t="n">
        <v>138</v>
      </c>
      <c r="B142" s="6">
        <f>A142*IF(A142&gt;=100,13,6)</f>
        <v/>
      </c>
      <c r="C142" s="6">
        <f>A142*6</f>
        <v/>
      </c>
      <c r="D142" s="6">
        <f>B142-C142</f>
        <v/>
      </c>
      <c r="E142" s="13">
        <f>ROUNDUP(A142/99,0)</f>
        <v/>
      </c>
      <c r="F142" s="6">
        <f>A142*85-B142</f>
        <v/>
      </c>
      <c r="G142" s="6">
        <f>A142*63-B142</f>
        <v/>
      </c>
    </row>
    <row r="143">
      <c r="A143" s="12" t="n">
        <v>139</v>
      </c>
      <c r="B143" s="6">
        <f>A143*IF(A143&gt;=100,13,6)</f>
        <v/>
      </c>
      <c r="C143" s="6">
        <f>A143*6</f>
        <v/>
      </c>
      <c r="D143" s="6">
        <f>B143-C143</f>
        <v/>
      </c>
      <c r="E143" s="13">
        <f>ROUNDUP(A143/99,0)</f>
        <v/>
      </c>
      <c r="F143" s="6">
        <f>A143*85-B143</f>
        <v/>
      </c>
      <c r="G143" s="6">
        <f>A143*63-B143</f>
        <v/>
      </c>
    </row>
    <row r="144">
      <c r="A144" s="12" t="n">
        <v>140</v>
      </c>
      <c r="B144" s="6">
        <f>A144*IF(A144&gt;=100,13,6)</f>
        <v/>
      </c>
      <c r="C144" s="6">
        <f>A144*6</f>
        <v/>
      </c>
      <c r="D144" s="6">
        <f>B144-C144</f>
        <v/>
      </c>
      <c r="E144" s="13">
        <f>ROUNDUP(A144/99,0)</f>
        <v/>
      </c>
      <c r="F144" s="6">
        <f>A144*85-B144</f>
        <v/>
      </c>
      <c r="G144" s="6">
        <f>A144*63-B144</f>
        <v/>
      </c>
    </row>
    <row r="145">
      <c r="A145" s="12" t="n">
        <v>141</v>
      </c>
      <c r="B145" s="6">
        <f>A145*IF(A145&gt;=100,13,6)</f>
        <v/>
      </c>
      <c r="C145" s="6">
        <f>A145*6</f>
        <v/>
      </c>
      <c r="D145" s="6">
        <f>B145-C145</f>
        <v/>
      </c>
      <c r="E145" s="13">
        <f>ROUNDUP(A145/99,0)</f>
        <v/>
      </c>
      <c r="F145" s="6">
        <f>A145*85-B145</f>
        <v/>
      </c>
      <c r="G145" s="6">
        <f>A145*63-B145</f>
        <v/>
      </c>
    </row>
    <row r="146">
      <c r="A146" s="12" t="n">
        <v>142</v>
      </c>
      <c r="B146" s="6">
        <f>A146*IF(A146&gt;=100,13,6)</f>
        <v/>
      </c>
      <c r="C146" s="6">
        <f>A146*6</f>
        <v/>
      </c>
      <c r="D146" s="6">
        <f>B146-C146</f>
        <v/>
      </c>
      <c r="E146" s="13">
        <f>ROUNDUP(A146/99,0)</f>
        <v/>
      </c>
      <c r="F146" s="6">
        <f>A146*85-B146</f>
        <v/>
      </c>
      <c r="G146" s="6">
        <f>A146*63-B146</f>
        <v/>
      </c>
    </row>
    <row r="147">
      <c r="A147" s="12" t="n">
        <v>143</v>
      </c>
      <c r="B147" s="6">
        <f>A147*IF(A147&gt;=100,13,6)</f>
        <v/>
      </c>
      <c r="C147" s="6">
        <f>A147*6</f>
        <v/>
      </c>
      <c r="D147" s="6">
        <f>B147-C147</f>
        <v/>
      </c>
      <c r="E147" s="13">
        <f>ROUNDUP(A147/99,0)</f>
        <v/>
      </c>
      <c r="F147" s="6">
        <f>A147*85-B147</f>
        <v/>
      </c>
      <c r="G147" s="6">
        <f>A147*63-B147</f>
        <v/>
      </c>
    </row>
    <row r="148">
      <c r="A148" s="12" t="n">
        <v>144</v>
      </c>
      <c r="B148" s="6">
        <f>A148*IF(A148&gt;=100,13,6)</f>
        <v/>
      </c>
      <c r="C148" s="6">
        <f>A148*6</f>
        <v/>
      </c>
      <c r="D148" s="6">
        <f>B148-C148</f>
        <v/>
      </c>
      <c r="E148" s="13">
        <f>ROUNDUP(A148/99,0)</f>
        <v/>
      </c>
      <c r="F148" s="6">
        <f>A148*85-B148</f>
        <v/>
      </c>
      <c r="G148" s="6">
        <f>A148*63-B148</f>
        <v/>
      </c>
    </row>
    <row r="149">
      <c r="A149" s="12" t="n">
        <v>145</v>
      </c>
      <c r="B149" s="6">
        <f>A149*IF(A149&gt;=100,13,6)</f>
        <v/>
      </c>
      <c r="C149" s="6">
        <f>A149*6</f>
        <v/>
      </c>
      <c r="D149" s="6">
        <f>B149-C149</f>
        <v/>
      </c>
      <c r="E149" s="13">
        <f>ROUNDUP(A149/99,0)</f>
        <v/>
      </c>
      <c r="F149" s="6">
        <f>A149*85-B149</f>
        <v/>
      </c>
      <c r="G149" s="6">
        <f>A149*63-B149</f>
        <v/>
      </c>
    </row>
    <row r="150">
      <c r="A150" s="12" t="n">
        <v>146</v>
      </c>
      <c r="B150" s="6">
        <f>A150*IF(A150&gt;=100,13,6)</f>
        <v/>
      </c>
      <c r="C150" s="6">
        <f>A150*6</f>
        <v/>
      </c>
      <c r="D150" s="6">
        <f>B150-C150</f>
        <v/>
      </c>
      <c r="E150" s="13">
        <f>ROUNDUP(A150/99,0)</f>
        <v/>
      </c>
      <c r="F150" s="6">
        <f>A150*85-B150</f>
        <v/>
      </c>
      <c r="G150" s="6">
        <f>A150*63-B150</f>
        <v/>
      </c>
    </row>
    <row r="151">
      <c r="A151" s="12" t="n">
        <v>147</v>
      </c>
      <c r="B151" s="6">
        <f>A151*IF(A151&gt;=100,13,6)</f>
        <v/>
      </c>
      <c r="C151" s="6">
        <f>A151*6</f>
        <v/>
      </c>
      <c r="D151" s="6">
        <f>B151-C151</f>
        <v/>
      </c>
      <c r="E151" s="13">
        <f>ROUNDUP(A151/99,0)</f>
        <v/>
      </c>
      <c r="F151" s="6">
        <f>A151*85-B151</f>
        <v/>
      </c>
      <c r="G151" s="6">
        <f>A151*63-B151</f>
        <v/>
      </c>
    </row>
    <row r="152">
      <c r="A152" s="12" t="n">
        <v>148</v>
      </c>
      <c r="B152" s="6">
        <f>A152*IF(A152&gt;=100,13,6)</f>
        <v/>
      </c>
      <c r="C152" s="6">
        <f>A152*6</f>
        <v/>
      </c>
      <c r="D152" s="6">
        <f>B152-C152</f>
        <v/>
      </c>
      <c r="E152" s="13">
        <f>ROUNDUP(A152/99,0)</f>
        <v/>
      </c>
      <c r="F152" s="6">
        <f>A152*85-B152</f>
        <v/>
      </c>
      <c r="G152" s="6">
        <f>A152*63-B152</f>
        <v/>
      </c>
    </row>
    <row r="153">
      <c r="A153" s="12" t="n">
        <v>149</v>
      </c>
      <c r="B153" s="6">
        <f>A153*IF(A153&gt;=100,13,6)</f>
        <v/>
      </c>
      <c r="C153" s="6">
        <f>A153*6</f>
        <v/>
      </c>
      <c r="D153" s="6">
        <f>B153-C153</f>
        <v/>
      </c>
      <c r="E153" s="13">
        <f>ROUNDUP(A153/99,0)</f>
        <v/>
      </c>
      <c r="F153" s="6">
        <f>A153*85-B153</f>
        <v/>
      </c>
      <c r="G153" s="6">
        <f>A153*63-B153</f>
        <v/>
      </c>
    </row>
    <row r="154">
      <c r="A154" s="12" t="n">
        <v>150</v>
      </c>
      <c r="B154" s="6">
        <f>A154*IF(A154&gt;=100,13,6)</f>
        <v/>
      </c>
      <c r="C154" s="6">
        <f>A154*6</f>
        <v/>
      </c>
      <c r="D154" s="6">
        <f>B154-C154</f>
        <v/>
      </c>
      <c r="E154" s="13">
        <f>ROUNDUP(A154/99,0)</f>
        <v/>
      </c>
      <c r="F154" s="6">
        <f>A154*85-B154</f>
        <v/>
      </c>
      <c r="G154" s="6">
        <f>A154*63-B154</f>
        <v/>
      </c>
    </row>
    <row r="155">
      <c r="A155" s="12" t="n">
        <v>151</v>
      </c>
      <c r="B155" s="6">
        <f>A155*IF(A155&gt;=100,13,6)</f>
        <v/>
      </c>
      <c r="C155" s="6">
        <f>A155*6</f>
        <v/>
      </c>
      <c r="D155" s="6">
        <f>B155-C155</f>
        <v/>
      </c>
      <c r="E155" s="13">
        <f>ROUNDUP(A155/99,0)</f>
        <v/>
      </c>
      <c r="F155" s="6">
        <f>A155*85-B155</f>
        <v/>
      </c>
      <c r="G155" s="6">
        <f>A155*63-B155</f>
        <v/>
      </c>
    </row>
    <row r="156">
      <c r="A156" s="12" t="n">
        <v>152</v>
      </c>
      <c r="B156" s="6">
        <f>A156*IF(A156&gt;=100,13,6)</f>
        <v/>
      </c>
      <c r="C156" s="6">
        <f>A156*6</f>
        <v/>
      </c>
      <c r="D156" s="6">
        <f>B156-C156</f>
        <v/>
      </c>
      <c r="E156" s="13">
        <f>ROUNDUP(A156/99,0)</f>
        <v/>
      </c>
      <c r="F156" s="6">
        <f>A156*85-B156</f>
        <v/>
      </c>
      <c r="G156" s="6">
        <f>A156*63-B156</f>
        <v/>
      </c>
    </row>
    <row r="157">
      <c r="A157" s="12" t="n">
        <v>153</v>
      </c>
      <c r="B157" s="6">
        <f>A157*IF(A157&gt;=100,13,6)</f>
        <v/>
      </c>
      <c r="C157" s="6">
        <f>A157*6</f>
        <v/>
      </c>
      <c r="D157" s="6">
        <f>B157-C157</f>
        <v/>
      </c>
      <c r="E157" s="13">
        <f>ROUNDUP(A157/99,0)</f>
        <v/>
      </c>
      <c r="F157" s="6">
        <f>A157*85-B157</f>
        <v/>
      </c>
      <c r="G157" s="6">
        <f>A157*63-B157</f>
        <v/>
      </c>
    </row>
    <row r="158">
      <c r="A158" s="12" t="n">
        <v>154</v>
      </c>
      <c r="B158" s="6">
        <f>A158*IF(A158&gt;=100,13,6)</f>
        <v/>
      </c>
      <c r="C158" s="6">
        <f>A158*6</f>
        <v/>
      </c>
      <c r="D158" s="6">
        <f>B158-C158</f>
        <v/>
      </c>
      <c r="E158" s="13">
        <f>ROUNDUP(A158/99,0)</f>
        <v/>
      </c>
      <c r="F158" s="6">
        <f>A158*85-B158</f>
        <v/>
      </c>
      <c r="G158" s="6">
        <f>A158*63-B158</f>
        <v/>
      </c>
    </row>
    <row r="159">
      <c r="A159" s="12" t="n">
        <v>155</v>
      </c>
      <c r="B159" s="6">
        <f>A159*IF(A159&gt;=100,13,6)</f>
        <v/>
      </c>
      <c r="C159" s="6">
        <f>A159*6</f>
        <v/>
      </c>
      <c r="D159" s="6">
        <f>B159-C159</f>
        <v/>
      </c>
      <c r="E159" s="13">
        <f>ROUNDUP(A159/99,0)</f>
        <v/>
      </c>
      <c r="F159" s="6">
        <f>A159*85-B159</f>
        <v/>
      </c>
      <c r="G159" s="6">
        <f>A159*63-B159</f>
        <v/>
      </c>
    </row>
    <row r="160">
      <c r="A160" s="12" t="n">
        <v>156</v>
      </c>
      <c r="B160" s="6">
        <f>A160*IF(A160&gt;=100,13,6)</f>
        <v/>
      </c>
      <c r="C160" s="6">
        <f>A160*6</f>
        <v/>
      </c>
      <c r="D160" s="6">
        <f>B160-C160</f>
        <v/>
      </c>
      <c r="E160" s="13">
        <f>ROUNDUP(A160/99,0)</f>
        <v/>
      </c>
      <c r="F160" s="6">
        <f>A160*85-B160</f>
        <v/>
      </c>
      <c r="G160" s="6">
        <f>A160*63-B160</f>
        <v/>
      </c>
    </row>
    <row r="161">
      <c r="A161" s="12" t="n">
        <v>157</v>
      </c>
      <c r="B161" s="6">
        <f>A161*IF(A161&gt;=100,13,6)</f>
        <v/>
      </c>
      <c r="C161" s="6">
        <f>A161*6</f>
        <v/>
      </c>
      <c r="D161" s="6">
        <f>B161-C161</f>
        <v/>
      </c>
      <c r="E161" s="13">
        <f>ROUNDUP(A161/99,0)</f>
        <v/>
      </c>
      <c r="F161" s="6">
        <f>A161*85-B161</f>
        <v/>
      </c>
      <c r="G161" s="6">
        <f>A161*63-B161</f>
        <v/>
      </c>
    </row>
    <row r="162">
      <c r="A162" s="12" t="n">
        <v>158</v>
      </c>
      <c r="B162" s="6">
        <f>A162*IF(A162&gt;=100,13,6)</f>
        <v/>
      </c>
      <c r="C162" s="6">
        <f>A162*6</f>
        <v/>
      </c>
      <c r="D162" s="6">
        <f>B162-C162</f>
        <v/>
      </c>
      <c r="E162" s="13">
        <f>ROUNDUP(A162/99,0)</f>
        <v/>
      </c>
      <c r="F162" s="6">
        <f>A162*85-B162</f>
        <v/>
      </c>
      <c r="G162" s="6">
        <f>A162*63-B162</f>
        <v/>
      </c>
    </row>
    <row r="163">
      <c r="A163" s="12" t="n">
        <v>159</v>
      </c>
      <c r="B163" s="6">
        <f>A163*IF(A163&gt;=100,13,6)</f>
        <v/>
      </c>
      <c r="C163" s="6">
        <f>A163*6</f>
        <v/>
      </c>
      <c r="D163" s="6">
        <f>B163-C163</f>
        <v/>
      </c>
      <c r="E163" s="13">
        <f>ROUNDUP(A163/99,0)</f>
        <v/>
      </c>
      <c r="F163" s="6">
        <f>A163*85-B163</f>
        <v/>
      </c>
      <c r="G163" s="6">
        <f>A163*63-B163</f>
        <v/>
      </c>
    </row>
    <row r="164">
      <c r="A164" s="12" t="n">
        <v>160</v>
      </c>
      <c r="B164" s="6">
        <f>A164*IF(A164&gt;=100,13,6)</f>
        <v/>
      </c>
      <c r="C164" s="6">
        <f>A164*6</f>
        <v/>
      </c>
      <c r="D164" s="6">
        <f>B164-C164</f>
        <v/>
      </c>
      <c r="E164" s="13">
        <f>ROUNDUP(A164/99,0)</f>
        <v/>
      </c>
      <c r="F164" s="6">
        <f>A164*85-B164</f>
        <v/>
      </c>
      <c r="G164" s="6">
        <f>A164*63-B164</f>
        <v/>
      </c>
    </row>
    <row r="165">
      <c r="A165" s="12" t="n">
        <v>161</v>
      </c>
      <c r="B165" s="6">
        <f>A165*IF(A165&gt;=100,13,6)</f>
        <v/>
      </c>
      <c r="C165" s="6">
        <f>A165*6</f>
        <v/>
      </c>
      <c r="D165" s="6">
        <f>B165-C165</f>
        <v/>
      </c>
      <c r="E165" s="13">
        <f>ROUNDUP(A165/99,0)</f>
        <v/>
      </c>
      <c r="F165" s="6">
        <f>A165*85-B165</f>
        <v/>
      </c>
      <c r="G165" s="6">
        <f>A165*63-B165</f>
        <v/>
      </c>
    </row>
    <row r="166">
      <c r="A166" s="12" t="n">
        <v>162</v>
      </c>
      <c r="B166" s="6">
        <f>A166*IF(A166&gt;=100,13,6)</f>
        <v/>
      </c>
      <c r="C166" s="6">
        <f>A166*6</f>
        <v/>
      </c>
      <c r="D166" s="6">
        <f>B166-C166</f>
        <v/>
      </c>
      <c r="E166" s="13">
        <f>ROUNDUP(A166/99,0)</f>
        <v/>
      </c>
      <c r="F166" s="6">
        <f>A166*85-B166</f>
        <v/>
      </c>
      <c r="G166" s="6">
        <f>A166*63-B166</f>
        <v/>
      </c>
    </row>
    <row r="167">
      <c r="A167" s="12" t="n">
        <v>163</v>
      </c>
      <c r="B167" s="6">
        <f>A167*IF(A167&gt;=100,13,6)</f>
        <v/>
      </c>
      <c r="C167" s="6">
        <f>A167*6</f>
        <v/>
      </c>
      <c r="D167" s="6">
        <f>B167-C167</f>
        <v/>
      </c>
      <c r="E167" s="13">
        <f>ROUNDUP(A167/99,0)</f>
        <v/>
      </c>
      <c r="F167" s="6">
        <f>A167*85-B167</f>
        <v/>
      </c>
      <c r="G167" s="6">
        <f>A167*63-B167</f>
        <v/>
      </c>
    </row>
    <row r="168">
      <c r="A168" s="12" t="n">
        <v>164</v>
      </c>
      <c r="B168" s="6">
        <f>A168*IF(A168&gt;=100,13,6)</f>
        <v/>
      </c>
      <c r="C168" s="6">
        <f>A168*6</f>
        <v/>
      </c>
      <c r="D168" s="6">
        <f>B168-C168</f>
        <v/>
      </c>
      <c r="E168" s="13">
        <f>ROUNDUP(A168/99,0)</f>
        <v/>
      </c>
      <c r="F168" s="6">
        <f>A168*85-B168</f>
        <v/>
      </c>
      <c r="G168" s="6">
        <f>A168*63-B168</f>
        <v/>
      </c>
    </row>
    <row r="169">
      <c r="A169" s="12" t="n">
        <v>165</v>
      </c>
      <c r="B169" s="6">
        <f>A169*IF(A169&gt;=100,13,6)</f>
        <v/>
      </c>
      <c r="C169" s="6">
        <f>A169*6</f>
        <v/>
      </c>
      <c r="D169" s="6">
        <f>B169-C169</f>
        <v/>
      </c>
      <c r="E169" s="13">
        <f>ROUNDUP(A169/99,0)</f>
        <v/>
      </c>
      <c r="F169" s="6">
        <f>A169*85-B169</f>
        <v/>
      </c>
      <c r="G169" s="6">
        <f>A169*63-B169</f>
        <v/>
      </c>
    </row>
    <row r="170">
      <c r="A170" s="12" t="n">
        <v>166</v>
      </c>
      <c r="B170" s="6">
        <f>A170*IF(A170&gt;=100,13,6)</f>
        <v/>
      </c>
      <c r="C170" s="6">
        <f>A170*6</f>
        <v/>
      </c>
      <c r="D170" s="6">
        <f>B170-C170</f>
        <v/>
      </c>
      <c r="E170" s="13">
        <f>ROUNDUP(A170/99,0)</f>
        <v/>
      </c>
      <c r="F170" s="6">
        <f>A170*85-B170</f>
        <v/>
      </c>
      <c r="G170" s="6">
        <f>A170*63-B170</f>
        <v/>
      </c>
    </row>
    <row r="171">
      <c r="A171" s="12" t="n">
        <v>167</v>
      </c>
      <c r="B171" s="6">
        <f>A171*IF(A171&gt;=100,13,6)</f>
        <v/>
      </c>
      <c r="C171" s="6">
        <f>A171*6</f>
        <v/>
      </c>
      <c r="D171" s="6">
        <f>B171-C171</f>
        <v/>
      </c>
      <c r="E171" s="13">
        <f>ROUNDUP(A171/99,0)</f>
        <v/>
      </c>
      <c r="F171" s="6">
        <f>A171*85-B171</f>
        <v/>
      </c>
      <c r="G171" s="6">
        <f>A171*63-B171</f>
        <v/>
      </c>
    </row>
    <row r="172">
      <c r="A172" s="12" t="n">
        <v>168</v>
      </c>
      <c r="B172" s="6">
        <f>A172*IF(A172&gt;=100,13,6)</f>
        <v/>
      </c>
      <c r="C172" s="6">
        <f>A172*6</f>
        <v/>
      </c>
      <c r="D172" s="6">
        <f>B172-C172</f>
        <v/>
      </c>
      <c r="E172" s="13">
        <f>ROUNDUP(A172/99,0)</f>
        <v/>
      </c>
      <c r="F172" s="6">
        <f>A172*85-B172</f>
        <v/>
      </c>
      <c r="G172" s="6">
        <f>A172*63-B172</f>
        <v/>
      </c>
    </row>
    <row r="173">
      <c r="A173" s="12" t="n">
        <v>169</v>
      </c>
      <c r="B173" s="6">
        <f>A173*IF(A173&gt;=100,13,6)</f>
        <v/>
      </c>
      <c r="C173" s="6">
        <f>A173*6</f>
        <v/>
      </c>
      <c r="D173" s="6">
        <f>B173-C173</f>
        <v/>
      </c>
      <c r="E173" s="13">
        <f>ROUNDUP(A173/99,0)</f>
        <v/>
      </c>
      <c r="F173" s="6">
        <f>A173*85-B173</f>
        <v/>
      </c>
      <c r="G173" s="6">
        <f>A173*63-B173</f>
        <v/>
      </c>
    </row>
    <row r="174">
      <c r="A174" s="12" t="n">
        <v>170</v>
      </c>
      <c r="B174" s="6">
        <f>A174*IF(A174&gt;=100,13,6)</f>
        <v/>
      </c>
      <c r="C174" s="6">
        <f>A174*6</f>
        <v/>
      </c>
      <c r="D174" s="6">
        <f>B174-C174</f>
        <v/>
      </c>
      <c r="E174" s="13">
        <f>ROUNDUP(A174/99,0)</f>
        <v/>
      </c>
      <c r="F174" s="6">
        <f>A174*85-B174</f>
        <v/>
      </c>
      <c r="G174" s="6">
        <f>A174*63-B174</f>
        <v/>
      </c>
    </row>
    <row r="175">
      <c r="A175" s="12" t="n">
        <v>171</v>
      </c>
      <c r="B175" s="6">
        <f>A175*IF(A175&gt;=100,13,6)</f>
        <v/>
      </c>
      <c r="C175" s="6">
        <f>A175*6</f>
        <v/>
      </c>
      <c r="D175" s="6">
        <f>B175-C175</f>
        <v/>
      </c>
      <c r="E175" s="13">
        <f>ROUNDUP(A175/99,0)</f>
        <v/>
      </c>
      <c r="F175" s="6">
        <f>A175*85-B175</f>
        <v/>
      </c>
      <c r="G175" s="6">
        <f>A175*63-B175</f>
        <v/>
      </c>
    </row>
    <row r="176">
      <c r="A176" s="12" t="n">
        <v>172</v>
      </c>
      <c r="B176" s="6">
        <f>A176*IF(A176&gt;=100,13,6)</f>
        <v/>
      </c>
      <c r="C176" s="6">
        <f>A176*6</f>
        <v/>
      </c>
      <c r="D176" s="6">
        <f>B176-C176</f>
        <v/>
      </c>
      <c r="E176" s="13">
        <f>ROUNDUP(A176/99,0)</f>
        <v/>
      </c>
      <c r="F176" s="6">
        <f>A176*85-B176</f>
        <v/>
      </c>
      <c r="G176" s="6">
        <f>A176*63-B176</f>
        <v/>
      </c>
    </row>
    <row r="177">
      <c r="A177" s="12" t="n">
        <v>173</v>
      </c>
      <c r="B177" s="6">
        <f>A177*IF(A177&gt;=100,13,6)</f>
        <v/>
      </c>
      <c r="C177" s="6">
        <f>A177*6</f>
        <v/>
      </c>
      <c r="D177" s="6">
        <f>B177-C177</f>
        <v/>
      </c>
      <c r="E177" s="13">
        <f>ROUNDUP(A177/99,0)</f>
        <v/>
      </c>
      <c r="F177" s="6">
        <f>A177*85-B177</f>
        <v/>
      </c>
      <c r="G177" s="6">
        <f>A177*63-B177</f>
        <v/>
      </c>
    </row>
    <row r="178">
      <c r="A178" s="12" t="n">
        <v>174</v>
      </c>
      <c r="B178" s="6">
        <f>A178*IF(A178&gt;=100,13,6)</f>
        <v/>
      </c>
      <c r="C178" s="6">
        <f>A178*6</f>
        <v/>
      </c>
      <c r="D178" s="6">
        <f>B178-C178</f>
        <v/>
      </c>
      <c r="E178" s="13">
        <f>ROUNDUP(A178/99,0)</f>
        <v/>
      </c>
      <c r="F178" s="6">
        <f>A178*85-B178</f>
        <v/>
      </c>
      <c r="G178" s="6">
        <f>A178*63-B178</f>
        <v/>
      </c>
    </row>
    <row r="179">
      <c r="A179" s="12" t="n">
        <v>175</v>
      </c>
      <c r="B179" s="6">
        <f>A179*IF(A179&gt;=100,13,6)</f>
        <v/>
      </c>
      <c r="C179" s="6">
        <f>A179*6</f>
        <v/>
      </c>
      <c r="D179" s="6">
        <f>B179-C179</f>
        <v/>
      </c>
      <c r="E179" s="13">
        <f>ROUNDUP(A179/99,0)</f>
        <v/>
      </c>
      <c r="F179" s="6">
        <f>A179*85-B179</f>
        <v/>
      </c>
      <c r="G179" s="6">
        <f>A179*63-B179</f>
        <v/>
      </c>
    </row>
    <row r="180">
      <c r="A180" s="12" t="n">
        <v>176</v>
      </c>
      <c r="B180" s="6">
        <f>A180*IF(A180&gt;=100,13,6)</f>
        <v/>
      </c>
      <c r="C180" s="6">
        <f>A180*6</f>
        <v/>
      </c>
      <c r="D180" s="6">
        <f>B180-C180</f>
        <v/>
      </c>
      <c r="E180" s="13">
        <f>ROUNDUP(A180/99,0)</f>
        <v/>
      </c>
      <c r="F180" s="6">
        <f>A180*85-B180</f>
        <v/>
      </c>
      <c r="G180" s="6">
        <f>A180*63-B180</f>
        <v/>
      </c>
    </row>
    <row r="181">
      <c r="A181" s="12" t="n">
        <v>177</v>
      </c>
      <c r="B181" s="6">
        <f>A181*IF(A181&gt;=100,13,6)</f>
        <v/>
      </c>
      <c r="C181" s="6">
        <f>A181*6</f>
        <v/>
      </c>
      <c r="D181" s="6">
        <f>B181-C181</f>
        <v/>
      </c>
      <c r="E181" s="13">
        <f>ROUNDUP(A181/99,0)</f>
        <v/>
      </c>
      <c r="F181" s="6">
        <f>A181*85-B181</f>
        <v/>
      </c>
      <c r="G181" s="6">
        <f>A181*63-B181</f>
        <v/>
      </c>
    </row>
    <row r="182">
      <c r="A182" s="12" t="n">
        <v>178</v>
      </c>
      <c r="B182" s="6">
        <f>A182*IF(A182&gt;=100,13,6)</f>
        <v/>
      </c>
      <c r="C182" s="6">
        <f>A182*6</f>
        <v/>
      </c>
      <c r="D182" s="6">
        <f>B182-C182</f>
        <v/>
      </c>
      <c r="E182" s="13">
        <f>ROUNDUP(A182/99,0)</f>
        <v/>
      </c>
      <c r="F182" s="6">
        <f>A182*85-B182</f>
        <v/>
      </c>
      <c r="G182" s="6">
        <f>A182*63-B182</f>
        <v/>
      </c>
    </row>
    <row r="183">
      <c r="A183" s="12" t="n">
        <v>179</v>
      </c>
      <c r="B183" s="6">
        <f>A183*IF(A183&gt;=100,13,6)</f>
        <v/>
      </c>
      <c r="C183" s="6">
        <f>A183*6</f>
        <v/>
      </c>
      <c r="D183" s="6">
        <f>B183-C183</f>
        <v/>
      </c>
      <c r="E183" s="13">
        <f>ROUNDUP(A183/99,0)</f>
        <v/>
      </c>
      <c r="F183" s="6">
        <f>A183*85-B183</f>
        <v/>
      </c>
      <c r="G183" s="6">
        <f>A183*63-B183</f>
        <v/>
      </c>
    </row>
    <row r="184">
      <c r="A184" s="12" t="n">
        <v>180</v>
      </c>
      <c r="B184" s="6">
        <f>A184*IF(A184&gt;=100,13,6)</f>
        <v/>
      </c>
      <c r="C184" s="6">
        <f>A184*6</f>
        <v/>
      </c>
      <c r="D184" s="6">
        <f>B184-C184</f>
        <v/>
      </c>
      <c r="E184" s="13">
        <f>ROUNDUP(A184/99,0)</f>
        <v/>
      </c>
      <c r="F184" s="6">
        <f>A184*85-B184</f>
        <v/>
      </c>
      <c r="G184" s="6">
        <f>A184*63-B184</f>
        <v/>
      </c>
    </row>
    <row r="185">
      <c r="A185" s="12" t="n">
        <v>181</v>
      </c>
      <c r="B185" s="6">
        <f>A185*IF(A185&gt;=100,13,6)</f>
        <v/>
      </c>
      <c r="C185" s="6">
        <f>A185*6</f>
        <v/>
      </c>
      <c r="D185" s="6">
        <f>B185-C185</f>
        <v/>
      </c>
      <c r="E185" s="13">
        <f>ROUNDUP(A185/99,0)</f>
        <v/>
      </c>
      <c r="F185" s="6">
        <f>A185*85-B185</f>
        <v/>
      </c>
      <c r="G185" s="6">
        <f>A185*63-B185</f>
        <v/>
      </c>
    </row>
    <row r="186">
      <c r="A186" s="12" t="n">
        <v>182</v>
      </c>
      <c r="B186" s="6">
        <f>A186*IF(A186&gt;=100,13,6)</f>
        <v/>
      </c>
      <c r="C186" s="6">
        <f>A186*6</f>
        <v/>
      </c>
      <c r="D186" s="6">
        <f>B186-C186</f>
        <v/>
      </c>
      <c r="E186" s="13">
        <f>ROUNDUP(A186/99,0)</f>
        <v/>
      </c>
      <c r="F186" s="6">
        <f>A186*85-B186</f>
        <v/>
      </c>
      <c r="G186" s="6">
        <f>A186*63-B186</f>
        <v/>
      </c>
    </row>
    <row r="187">
      <c r="A187" s="12" t="n">
        <v>183</v>
      </c>
      <c r="B187" s="6">
        <f>A187*IF(A187&gt;=100,13,6)</f>
        <v/>
      </c>
      <c r="C187" s="6">
        <f>A187*6</f>
        <v/>
      </c>
      <c r="D187" s="6">
        <f>B187-C187</f>
        <v/>
      </c>
      <c r="E187" s="13">
        <f>ROUNDUP(A187/99,0)</f>
        <v/>
      </c>
      <c r="F187" s="6">
        <f>A187*85-B187</f>
        <v/>
      </c>
      <c r="G187" s="6">
        <f>A187*63-B187</f>
        <v/>
      </c>
    </row>
    <row r="188">
      <c r="A188" s="12" t="n">
        <v>184</v>
      </c>
      <c r="B188" s="6">
        <f>A188*IF(A188&gt;=100,13,6)</f>
        <v/>
      </c>
      <c r="C188" s="6">
        <f>A188*6</f>
        <v/>
      </c>
      <c r="D188" s="6">
        <f>B188-C188</f>
        <v/>
      </c>
      <c r="E188" s="13">
        <f>ROUNDUP(A188/99,0)</f>
        <v/>
      </c>
      <c r="F188" s="6">
        <f>A188*85-B188</f>
        <v/>
      </c>
      <c r="G188" s="6">
        <f>A188*63-B188</f>
        <v/>
      </c>
    </row>
    <row r="189">
      <c r="A189" s="12" t="n">
        <v>185</v>
      </c>
      <c r="B189" s="6">
        <f>A189*IF(A189&gt;=100,13,6)</f>
        <v/>
      </c>
      <c r="C189" s="6">
        <f>A189*6</f>
        <v/>
      </c>
      <c r="D189" s="6">
        <f>B189-C189</f>
        <v/>
      </c>
      <c r="E189" s="13">
        <f>ROUNDUP(A189/99,0)</f>
        <v/>
      </c>
      <c r="F189" s="6">
        <f>A189*85-B189</f>
        <v/>
      </c>
      <c r="G189" s="6">
        <f>A189*63-B189</f>
        <v/>
      </c>
    </row>
    <row r="190">
      <c r="A190" s="12" t="n">
        <v>186</v>
      </c>
      <c r="B190" s="6">
        <f>A190*IF(A190&gt;=100,13,6)</f>
        <v/>
      </c>
      <c r="C190" s="6">
        <f>A190*6</f>
        <v/>
      </c>
      <c r="D190" s="6">
        <f>B190-C190</f>
        <v/>
      </c>
      <c r="E190" s="13">
        <f>ROUNDUP(A190/99,0)</f>
        <v/>
      </c>
      <c r="F190" s="6">
        <f>A190*85-B190</f>
        <v/>
      </c>
      <c r="G190" s="6">
        <f>A190*63-B190</f>
        <v/>
      </c>
    </row>
    <row r="191">
      <c r="A191" s="12" t="n">
        <v>187</v>
      </c>
      <c r="B191" s="6">
        <f>A191*IF(A191&gt;=100,13,6)</f>
        <v/>
      </c>
      <c r="C191" s="6">
        <f>A191*6</f>
        <v/>
      </c>
      <c r="D191" s="6">
        <f>B191-C191</f>
        <v/>
      </c>
      <c r="E191" s="13">
        <f>ROUNDUP(A191/99,0)</f>
        <v/>
      </c>
      <c r="F191" s="6">
        <f>A191*85-B191</f>
        <v/>
      </c>
      <c r="G191" s="6">
        <f>A191*63-B191</f>
        <v/>
      </c>
    </row>
    <row r="192">
      <c r="A192" s="12" t="n">
        <v>188</v>
      </c>
      <c r="B192" s="6">
        <f>A192*IF(A192&gt;=100,13,6)</f>
        <v/>
      </c>
      <c r="C192" s="6">
        <f>A192*6</f>
        <v/>
      </c>
      <c r="D192" s="6">
        <f>B192-C192</f>
        <v/>
      </c>
      <c r="E192" s="13">
        <f>ROUNDUP(A192/99,0)</f>
        <v/>
      </c>
      <c r="F192" s="6">
        <f>A192*85-B192</f>
        <v/>
      </c>
      <c r="G192" s="6">
        <f>A192*63-B192</f>
        <v/>
      </c>
    </row>
    <row r="193">
      <c r="A193" s="12" t="n">
        <v>189</v>
      </c>
      <c r="B193" s="6">
        <f>A193*IF(A193&gt;=100,13,6)</f>
        <v/>
      </c>
      <c r="C193" s="6">
        <f>A193*6</f>
        <v/>
      </c>
      <c r="D193" s="6">
        <f>B193-C193</f>
        <v/>
      </c>
      <c r="E193" s="13">
        <f>ROUNDUP(A193/99,0)</f>
        <v/>
      </c>
      <c r="F193" s="6">
        <f>A193*85-B193</f>
        <v/>
      </c>
      <c r="G193" s="6">
        <f>A193*63-B193</f>
        <v/>
      </c>
    </row>
    <row r="194">
      <c r="A194" s="12" t="n">
        <v>190</v>
      </c>
      <c r="B194" s="6">
        <f>A194*IF(A194&gt;=100,13,6)</f>
        <v/>
      </c>
      <c r="C194" s="6">
        <f>A194*6</f>
        <v/>
      </c>
      <c r="D194" s="6">
        <f>B194-C194</f>
        <v/>
      </c>
      <c r="E194" s="13">
        <f>ROUNDUP(A194/99,0)</f>
        <v/>
      </c>
      <c r="F194" s="6">
        <f>A194*85-B194</f>
        <v/>
      </c>
      <c r="G194" s="6">
        <f>A194*63-B194</f>
        <v/>
      </c>
    </row>
    <row r="195">
      <c r="A195" s="12" t="n">
        <v>191</v>
      </c>
      <c r="B195" s="6">
        <f>A195*IF(A195&gt;=100,13,6)</f>
        <v/>
      </c>
      <c r="C195" s="6">
        <f>A195*6</f>
        <v/>
      </c>
      <c r="D195" s="6">
        <f>B195-C195</f>
        <v/>
      </c>
      <c r="E195" s="13">
        <f>ROUNDUP(A195/99,0)</f>
        <v/>
      </c>
      <c r="F195" s="6">
        <f>A195*85-B195</f>
        <v/>
      </c>
      <c r="G195" s="6">
        <f>A195*63-B195</f>
        <v/>
      </c>
    </row>
    <row r="196">
      <c r="A196" s="12" t="n">
        <v>192</v>
      </c>
      <c r="B196" s="6">
        <f>A196*IF(A196&gt;=100,13,6)</f>
        <v/>
      </c>
      <c r="C196" s="6">
        <f>A196*6</f>
        <v/>
      </c>
      <c r="D196" s="6">
        <f>B196-C196</f>
        <v/>
      </c>
      <c r="E196" s="13">
        <f>ROUNDUP(A196/99,0)</f>
        <v/>
      </c>
      <c r="F196" s="6">
        <f>A196*85-B196</f>
        <v/>
      </c>
      <c r="G196" s="6">
        <f>A196*63-B196</f>
        <v/>
      </c>
    </row>
    <row r="197">
      <c r="A197" s="12" t="n">
        <v>193</v>
      </c>
      <c r="B197" s="6">
        <f>A197*IF(A197&gt;=100,13,6)</f>
        <v/>
      </c>
      <c r="C197" s="6">
        <f>A197*6</f>
        <v/>
      </c>
      <c r="D197" s="6">
        <f>B197-C197</f>
        <v/>
      </c>
      <c r="E197" s="13">
        <f>ROUNDUP(A197/99,0)</f>
        <v/>
      </c>
      <c r="F197" s="6">
        <f>A197*85-B197</f>
        <v/>
      </c>
      <c r="G197" s="6">
        <f>A197*63-B197</f>
        <v/>
      </c>
    </row>
    <row r="198">
      <c r="A198" s="12" t="n">
        <v>194</v>
      </c>
      <c r="B198" s="6">
        <f>A198*IF(A198&gt;=100,13,6)</f>
        <v/>
      </c>
      <c r="C198" s="6">
        <f>A198*6</f>
        <v/>
      </c>
      <c r="D198" s="6">
        <f>B198-C198</f>
        <v/>
      </c>
      <c r="E198" s="13">
        <f>ROUNDUP(A198/99,0)</f>
        <v/>
      </c>
      <c r="F198" s="6">
        <f>A198*85-B198</f>
        <v/>
      </c>
      <c r="G198" s="6">
        <f>A198*63-B198</f>
        <v/>
      </c>
    </row>
    <row r="199">
      <c r="A199" s="12" t="n">
        <v>195</v>
      </c>
      <c r="B199" s="6">
        <f>A199*IF(A199&gt;=100,13,6)</f>
        <v/>
      </c>
      <c r="C199" s="6">
        <f>A199*6</f>
        <v/>
      </c>
      <c r="D199" s="6">
        <f>B199-C199</f>
        <v/>
      </c>
      <c r="E199" s="13">
        <f>ROUNDUP(A199/99,0)</f>
        <v/>
      </c>
      <c r="F199" s="6">
        <f>A199*85-B199</f>
        <v/>
      </c>
      <c r="G199" s="6">
        <f>A199*63-B199</f>
        <v/>
      </c>
    </row>
    <row r="200">
      <c r="A200" s="12" t="n">
        <v>196</v>
      </c>
      <c r="B200" s="6">
        <f>A200*IF(A200&gt;=100,13,6)</f>
        <v/>
      </c>
      <c r="C200" s="6">
        <f>A200*6</f>
        <v/>
      </c>
      <c r="D200" s="6">
        <f>B200-C200</f>
        <v/>
      </c>
      <c r="E200" s="13">
        <f>ROUNDUP(A200/99,0)</f>
        <v/>
      </c>
      <c r="F200" s="6">
        <f>A200*85-B200</f>
        <v/>
      </c>
      <c r="G200" s="6">
        <f>A200*63-B200</f>
        <v/>
      </c>
    </row>
    <row r="201">
      <c r="A201" s="12" t="n">
        <v>197</v>
      </c>
      <c r="B201" s="6">
        <f>A201*IF(A201&gt;=100,13,6)</f>
        <v/>
      </c>
      <c r="C201" s="6">
        <f>A201*6</f>
        <v/>
      </c>
      <c r="D201" s="6">
        <f>B201-C201</f>
        <v/>
      </c>
      <c r="E201" s="13">
        <f>ROUNDUP(A201/99,0)</f>
        <v/>
      </c>
      <c r="F201" s="6">
        <f>A201*85-B201</f>
        <v/>
      </c>
      <c r="G201" s="6">
        <f>A201*63-B201</f>
        <v/>
      </c>
    </row>
    <row r="202">
      <c r="A202" s="12" t="n">
        <v>198</v>
      </c>
      <c r="B202" s="6">
        <f>A202*IF(A202&gt;=100,13,6)</f>
        <v/>
      </c>
      <c r="C202" s="6">
        <f>A202*6</f>
        <v/>
      </c>
      <c r="D202" s="6">
        <f>B202-C202</f>
        <v/>
      </c>
      <c r="E202" s="13">
        <f>ROUNDUP(A202/99,0)</f>
        <v/>
      </c>
      <c r="F202" s="6">
        <f>A202*85-B202</f>
        <v/>
      </c>
      <c r="G202" s="6">
        <f>A202*63-B202</f>
        <v/>
      </c>
    </row>
    <row r="203">
      <c r="A203" s="12" t="n">
        <v>199</v>
      </c>
      <c r="B203" s="6">
        <f>A203*IF(A203&gt;=100,13,6)</f>
        <v/>
      </c>
      <c r="C203" s="6">
        <f>A203*6</f>
        <v/>
      </c>
      <c r="D203" s="6">
        <f>B203-C203</f>
        <v/>
      </c>
      <c r="E203" s="13">
        <f>ROUNDUP(A203/99,0)</f>
        <v/>
      </c>
      <c r="F203" s="6">
        <f>A203*85-B203</f>
        <v/>
      </c>
      <c r="G203" s="6">
        <f>A203*63-B203</f>
        <v/>
      </c>
    </row>
    <row r="204">
      <c r="A204" s="12" t="n">
        <v>200</v>
      </c>
      <c r="B204" s="6">
        <f>A204*IF(A204&gt;=100,13,6)</f>
        <v/>
      </c>
      <c r="C204" s="6">
        <f>A204*6</f>
        <v/>
      </c>
      <c r="D204" s="6">
        <f>B204-C204</f>
        <v/>
      </c>
      <c r="E204" s="13">
        <f>ROUNDUP(A204/99,0)</f>
        <v/>
      </c>
      <c r="F204" s="6">
        <f>A204*85-B204</f>
        <v/>
      </c>
      <c r="G204" s="6">
        <f>A204*63-B204</f>
        <v/>
      </c>
    </row>
  </sheetData>
  <conditionalFormatting sqref="A5:G204">
    <cfRule type="expression" priority="1" dxfId="0">
      <formula>$A5&gt;=100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workbookViewId="0">
      <pane ySplit="4" topLeftCell="A5" activePane="bottomLeft" state="frozen"/>
      <selection pane="bottomLeft" activeCell="A1" sqref="A1"/>
    </sheetView>
  </sheetViews>
  <sheetFormatPr baseColWidth="8" defaultRowHeight="15"/>
  <cols>
    <col width="34" customWidth="1" min="1" max="1"/>
    <col width="9" customWidth="1" min="2" max="2"/>
    <col width="16" customWidth="1" min="3" max="3"/>
    <col width="16" customWidth="1" min="4" max="4"/>
    <col width="18" customWidth="1" min="5" max="5"/>
    <col width="20" customWidth="1" min="6" max="6"/>
  </cols>
  <sheetData>
    <row r="1">
      <c r="A1" s="1" t="inlineStr">
        <is>
          <t>年賀状じまいで余ったはがき。差額を貼って使うか、切手に交換するか</t>
        </is>
      </c>
    </row>
    <row r="2">
      <c r="A2" t="inlineStr">
        <is>
          <t>黄色の欄に額面と枚数を入れる。過去の年の年賀はがきは今年の年賀はがきには交換できない（日本郵便のQ&amp;A）</t>
        </is>
      </c>
    </row>
    <row r="4" ht="34" customHeight="1">
      <c r="A4" s="2" t="inlineStr">
        <is>
          <t>額面</t>
        </is>
      </c>
      <c r="B4" s="2" t="inlineStr">
        <is>
          <t>枚数</t>
        </is>
      </c>
      <c r="C4" s="2" t="inlineStr">
        <is>
          <t>出すのに足りない額（1枚）</t>
        </is>
      </c>
      <c r="D4" s="2" t="inlineStr">
        <is>
          <t>足りない額の合計</t>
        </is>
      </c>
      <c r="E4" s="2" t="inlineStr">
        <is>
          <t>1回で交換して受け取れる額</t>
        </is>
      </c>
      <c r="F4" s="2" t="inlineStr">
        <is>
          <t>99枚以下に分けて受け取れる額</t>
        </is>
      </c>
    </row>
    <row r="5">
      <c r="A5" s="15" t="n">
        <v>85</v>
      </c>
      <c r="B5" s="4" t="n">
        <v>60</v>
      </c>
      <c r="C5" s="6">
        <f>IF(A5="","",MAX(85-A5,0))</f>
        <v/>
      </c>
      <c r="D5" s="6">
        <f>IF(A5="","",C5*B5)</f>
        <v/>
      </c>
      <c r="E5" s="6">
        <f>IF(OR(A5="",B5=""),"",(A5-$B$12)*B5)</f>
        <v/>
      </c>
      <c r="F5" s="6">
        <f>IF(OR(A5="",B5=""),"",(A5-6)*B5)</f>
        <v/>
      </c>
    </row>
    <row r="6">
      <c r="A6" s="15" t="n">
        <v>63</v>
      </c>
      <c r="B6" s="4" t="n">
        <v>50</v>
      </c>
      <c r="C6" s="6">
        <f>IF(A6="","",MAX(85-A6,0))</f>
        <v/>
      </c>
      <c r="D6" s="6">
        <f>IF(A6="","",C6*B6)</f>
        <v/>
      </c>
      <c r="E6" s="6">
        <f>IF(OR(A6="",B6=""),"",(A6-$B$12)*B6)</f>
        <v/>
      </c>
      <c r="F6" s="6">
        <f>IF(OR(A6="",B6=""),"",(A6-6)*B6)</f>
        <v/>
      </c>
    </row>
    <row r="7">
      <c r="A7" s="15" t="n"/>
      <c r="B7" s="4" t="n"/>
      <c r="C7" s="6">
        <f>IF(A7="","",MAX(85-A7,0))</f>
        <v/>
      </c>
      <c r="D7" s="6">
        <f>IF(A7="","",C7*B7)</f>
        <v/>
      </c>
      <c r="E7" s="6">
        <f>IF(OR(A7="",B7=""),"",(A7-$B$12)*B7)</f>
        <v/>
      </c>
      <c r="F7" s="6">
        <f>IF(OR(A7="",B7=""),"",(A7-6)*B7)</f>
        <v/>
      </c>
    </row>
    <row r="8">
      <c r="A8" s="15" t="n"/>
      <c r="B8" s="4" t="n"/>
      <c r="C8" s="6">
        <f>IF(A8="","",MAX(85-A8,0))</f>
        <v/>
      </c>
      <c r="D8" s="6">
        <f>IF(A8="","",C8*B8)</f>
        <v/>
      </c>
      <c r="E8" s="6">
        <f>IF(OR(A8="",B8=""),"",(A8-$B$12)*B8)</f>
        <v/>
      </c>
      <c r="F8" s="6">
        <f>IF(OR(A8="",B8=""),"",(A8-6)*B8)</f>
        <v/>
      </c>
    </row>
    <row r="9">
      <c r="A9" s="15" t="n"/>
      <c r="B9" s="4" t="n"/>
      <c r="C9" s="6">
        <f>IF(A9="","",MAX(85-A9,0))</f>
        <v/>
      </c>
      <c r="D9" s="6">
        <f>IF(A9="","",C9*B9)</f>
        <v/>
      </c>
      <c r="E9" s="6">
        <f>IF(OR(A9="",B9=""),"",(A9-$B$12)*B9)</f>
        <v/>
      </c>
      <c r="F9" s="6">
        <f>IF(OR(A9="",B9=""),"",(A9-6)*B9)</f>
        <v/>
      </c>
    </row>
    <row r="10">
      <c r="A10" s="16" t="inlineStr">
        <is>
          <t>計</t>
        </is>
      </c>
      <c r="B10" s="17">
        <f>SUM(B5:B9)</f>
        <v/>
      </c>
      <c r="D10" s="8">
        <f>SUM(D5:D9)</f>
        <v/>
      </c>
      <c r="E10" s="8">
        <f>SUM(E5:E9)</f>
        <v/>
      </c>
      <c r="F10" s="8">
        <f>SUM(F5:F9)</f>
        <v/>
      </c>
    </row>
    <row r="12">
      <c r="A12" s="3" t="inlineStr">
        <is>
          <t>1回で交換したときの手数料（1枚）</t>
        </is>
      </c>
      <c r="B12" s="6">
        <f>IF(B10&gt;=100,13,6)</f>
        <v/>
      </c>
    </row>
    <row r="13">
      <c r="A13" s="3" t="inlineStr">
        <is>
          <t>1回で交換したときの手数料（合計）</t>
        </is>
      </c>
      <c r="B13" s="6">
        <f>B12*B10</f>
        <v/>
      </c>
    </row>
    <row r="14">
      <c r="A14" s="3" t="inlineStr">
        <is>
          <t>分けたときの手数料（合計）</t>
        </is>
      </c>
      <c r="B14" s="6">
        <f>6*B10</f>
        <v/>
      </c>
    </row>
    <row r="15">
      <c r="A15" s="3" t="inlineStr">
        <is>
          <t>分けると増える受け取り額</t>
        </is>
      </c>
      <c r="B15" s="8">
        <f>F10-E10</f>
        <v/>
      </c>
    </row>
    <row r="16">
      <c r="A16" s="3" t="inlineStr">
        <is>
          <t>分ける回数</t>
        </is>
      </c>
      <c r="B16" s="18">
        <f>ROUNDUP(B10/99,0)</f>
        <v/>
      </c>
    </row>
    <row r="18">
      <c r="A18" t="inlineStr">
        <is>
          <t>額面が85円のはがきは、交換しなくてもそのまま出せる。63円のはがきは22円足りない。</t>
        </is>
      </c>
    </row>
    <row r="19">
      <c r="A19" t="inlineStr">
        <is>
          <t>汚れたり破れたりした料額印面は無効で、交換できない。</t>
        </is>
      </c>
    </row>
  </sheetData>
  <conditionalFormatting sqref="B12">
    <cfRule type="expression" priority="1" dxfId="0">
      <formula>$B$10&gt;=100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4"/>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16" customWidth="1" min="3" max="3"/>
    <col width="12" customWidth="1" min="4" max="4"/>
    <col width="14" customWidth="1" min="5" max="5"/>
    <col width="14" customWidth="1" min="6" max="6"/>
    <col width="16" customWidth="1" min="7" max="7"/>
  </cols>
  <sheetData>
    <row r="1">
      <c r="A1" s="1" t="inlineStr">
        <is>
          <t>受け取った年賀状のお年玉くじ（2027年用、抽せん日は2027年1月25日）</t>
        </is>
      </c>
    </row>
    <row r="2">
      <c r="A2" t="inlineStr">
        <is>
          <t>3等は100本に3本、1等は100万本に1本。くじが互いに無関係とみて計算した</t>
        </is>
      </c>
    </row>
    <row r="4" ht="34" customHeight="1">
      <c r="A4" s="2" t="inlineStr">
        <is>
          <t>受け取る枚数</t>
        </is>
      </c>
      <c r="B4" s="2" t="inlineStr">
        <is>
          <t>3等の見込み本数</t>
        </is>
      </c>
      <c r="C4" s="2" t="inlineStr">
        <is>
          <t>3等が1本も当たらない確率</t>
        </is>
      </c>
      <c r="D4" s="2" t="inlineStr">
        <is>
          <t>3等が1本以上</t>
        </is>
      </c>
      <c r="E4" s="2" t="inlineStr">
        <is>
          <t>3等の見込み額</t>
        </is>
      </c>
      <c r="F4" s="2" t="inlineStr">
        <is>
          <t>1等の見込み額</t>
        </is>
      </c>
      <c r="G4" s="2" t="inlineStr">
        <is>
          <t>1枚あたりの見込み額</t>
        </is>
      </c>
    </row>
    <row r="5">
      <c r="A5" s="4" t="n">
        <v>1</v>
      </c>
      <c r="B5" s="19">
        <f>A5*3/100</f>
        <v/>
      </c>
      <c r="C5" s="11">
        <f>(97/100)^A5</f>
        <v/>
      </c>
      <c r="D5" s="11">
        <f>1-C5</f>
        <v/>
      </c>
      <c r="E5" s="9">
        <f>B5*195</f>
        <v/>
      </c>
      <c r="F5" s="9">
        <f>A5*300000/1000000</f>
        <v/>
      </c>
      <c r="G5" s="20">
        <f>(E5+F5)/A5</f>
        <v/>
      </c>
    </row>
    <row r="6">
      <c r="A6" s="4" t="n">
        <v>10</v>
      </c>
      <c r="B6" s="19">
        <f>A6*3/100</f>
        <v/>
      </c>
      <c r="C6" s="11">
        <f>(97/100)^A6</f>
        <v/>
      </c>
      <c r="D6" s="11">
        <f>1-C6</f>
        <v/>
      </c>
      <c r="E6" s="9">
        <f>B6*195</f>
        <v/>
      </c>
      <c r="F6" s="9">
        <f>A6*300000/1000000</f>
        <v/>
      </c>
      <c r="G6" s="20">
        <f>(E6+F6)/A6</f>
        <v/>
      </c>
    </row>
    <row r="7">
      <c r="A7" s="4" t="n">
        <v>30</v>
      </c>
      <c r="B7" s="19">
        <f>A7*3/100</f>
        <v/>
      </c>
      <c r="C7" s="11">
        <f>(97/100)^A7</f>
        <v/>
      </c>
      <c r="D7" s="11">
        <f>1-C7</f>
        <v/>
      </c>
      <c r="E7" s="9">
        <f>B7*195</f>
        <v/>
      </c>
      <c r="F7" s="9">
        <f>A7*300000/1000000</f>
        <v/>
      </c>
      <c r="G7" s="20">
        <f>(E7+F7)/A7</f>
        <v/>
      </c>
    </row>
    <row r="8">
      <c r="A8" s="4" t="n">
        <v>50</v>
      </c>
      <c r="B8" s="19">
        <f>A8*3/100</f>
        <v/>
      </c>
      <c r="C8" s="11">
        <f>(97/100)^A8</f>
        <v/>
      </c>
      <c r="D8" s="11">
        <f>1-C8</f>
        <v/>
      </c>
      <c r="E8" s="9">
        <f>B8*195</f>
        <v/>
      </c>
      <c r="F8" s="9">
        <f>A8*300000/1000000</f>
        <v/>
      </c>
      <c r="G8" s="20">
        <f>(E8+F8)/A8</f>
        <v/>
      </c>
    </row>
    <row r="9">
      <c r="A9" s="4" t="n">
        <v>100</v>
      </c>
      <c r="B9" s="19">
        <f>A9*3/100</f>
        <v/>
      </c>
      <c r="C9" s="11">
        <f>(97/100)^A9</f>
        <v/>
      </c>
      <c r="D9" s="11">
        <f>1-C9</f>
        <v/>
      </c>
      <c r="E9" s="9">
        <f>B9*195</f>
        <v/>
      </c>
      <c r="F9" s="9">
        <f>A9*300000/1000000</f>
        <v/>
      </c>
      <c r="G9" s="20">
        <f>(E9+F9)/A9</f>
        <v/>
      </c>
    </row>
    <row r="10">
      <c r="A10" s="4" t="n">
        <v>200</v>
      </c>
      <c r="B10" s="19">
        <f>A10*3/100</f>
        <v/>
      </c>
      <c r="C10" s="11">
        <f>(97/100)^A10</f>
        <v/>
      </c>
      <c r="D10" s="11">
        <f>1-C10</f>
        <v/>
      </c>
      <c r="E10" s="9">
        <f>B10*195</f>
        <v/>
      </c>
      <c r="F10" s="9">
        <f>A10*300000/1000000</f>
        <v/>
      </c>
      <c r="G10" s="20">
        <f>(E10+F10)/A10</f>
        <v/>
      </c>
    </row>
    <row r="11">
      <c r="A11" s="4" t="n">
        <v>500</v>
      </c>
      <c r="B11" s="19">
        <f>A11*3/100</f>
        <v/>
      </c>
      <c r="C11" s="11">
        <f>(97/100)^A11</f>
        <v/>
      </c>
      <c r="D11" s="11">
        <f>1-C11</f>
        <v/>
      </c>
      <c r="E11" s="9">
        <f>B11*195</f>
        <v/>
      </c>
      <c r="F11" s="9">
        <f>A11*300000/1000000</f>
        <v/>
      </c>
      <c r="G11" s="20">
        <f>(E11+F11)/A11</f>
        <v/>
      </c>
    </row>
    <row r="13">
      <c r="A13" t="inlineStr">
        <is>
          <t>2等（賞品カタログギフト、10万本に1本）は金額が発表資料に書かれていないので入れていない。</t>
        </is>
      </c>
    </row>
    <row r="14">
      <c r="A14" t="inlineStr">
        <is>
          <t>3等の切手シートは85円と110円の切手で、額面の計は195円。</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8"/>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0" customWidth="1" min="3" max="3"/>
    <col width="10" customWidth="1" min="4" max="4"/>
    <col width="10" customWidth="1" min="5" max="5"/>
    <col width="30" customWidth="1" min="6" max="6"/>
  </cols>
  <sheetData>
    <row r="1">
      <c r="A1" s="1" t="inlineStr">
        <is>
          <t>2027（令和9）年用年賀はがきの券種（日本郵便 2026年8月31日発表 別紙1）</t>
        </is>
      </c>
    </row>
    <row r="3">
      <c r="A3" s="2" t="inlineStr">
        <is>
          <t>券種</t>
        </is>
      </c>
      <c r="B3" s="2" t="inlineStr">
        <is>
          <t>当初発行枚数（万枚）</t>
        </is>
      </c>
      <c r="C3" s="2" t="inlineStr">
        <is>
          <t>売価</t>
        </is>
      </c>
      <c r="D3" s="2" t="inlineStr">
        <is>
          <t>1単位の枚数</t>
        </is>
      </c>
      <c r="E3" s="2" t="inlineStr">
        <is>
          <t>1枚あたり</t>
        </is>
      </c>
      <c r="F3" s="2" t="inlineStr">
        <is>
          <t>備考</t>
        </is>
      </c>
    </row>
    <row r="4">
      <c r="A4" s="3" t="inlineStr">
        <is>
          <t>無地</t>
        </is>
      </c>
      <c r="B4" s="21" t="n">
        <v>8290</v>
      </c>
      <c r="C4" s="22" t="n">
        <v>85</v>
      </c>
      <c r="D4" s="12" t="n">
        <v>1</v>
      </c>
      <c r="E4" s="6">
        <f>C4/D4</f>
        <v/>
      </c>
      <c r="F4" s="3" t="inlineStr"/>
    </row>
    <row r="5">
      <c r="A5" s="3" t="inlineStr">
        <is>
          <t>無地（くぼみ入り）</t>
        </is>
      </c>
      <c r="B5" s="21" t="n">
        <v>5</v>
      </c>
      <c r="C5" s="22" t="n">
        <v>85</v>
      </c>
      <c r="D5" s="12" t="n">
        <v>1</v>
      </c>
      <c r="E5" s="6">
        <f>C5/D5</f>
        <v/>
      </c>
      <c r="F5" s="3" t="inlineStr">
        <is>
          <t>おもて面左下に半円のくぼみ</t>
        </is>
      </c>
    </row>
    <row r="6">
      <c r="A6" s="3" t="inlineStr">
        <is>
          <t>無地（四面連刷）</t>
        </is>
      </c>
      <c r="B6" s="21" t="n">
        <v>20344</v>
      </c>
      <c r="C6" s="22" t="n">
        <v>340</v>
      </c>
      <c r="D6" s="12" t="n">
        <v>4</v>
      </c>
      <c r="E6" s="6">
        <f>C6/D6</f>
        <v/>
      </c>
      <c r="F6" s="3" t="inlineStr">
        <is>
          <t>4枚に切り離して出す</t>
        </is>
      </c>
    </row>
    <row r="7">
      <c r="A7" s="3" t="inlineStr">
        <is>
          <t>無地（インクジェット紙）</t>
        </is>
      </c>
      <c r="B7" s="21" t="n">
        <v>25175</v>
      </c>
      <c r="C7" s="22" t="n">
        <v>85</v>
      </c>
      <c r="D7" s="12" t="n">
        <v>1</v>
      </c>
      <c r="E7" s="6">
        <f>C7/D7</f>
        <v/>
      </c>
      <c r="F7" s="3" t="inlineStr"/>
    </row>
    <row r="8">
      <c r="A8" s="3" t="inlineStr">
        <is>
          <t>広告付</t>
        </is>
      </c>
      <c r="B8" s="21" t="n">
        <v>53</v>
      </c>
      <c r="C8" s="22" t="n">
        <v>80</v>
      </c>
      <c r="D8" s="12" t="n">
        <v>1</v>
      </c>
      <c r="E8" s="6">
        <f>C8/D8</f>
        <v/>
      </c>
      <c r="F8" s="3" t="inlineStr">
        <is>
          <t>地域限定</t>
        </is>
      </c>
    </row>
    <row r="9">
      <c r="A9" s="3" t="inlineStr">
        <is>
          <t>オリジナル用（四面連刷）</t>
        </is>
      </c>
      <c r="B9" s="21" t="n">
        <v>67</v>
      </c>
      <c r="C9" s="22" t="n">
        <v>340</v>
      </c>
      <c r="D9" s="12" t="n">
        <v>4</v>
      </c>
      <c r="E9" s="6">
        <f>C9/D9</f>
        <v/>
      </c>
      <c r="F9" s="3" t="inlineStr">
        <is>
          <t>4枚に切り離して出す</t>
        </is>
      </c>
    </row>
    <row r="10">
      <c r="A10" s="3" t="inlineStr">
        <is>
          <t>寄付金付絵入り（全国版）</t>
        </is>
      </c>
      <c r="B10" s="21" t="n">
        <v>1076</v>
      </c>
      <c r="C10" s="22" t="n">
        <v>90</v>
      </c>
      <c r="D10" s="12" t="n">
        <v>1</v>
      </c>
      <c r="E10" s="6">
        <f>C10/D10</f>
        <v/>
      </c>
      <c r="F10" s="3" t="inlineStr">
        <is>
          <t>1枚につき5円が寄付金</t>
        </is>
      </c>
    </row>
    <row r="11">
      <c r="A11" s="3" t="inlineStr">
        <is>
          <t>寄付金付絵入り（地方版）</t>
        </is>
      </c>
      <c r="B11" s="21" t="n">
        <v>583</v>
      </c>
      <c r="C11" s="22" t="n">
        <v>90</v>
      </c>
      <c r="D11" s="12" t="n">
        <v>1</v>
      </c>
      <c r="E11" s="6">
        <f>C11/D11</f>
        <v/>
      </c>
      <c r="F11" s="3" t="inlineStr">
        <is>
          <t>地域限定、1枚につき5円が寄付金</t>
        </is>
      </c>
    </row>
    <row r="12">
      <c r="A12" s="23" t="inlineStr">
        <is>
          <t>全種類 合計</t>
        </is>
      </c>
      <c r="B12" s="24">
        <f>SUM(B4:B11)</f>
        <v/>
      </c>
      <c r="C12">
        <f>IF(B12=55593,"別紙1の合計と一致","別紙1と合わない")</f>
        <v/>
      </c>
    </row>
    <row r="15">
      <c r="A15" s="25" t="inlineStr">
        <is>
          <t>当初発行枚数の推移（各年の発行概要の別紙1）</t>
        </is>
      </c>
    </row>
    <row r="16">
      <c r="A16" s="2" t="inlineStr">
        <is>
          <t>年用</t>
        </is>
      </c>
      <c r="B16" s="2" t="inlineStr">
        <is>
          <t>当初発行枚数（億枚）</t>
        </is>
      </c>
      <c r="C16" s="2" t="inlineStr">
        <is>
          <t>前年比</t>
        </is>
      </c>
      <c r="D16" s="2" t="inlineStr">
        <is>
          <t>売価（無地）</t>
        </is>
      </c>
      <c r="E16" s="2" t="inlineStr">
        <is>
          <t>枚数×売価（億円）</t>
        </is>
      </c>
    </row>
    <row r="17">
      <c r="A17" s="12" t="inlineStr">
        <is>
          <t>2024年用</t>
        </is>
      </c>
      <c r="B17" s="26" t="n">
        <v>14.4</v>
      </c>
      <c r="C17" s="11" t="inlineStr"/>
      <c r="D17" s="22" t="n">
        <v>63</v>
      </c>
      <c r="E17" s="27">
        <f>B17*D17</f>
        <v/>
      </c>
    </row>
    <row r="18">
      <c r="A18" s="12" t="inlineStr">
        <is>
          <t>2025年用</t>
        </is>
      </c>
      <c r="B18" s="26" t="n">
        <v>10.7</v>
      </c>
      <c r="C18" s="11">
        <f>B18/B17</f>
        <v/>
      </c>
      <c r="D18" s="22" t="n">
        <v>85</v>
      </c>
      <c r="E18" s="27">
        <f>B18*D18</f>
        <v/>
      </c>
    </row>
    <row r="19">
      <c r="A19" s="12" t="inlineStr">
        <is>
          <t>2026年用</t>
        </is>
      </c>
      <c r="B19" s="26" t="n">
        <v>7.4841</v>
      </c>
      <c r="C19" s="11">
        <f>B19/B18</f>
        <v/>
      </c>
      <c r="D19" s="22" t="n">
        <v>85</v>
      </c>
      <c r="E19" s="27">
        <f>B19*D19</f>
        <v/>
      </c>
    </row>
    <row r="20">
      <c r="A20" s="12" t="inlineStr">
        <is>
          <t>2027年用</t>
        </is>
      </c>
      <c r="B20" s="26" t="n">
        <v>5.5593</v>
      </c>
      <c r="C20" s="11">
        <f>B20/B19</f>
        <v/>
      </c>
      <c r="D20" s="22" t="n">
        <v>85</v>
      </c>
      <c r="E20" s="27">
        <f>B20*D20</f>
        <v/>
      </c>
    </row>
    <row r="21">
      <c r="A21" s="16" t="inlineStr">
        <is>
          <t>2024→2027</t>
        </is>
      </c>
      <c r="C21" s="28">
        <f>B20/B17</f>
        <v/>
      </c>
      <c r="E21" s="28">
        <f>E20/E17</f>
        <v/>
      </c>
    </row>
    <row r="22">
      <c r="A22" t="inlineStr">
        <is>
          <t>枚数×売価は当初発行枚数を全部無地の売価で売ったと仮定した単純な掛け算。実際の売上ではない。</t>
        </is>
      </c>
    </row>
    <row r="24">
      <c r="A24" s="25" t="inlineStr">
        <is>
          <t>はがきの料金（2024年10月1日改定）</t>
        </is>
      </c>
    </row>
    <row r="25">
      <c r="A25" s="2" t="inlineStr"/>
      <c r="B25" s="2" t="inlineStr">
        <is>
          <t>改定前</t>
        </is>
      </c>
      <c r="C25" s="2" t="inlineStr">
        <is>
          <t>改定後</t>
        </is>
      </c>
    </row>
    <row r="26">
      <c r="A26" s="3" t="inlineStr">
        <is>
          <t>通常はがき（年賀はがきを含む）</t>
        </is>
      </c>
      <c r="B26" s="22" t="n">
        <v>63</v>
      </c>
      <c r="C26" s="22" t="n">
        <v>85</v>
      </c>
    </row>
    <row r="27">
      <c r="A27" s="3" t="inlineStr">
        <is>
          <t>交換手数料（99枚まで、1枚）</t>
        </is>
      </c>
      <c r="B27" s="22" t="n">
        <v>5</v>
      </c>
      <c r="C27" s="22" t="n">
        <v>6</v>
      </c>
    </row>
    <row r="28">
      <c r="A28" s="3" t="inlineStr">
        <is>
          <t>交換手数料（100枚以上、1枚）</t>
        </is>
      </c>
      <c r="B28" s="22" t="n">
        <v>10</v>
      </c>
      <c r="C28" s="22" t="n">
        <v>13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30" customWidth="1" min="1" max="1"/>
  </cols>
  <sheetData>
    <row r="1">
      <c r="A1" s="1" t="inlineStr">
        <is>
          <t>使い方</t>
        </is>
      </c>
    </row>
    <row r="3">
      <c r="A3" t="inlineStr">
        <is>
          <t>1_費用: 送る枚数、券種、書き損じの枚数、書き損じを交換するか、受け取る枚数を入れる。はがき代と手数料、63円のときとの差、お年玉の見込みが出る。</t>
        </is>
      </c>
    </row>
    <row r="4">
      <c r="A4" t="inlineStr">
        <is>
          <t>2_交換手数料: 1〜200枚を1回で交換したときと、99枚以下に分けたときの手数料。入力は要らない。100枚から赤くなる。</t>
        </is>
      </c>
    </row>
    <row r="5">
      <c r="A5" t="inlineStr">
        <is>
          <t>3_手元のはがき: 年賀状じまいで余ったはがきの額面と枚数を入れる。差額の切手の合計と、交換して受け取れる額が出る。</t>
        </is>
      </c>
    </row>
    <row r="6">
      <c r="A6" t="inlineStr">
        <is>
          <t>4_お年玉: 受け取る枚数ごとの3等の見込み。A列の枚数は入れ替えてよい。</t>
        </is>
      </c>
    </row>
    <row r="7">
      <c r="A7" t="inlineStr">
        <is>
          <t>5_料金: 2027年用年賀はがきの券種と売価。料金が変わったらC列を直す。</t>
        </is>
      </c>
    </row>
    <row r="8">
      <c r="A8" t="inlineStr"/>
    </row>
    <row r="9">
      <c r="A9" t="inlineStr">
        <is>
          <t>交換は「1回の交換請求」の枚数で手数料が決まる。同じ日に窓口で2回に分けて出せるかは確かめていない。分けるなら日を変える。</t>
        </is>
      </c>
    </row>
    <row r="10">
      <c r="A10" t="inlineStr">
        <is>
          <t>印刷代、インク代、宛名印刷の料金は入っていない。業者に頼むなら見積もりの額を足す。</t>
        </is>
      </c>
    </row>
    <row r="11">
      <c r="A11" t="inlineStr"/>
    </row>
    <row r="12">
      <c r="A12" t="inlineStr">
        <is>
          <t>出典</t>
        </is>
      </c>
    </row>
    <row r="13">
      <c r="A13" t="inlineStr">
        <is>
          <t>日本郵便 2027（令和9）年用年賀はがき等の発行概要 https://www.post.japanpost.jp/newsrelease/pressrelease/282881137.html （2026年10月6日確認）</t>
        </is>
      </c>
    </row>
    <row r="14">
      <c r="A14" t="inlineStr">
        <is>
          <t>同 別紙1 券種一覧 https://files.japanpost.jp/assets/34d9d11432734cfaa759e78fe395b688/4b27121b92f94b64b5f3c50bca70dac7/20260831_02_07.pdf （2026年10月6日確認）</t>
        </is>
      </c>
    </row>
    <row r="15">
      <c r="A15" t="inlineStr">
        <is>
          <t>同 別紙4 お年玉賞品 https://files.japanpost.jp/assets/34d9d11432734cfaa759e78fe395b688/c0c0efeb4555437cb25da56f67ba30d2/20260831_02_09.pdf （2026年10月6日確認）</t>
        </is>
      </c>
    </row>
    <row r="16">
      <c r="A16" t="inlineStr">
        <is>
          <t>日本郵便 2026（令和8）年用年賀はがきの券種一覧 https://www.post.japanpost.jp/notification/pressrelease/2025/00_honsha/0829_02_02.pdf （2026年10月6日確認）</t>
        </is>
      </c>
    </row>
    <row r="17">
      <c r="A17" t="inlineStr">
        <is>
          <t>日本郵便 2025（令和7）年用年賀はがきの券種一覧 https://www.post.japanpost.jp/notification/pressrelease/2024/00_honsha/0830_02_02.pdf （2026年10月6日確認）</t>
        </is>
      </c>
    </row>
    <row r="18">
      <c r="A18" t="inlineStr">
        <is>
          <t>日本郵便 2024（令和6）年用年賀はがきの券種一覧 https://www.post.japanpost.jp/notification/pressrelease/2023/00_honsha/0831_02_02.pdf （2026年10月6日確認）</t>
        </is>
      </c>
    </row>
    <row r="19">
      <c r="A19" t="inlineStr">
        <is>
          <t>日本郵便 国内の料金表（手数料） https://www.post.japanpost.jp/send/domestic/charge/list/charge.html （2026年10月6日確認）</t>
        </is>
      </c>
    </row>
    <row r="20">
      <c r="A20" t="inlineStr">
        <is>
          <t>日本郵便 書き損じはがき・切手の交換 https://www.post.japanpost.jp/service/send/domestic/mail/postcard/exchange.html （2026年10月6日確認）</t>
        </is>
      </c>
    </row>
    <row r="21">
      <c r="A21" t="inlineStr">
        <is>
          <t>日本郵便 料金改定の新旧（2024年6月13日発表 別紙1） https://www.post.japanpost.jp/notification/pressrelease/2024/00_honsha/0613_01_02.pdf （2026年10月6日確認）</t>
        </is>
      </c>
    </row>
    <row r="22">
      <c r="A22" t="inlineStr"/>
    </row>
    <row r="23">
      <c r="A23" t="inlineStr">
        <is>
          <t>Microsoft 365のExcel（バージョン16）で確認、2026年10月6日。</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2026-10-06T03:47:44Z</dcterms:created>
  <dcterms:modified xmlns:dcterms="http://purl.org/dc/terms/" xmlns:xsi="http://www.w3.org/2001/XMLSchema-instance" xsi:type="dcterms:W3CDTF">2026-10-06T03:47:45Z</dcterms:modified>
</cp:coreProperties>
</file>