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日額" sheetId="1" state="visible" r:id="rId1"/>
    <sheet xmlns:r="http://schemas.openxmlformats.org/officeDocument/2006/relationships" name="2_100人" sheetId="2" state="visible" r:id="rId2"/>
    <sheet xmlns:r="http://schemas.openxmlformats.org/officeDocument/2006/relationships" name="3_待期" sheetId="3" state="visible" r:id="rId3"/>
    <sheet xmlns:r="http://schemas.openxmlformats.org/officeDocument/2006/relationships" name="4_使い方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/m/d"/>
    <numFmt numFmtId="166" formatCode="yyyy年m月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FFF7CC"/>
      </patternFill>
    </fill>
    <fill>
      <patternFill patternType="solid">
        <fgColor rgb="00E8EDF2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165" fontId="0" fillId="2" borderId="1" pivotButton="0" quotePrefix="0" xfId="0"/>
    <xf numFmtId="3" fontId="0" fillId="2" borderId="1" pivotButton="0" quotePrefix="0" xfId="0"/>
    <xf numFmtId="0" fontId="2" fillId="3" borderId="1" applyAlignment="1" pivotButton="0" quotePrefix="0" xfId="0">
      <alignment horizontal="center" vertical="center" wrapText="1"/>
    </xf>
    <xf numFmtId="166" fontId="0" fillId="0" borderId="1" pivotButton="0" quotePrefix="0" xfId="0"/>
    <xf numFmtId="0" fontId="0" fillId="0" borderId="1" pivotButton="0" quotePrefix="0" xfId="0"/>
    <xf numFmtId="3" fontId="0" fillId="4" borderId="1" pivotButton="0" quotePrefix="0" xfId="0"/>
    <xf numFmtId="3" fontId="2" fillId="4" borderId="1" pivotButton="0" quotePrefix="0" xfId="0"/>
    <xf numFmtId="0" fontId="2" fillId="0" borderId="0" pivotButton="0" quotePrefix="0" xfId="0"/>
    <xf numFmtId="0" fontId="0" fillId="2" borderId="1" pivotButton="0" quotePrefix="0" xfId="0"/>
    <xf numFmtId="3" fontId="0" fillId="0" borderId="1" pivotButton="0" quotePrefix="0" xfId="0"/>
    <xf numFmtId="0" fontId="0" fillId="2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3" fontId="0" fillId="4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3F1E6"/>
          <bgColor rgb="00E3F1E6"/>
        </patternFill>
      </fill>
    </dxf>
    <dxf>
      <fill>
        <patternFill patternType="solid">
          <fgColor rgb="00FFE9C7"/>
          <bgColor rgb="00FFE9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30" customWidth="1" min="4" max="4"/>
    <col width="14" customWidth="1" min="5" max="5"/>
    <col width="34" customWidth="1" min="6" max="6"/>
  </cols>
  <sheetData>
    <row r="1">
      <c r="A1" s="1" t="inlineStr">
        <is>
          <t>傷病手当金の日額。黄色を埋める</t>
        </is>
      </c>
    </row>
    <row r="3">
      <c r="A3" t="inlineStr">
        <is>
          <t>支給開始日</t>
        </is>
      </c>
      <c r="B3" s="2" t="n">
        <v>46068</v>
      </c>
    </row>
    <row r="4">
      <c r="A4" t="inlineStr">
        <is>
          <t>比べる額</t>
        </is>
      </c>
      <c r="B4" s="3" t="n">
        <v>320000</v>
      </c>
      <c r="C4" t="inlineStr">
        <is>
          <t>加入12か月未満のとき</t>
        </is>
      </c>
    </row>
    <row r="6">
      <c r="A6" s="4" t="inlineStr">
        <is>
          <t>月</t>
        </is>
      </c>
      <c r="B6" s="4" t="inlineStr">
        <is>
          <t>標準報酬月額</t>
        </is>
      </c>
      <c r="D6" s="4" t="inlineStr">
        <is>
          <t>計算</t>
        </is>
      </c>
      <c r="E6" s="4" t="inlineStr">
        <is>
          <t>値</t>
        </is>
      </c>
      <c r="F6" s="4" t="inlineStr">
        <is>
          <t>端数の扱い</t>
        </is>
      </c>
    </row>
    <row r="7">
      <c r="A7" s="5">
        <f>EDATE(DATE(YEAR($B$3),MONTH($B$3),1),-11)</f>
        <v/>
      </c>
      <c r="B7" s="3" t="n">
        <v>160000</v>
      </c>
      <c r="D7" s="6" t="inlineStr">
        <is>
          <t>標準報酬月額がある月の数</t>
        </is>
      </c>
      <c r="E7" s="7">
        <f>COUNT($B$7:$B$18)</f>
        <v/>
      </c>
      <c r="F7" s="6" t="inlineStr">
        <is>
          <t>12未満なら比べる額と比べる</t>
        </is>
      </c>
    </row>
    <row r="8">
      <c r="A8" s="5">
        <f>EDATE(DATE(YEAR($B$3),MONTH($B$3),1),-10)</f>
        <v/>
      </c>
      <c r="B8" s="3" t="n">
        <v>160000</v>
      </c>
      <c r="D8" s="6" t="inlineStr">
        <is>
          <t>平均</t>
        </is>
      </c>
      <c r="E8" s="7">
        <f>IF($E$7=0,"",AVERAGE($B$7:$B$18))</f>
        <v/>
      </c>
      <c r="F8" s="6" t="inlineStr">
        <is>
          <t>まだ丸めない</t>
        </is>
      </c>
    </row>
    <row r="9">
      <c r="A9" s="5">
        <f>EDATE(DATE(YEAR($B$3),MONTH($B$3),1),-9)</f>
        <v/>
      </c>
      <c r="B9" s="3" t="n">
        <v>160000</v>
      </c>
      <c r="D9" s="6" t="inlineStr">
        <is>
          <t>使う額</t>
        </is>
      </c>
      <c r="E9" s="7">
        <f>IF($E$7=0,"",IF($E$7&lt;12,MIN($E$8,$B$4),$E$8))</f>
        <v/>
      </c>
      <c r="F9" s="6" t="inlineStr"/>
    </row>
    <row r="10">
      <c r="A10" s="5">
        <f>EDATE(DATE(YEAR($B$3),MONTH($B$3),1),-8)</f>
        <v/>
      </c>
      <c r="B10" s="3" t="n">
        <v>160000</v>
      </c>
      <c r="D10" s="6" t="inlineStr">
        <is>
          <t>30分の1</t>
        </is>
      </c>
      <c r="E10" s="7">
        <f>IF($E$7=0,"",ROUND($E$9/30,-1))</f>
        <v/>
      </c>
      <c r="F10" s="6" t="inlineStr">
        <is>
          <t>5円以上を10円に切り上げ</t>
        </is>
      </c>
    </row>
    <row r="11">
      <c r="A11" s="5">
        <f>EDATE(DATE(YEAR($B$3),MONTH($B$3),1),-7)</f>
        <v/>
      </c>
      <c r="B11" s="3" t="n">
        <v>160000</v>
      </c>
      <c r="D11" s="6" t="inlineStr">
        <is>
          <t>日額</t>
        </is>
      </c>
      <c r="E11" s="8">
        <f>IF($E$7=0,"",ROUND($E$10*2/3,0))</f>
        <v/>
      </c>
      <c r="F11" s="6" t="inlineStr">
        <is>
          <t>50銭以上を1円に切り上げ</t>
        </is>
      </c>
    </row>
    <row r="12">
      <c r="A12" s="5">
        <f>EDATE(DATE(YEAR($B$3),MONTH($B$3),1),-6)</f>
        <v/>
      </c>
      <c r="B12" s="3" t="n">
        <v>160000</v>
      </c>
      <c r="D12" s="6" t="inlineStr">
        <is>
          <t>最後に1回だけ丸めた日額</t>
        </is>
      </c>
      <c r="E12" s="7">
        <f>IF($E$7=0,"",ROUND($E$9*2/3/30,0))</f>
        <v/>
      </c>
      <c r="F12" s="6" t="inlineStr">
        <is>
          <t>間違えた出し方</t>
        </is>
      </c>
    </row>
    <row r="13">
      <c r="A13" s="5">
        <f>EDATE(DATE(YEAR($B$3),MONTH($B$3),1),-5)</f>
        <v/>
      </c>
      <c r="B13" s="3" t="n">
        <v>180000</v>
      </c>
      <c r="D13" s="6" t="inlineStr">
        <is>
          <t>その差</t>
        </is>
      </c>
      <c r="E13" s="7">
        <f>IF($E$7=0,"",$E$12-$E$11)</f>
        <v/>
      </c>
      <c r="F13" s="6" t="inlineStr"/>
    </row>
    <row r="14">
      <c r="A14" s="5">
        <f>EDATE(DATE(YEAR($B$3),MONTH($B$3),1),-4)</f>
        <v/>
      </c>
      <c r="B14" s="3" t="n">
        <v>180000</v>
      </c>
      <c r="D14" s="6" t="inlineStr">
        <is>
          <t>その日に出た給与</t>
        </is>
      </c>
      <c r="E14" s="3" t="n">
        <v>0</v>
      </c>
      <c r="F14" s="6" t="inlineStr">
        <is>
          <t>1日分。出ていなければ0</t>
        </is>
      </c>
    </row>
    <row r="15">
      <c r="A15" s="5">
        <f>EDATE(DATE(YEAR($B$3),MONTH($B$3),1),-3)</f>
        <v/>
      </c>
      <c r="B15" s="3" t="n">
        <v>180000</v>
      </c>
      <c r="D15" s="6" t="inlineStr">
        <is>
          <t>支給される額（1日）</t>
        </is>
      </c>
      <c r="E15" s="7">
        <f>IF($E$7=0,"",MAX(0,$E$11-$E$14))</f>
        <v/>
      </c>
      <c r="F15" s="6" t="inlineStr">
        <is>
          <t>給与が日額より少なければ差額</t>
        </is>
      </c>
    </row>
    <row r="16">
      <c r="A16" s="5">
        <f>EDATE(DATE(YEAR($B$3),MONTH($B$3),1),-2)</f>
        <v/>
      </c>
      <c r="B16" s="3" t="n">
        <v>180000</v>
      </c>
      <c r="D16" s="6" t="inlineStr">
        <is>
          <t>30日分</t>
        </is>
      </c>
      <c r="E16" s="7">
        <f>IF($E$7=0,"",$E$15*30)</f>
        <v/>
      </c>
      <c r="F16" s="6" t="inlineStr"/>
    </row>
    <row r="17">
      <c r="A17" s="5">
        <f>EDATE(DATE(YEAR($B$3),MONTH($B$3),1),-1)</f>
        <v/>
      </c>
      <c r="B17" s="3" t="n">
        <v>180000</v>
      </c>
    </row>
    <row r="18">
      <c r="A18" s="5">
        <f>EDATE(DATE(YEAR($B$3),MONTH($B$3),1),0)</f>
        <v/>
      </c>
      <c r="B18" s="3" t="n">
        <v>180000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2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6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10" customWidth="1" min="15" max="15"/>
    <col width="10" customWidth="1" min="16" max="16"/>
    <col width="9" customWidth="1" min="17" max="17"/>
    <col width="8" customWidth="1" min="18" max="18"/>
    <col width="9" customWidth="1" min="19" max="19"/>
    <col width="7" customWidth="1" min="20" max="20"/>
    <col width="8" customWidth="1" min="21" max="21"/>
    <col width="7" customWidth="1" min="22" max="22"/>
    <col width="8" customWidth="1" min="23" max="23"/>
    <col width="7" customWidth="1" min="24" max="24"/>
    <col width="3" customWidth="1" min="25" max="25"/>
    <col width="32" customWidth="1" min="26" max="26"/>
    <col width="10" customWidth="1" min="27" max="27"/>
  </cols>
  <sheetData>
    <row r="1">
      <c r="A1" s="1" t="inlineStr">
        <is>
          <t>架空の100人。支給開始日は2026年10月15日。月の欄は古い月から</t>
        </is>
      </c>
    </row>
    <row r="2">
      <c r="A2" t="inlineStr">
        <is>
          <t>比べる額</t>
        </is>
      </c>
      <c r="C2" s="3" t="n">
        <v>320000</v>
      </c>
    </row>
    <row r="3">
      <c r="A3" s="4" t="inlineStr">
        <is>
          <t>氏名</t>
        </is>
      </c>
      <c r="B3" s="4" t="inlineStr">
        <is>
          <t>月の数</t>
        </is>
      </c>
      <c r="C3" s="4" t="inlineStr">
        <is>
          <t>25年11月</t>
        </is>
      </c>
      <c r="D3" s="4" t="inlineStr">
        <is>
          <t>25年12月</t>
        </is>
      </c>
      <c r="E3" s="4" t="inlineStr">
        <is>
          <t>26年1月</t>
        </is>
      </c>
      <c r="F3" s="4" t="inlineStr">
        <is>
          <t>26年2月</t>
        </is>
      </c>
      <c r="G3" s="4" t="inlineStr">
        <is>
          <t>26年3月</t>
        </is>
      </c>
      <c r="H3" s="4" t="inlineStr">
        <is>
          <t>26年4月</t>
        </is>
      </c>
      <c r="I3" s="4" t="inlineStr">
        <is>
          <t>26年5月</t>
        </is>
      </c>
      <c r="J3" s="4" t="inlineStr">
        <is>
          <t>26年6月</t>
        </is>
      </c>
      <c r="K3" s="4" t="inlineStr">
        <is>
          <t>26年7月</t>
        </is>
      </c>
      <c r="L3" s="4" t="inlineStr">
        <is>
          <t>26年8月</t>
        </is>
      </c>
      <c r="M3" s="4" t="inlineStr">
        <is>
          <t>26年9月</t>
        </is>
      </c>
      <c r="N3" s="4" t="inlineStr">
        <is>
          <t>26年10月</t>
        </is>
      </c>
      <c r="O3" s="4" t="inlineStr">
        <is>
          <t>平均</t>
        </is>
      </c>
      <c r="P3" s="4" t="inlineStr">
        <is>
          <t>使う額</t>
        </is>
      </c>
      <c r="Q3" s="4" t="inlineStr">
        <is>
          <t>30分の1</t>
        </is>
      </c>
      <c r="R3" s="4" t="inlineStr">
        <is>
          <t>日額</t>
        </is>
      </c>
      <c r="S3" s="4" t="inlineStr">
        <is>
          <t>直前月だけ</t>
        </is>
      </c>
      <c r="T3" s="4" t="inlineStr">
        <is>
          <t>差</t>
        </is>
      </c>
      <c r="U3" s="4" t="inlineStr">
        <is>
          <t>1回丸め</t>
        </is>
      </c>
      <c r="V3" s="4" t="inlineStr">
        <is>
          <t>差</t>
        </is>
      </c>
      <c r="W3" s="4" t="inlineStr">
        <is>
          <t>比べ忘れ</t>
        </is>
      </c>
      <c r="X3" s="4" t="inlineStr">
        <is>
          <t>差</t>
        </is>
      </c>
      <c r="Z3" s="9" t="inlineStr">
        <is>
          <t>集計</t>
        </is>
      </c>
    </row>
    <row r="4">
      <c r="A4" s="10" t="inlineStr">
        <is>
          <t>社員001</t>
        </is>
      </c>
      <c r="B4" s="7">
        <f>COUNT($C4:$N4)</f>
        <v/>
      </c>
      <c r="C4" s="3" t="n">
        <v>300000</v>
      </c>
      <c r="D4" s="3" t="n">
        <v>300000</v>
      </c>
      <c r="E4" s="3" t="n">
        <v>300000</v>
      </c>
      <c r="F4" s="3" t="n">
        <v>300000</v>
      </c>
      <c r="G4" s="3" t="n">
        <v>300000</v>
      </c>
      <c r="H4" s="3" t="n">
        <v>300000</v>
      </c>
      <c r="I4" s="3" t="n">
        <v>300000</v>
      </c>
      <c r="J4" s="3" t="n">
        <v>300000</v>
      </c>
      <c r="K4" s="3" t="n">
        <v>300000</v>
      </c>
      <c r="L4" s="3" t="n">
        <v>300000</v>
      </c>
      <c r="M4" s="3" t="n">
        <v>300000</v>
      </c>
      <c r="N4" s="3" t="n">
        <v>300000</v>
      </c>
      <c r="O4" s="7">
        <f>IF($B4=0,"",AVERAGE($C4:$N4))</f>
        <v/>
      </c>
      <c r="P4" s="7">
        <f>IF($B4=0,"",IF($B4&lt;12,MIN($O4,$C$2),$O4))</f>
        <v/>
      </c>
      <c r="Q4" s="7">
        <f>IF($B4=0,"",ROUND($P4/30,-1))</f>
        <v/>
      </c>
      <c r="R4" s="7">
        <f>IF($B4=0,"",ROUND($Q4*2/3,0))</f>
        <v/>
      </c>
      <c r="S4" s="7">
        <f>IF($B4=0,"",ROUND(ROUND($N4/30,-1)*2/3,0))</f>
        <v/>
      </c>
      <c r="T4" s="7">
        <f>IF($B4=0,"",$S4-$R4)</f>
        <v/>
      </c>
      <c r="U4" s="7">
        <f>IF($B4=0,"",ROUND($P4*2/3/30,0))</f>
        <v/>
      </c>
      <c r="V4" s="7">
        <f>IF($B4=0,"",$U4-$R4)</f>
        <v/>
      </c>
      <c r="W4" s="7">
        <f>IF($B4=0,"",ROUND(ROUND($O4/30,-1)*2/3,0))</f>
        <v/>
      </c>
      <c r="X4" s="7">
        <f>IF($B4=0,"",$W4-$R4)</f>
        <v/>
      </c>
      <c r="Z4" s="6" t="inlineStr">
        <is>
          <t>人数</t>
        </is>
      </c>
      <c r="AA4" s="11">
        <f>COUNT($R$4:$R$203)</f>
        <v/>
      </c>
    </row>
    <row r="5">
      <c r="A5" s="10" t="inlineStr">
        <is>
          <t>社員002</t>
        </is>
      </c>
      <c r="B5" s="7">
        <f>COUNT($C5:$N5)</f>
        <v/>
      </c>
      <c r="C5" s="3" t="n">
        <v>240000</v>
      </c>
      <c r="D5" s="3" t="n">
        <v>240000</v>
      </c>
      <c r="E5" s="3" t="n">
        <v>240000</v>
      </c>
      <c r="F5" s="3" t="n">
        <v>240000</v>
      </c>
      <c r="G5" s="3" t="n">
        <v>240000</v>
      </c>
      <c r="H5" s="3" t="n">
        <v>240000</v>
      </c>
      <c r="I5" s="3" t="n">
        <v>240000</v>
      </c>
      <c r="J5" s="3" t="n">
        <v>240000</v>
      </c>
      <c r="K5" s="3" t="n">
        <v>240000</v>
      </c>
      <c r="L5" s="3" t="n">
        <v>240000</v>
      </c>
      <c r="M5" s="3" t="n">
        <v>240000</v>
      </c>
      <c r="N5" s="3" t="n">
        <v>240000</v>
      </c>
      <c r="O5" s="7">
        <f>IF($B5=0,"",AVERAGE($C5:$N5))</f>
        <v/>
      </c>
      <c r="P5" s="7">
        <f>IF($B5=0,"",IF($B5&lt;12,MIN($O5,$C$2),$O5))</f>
        <v/>
      </c>
      <c r="Q5" s="7">
        <f>IF($B5=0,"",ROUND($P5/30,-1))</f>
        <v/>
      </c>
      <c r="R5" s="7">
        <f>IF($B5=0,"",ROUND($Q5*2/3,0))</f>
        <v/>
      </c>
      <c r="S5" s="7">
        <f>IF($B5=0,"",ROUND(ROUND($N5/30,-1)*2/3,0))</f>
        <v/>
      </c>
      <c r="T5" s="7">
        <f>IF($B5=0,"",$S5-$R5)</f>
        <v/>
      </c>
      <c r="U5" s="7">
        <f>IF($B5=0,"",ROUND($P5*2/3/30,0))</f>
        <v/>
      </c>
      <c r="V5" s="7">
        <f>IF($B5=0,"",$U5-$R5)</f>
        <v/>
      </c>
      <c r="W5" s="7">
        <f>IF($B5=0,"",ROUND(ROUND($O5/30,-1)*2/3,0))</f>
        <v/>
      </c>
      <c r="X5" s="7">
        <f>IF($B5=0,"",$W5-$R5)</f>
        <v/>
      </c>
      <c r="Z5" s="6" t="inlineStr">
        <is>
          <t>12か月に満たない人</t>
        </is>
      </c>
      <c r="AA5" s="11">
        <f>SUMPRODUCT(($B$4:$B$203&gt;0)*($B$4:$B$203&lt;12))</f>
        <v/>
      </c>
    </row>
    <row r="6">
      <c r="A6" s="10" t="inlineStr">
        <is>
          <t>社員003</t>
        </is>
      </c>
      <c r="B6" s="7">
        <f>COUNT($C6:$N6)</f>
        <v/>
      </c>
      <c r="C6" s="3" t="n">
        <v>440000</v>
      </c>
      <c r="D6" s="3" t="n">
        <v>440000</v>
      </c>
      <c r="E6" s="3" t="n">
        <v>440000</v>
      </c>
      <c r="F6" s="3" t="n">
        <v>440000</v>
      </c>
      <c r="G6" s="3" t="n">
        <v>440000</v>
      </c>
      <c r="H6" s="3" t="n">
        <v>440000</v>
      </c>
      <c r="I6" s="3" t="n">
        <v>440000</v>
      </c>
      <c r="J6" s="3" t="n">
        <v>440000</v>
      </c>
      <c r="K6" s="3" t="n">
        <v>440000</v>
      </c>
      <c r="L6" s="3" t="n">
        <v>440000</v>
      </c>
      <c r="M6" s="3" t="n">
        <v>470000</v>
      </c>
      <c r="N6" s="3" t="n">
        <v>470000</v>
      </c>
      <c r="O6" s="7">
        <f>IF($B6=0,"",AVERAGE($C6:$N6))</f>
        <v/>
      </c>
      <c r="P6" s="7">
        <f>IF($B6=0,"",IF($B6&lt;12,MIN($O6,$C$2),$O6))</f>
        <v/>
      </c>
      <c r="Q6" s="7">
        <f>IF($B6=0,"",ROUND($P6/30,-1))</f>
        <v/>
      </c>
      <c r="R6" s="7">
        <f>IF($B6=0,"",ROUND($Q6*2/3,0))</f>
        <v/>
      </c>
      <c r="S6" s="7">
        <f>IF($B6=0,"",ROUND(ROUND($N6/30,-1)*2/3,0))</f>
        <v/>
      </c>
      <c r="T6" s="7">
        <f>IF($B6=0,"",$S6-$R6)</f>
        <v/>
      </c>
      <c r="U6" s="7">
        <f>IF($B6=0,"",ROUND($P6*2/3/30,0))</f>
        <v/>
      </c>
      <c r="V6" s="7">
        <f>IF($B6=0,"",$U6-$R6)</f>
        <v/>
      </c>
      <c r="W6" s="7">
        <f>IF($B6=0,"",ROUND(ROUND($O6/30,-1)*2/3,0))</f>
        <v/>
      </c>
      <c r="X6" s="7">
        <f>IF($B6=0,"",$W6-$R6)</f>
        <v/>
      </c>
      <c r="Z6" s="6" t="inlineStr">
        <is>
          <t>そのうち比べる額のほうが低い人</t>
        </is>
      </c>
      <c r="AA6" s="11">
        <f>SUMPRODUCT(($B$4:$B$203&gt;0)*($B$4:$B$203&lt;12)*($O$4:$O$203&gt;$C$2))</f>
        <v/>
      </c>
    </row>
    <row r="7">
      <c r="A7" s="10" t="inlineStr">
        <is>
          <t>社員004</t>
        </is>
      </c>
      <c r="B7" s="7">
        <f>COUNT($C7:$N7)</f>
        <v/>
      </c>
      <c r="C7" s="3" t="n">
        <v>440000</v>
      </c>
      <c r="D7" s="3" t="n">
        <v>440000</v>
      </c>
      <c r="E7" s="3" t="n">
        <v>440000</v>
      </c>
      <c r="F7" s="3" t="n">
        <v>440000</v>
      </c>
      <c r="G7" s="3" t="n">
        <v>440000</v>
      </c>
      <c r="H7" s="3" t="n">
        <v>440000</v>
      </c>
      <c r="I7" s="3" t="n">
        <v>440000</v>
      </c>
      <c r="J7" s="3" t="n">
        <v>440000</v>
      </c>
      <c r="K7" s="3" t="n">
        <v>440000</v>
      </c>
      <c r="L7" s="3" t="n">
        <v>440000</v>
      </c>
      <c r="M7" s="3" t="n">
        <v>470000</v>
      </c>
      <c r="N7" s="3" t="n">
        <v>470000</v>
      </c>
      <c r="O7" s="7">
        <f>IF($B7=0,"",AVERAGE($C7:$N7))</f>
        <v/>
      </c>
      <c r="P7" s="7">
        <f>IF($B7=0,"",IF($B7&lt;12,MIN($O7,$C$2),$O7))</f>
        <v/>
      </c>
      <c r="Q7" s="7">
        <f>IF($B7=0,"",ROUND($P7/30,-1))</f>
        <v/>
      </c>
      <c r="R7" s="7">
        <f>IF($B7=0,"",ROUND($Q7*2/3,0))</f>
        <v/>
      </c>
      <c r="S7" s="7">
        <f>IF($B7=0,"",ROUND(ROUND($N7/30,-1)*2/3,0))</f>
        <v/>
      </c>
      <c r="T7" s="7">
        <f>IF($B7=0,"",$S7-$R7)</f>
        <v/>
      </c>
      <c r="U7" s="7">
        <f>IF($B7=0,"",ROUND($P7*2/3/30,0))</f>
        <v/>
      </c>
      <c r="V7" s="7">
        <f>IF($B7=0,"",$U7-$R7)</f>
        <v/>
      </c>
      <c r="W7" s="7">
        <f>IF($B7=0,"",ROUND(ROUND($O7/30,-1)*2/3,0))</f>
        <v/>
      </c>
      <c r="X7" s="7">
        <f>IF($B7=0,"",$W7-$R7)</f>
        <v/>
      </c>
      <c r="Z7" s="6" t="inlineStr">
        <is>
          <t>直前月だけで日額が変わる人</t>
        </is>
      </c>
      <c r="AA7" s="11">
        <f>SUMPRODUCT(($T$4:$T$203&lt;&gt;"")*($T$4:$T$203&lt;&gt;0))</f>
        <v/>
      </c>
    </row>
    <row r="8">
      <c r="A8" s="10" t="inlineStr">
        <is>
          <t>社員005</t>
        </is>
      </c>
      <c r="B8" s="7">
        <f>COUNT($C8:$N8)</f>
        <v/>
      </c>
      <c r="C8" s="3" t="n">
        <v>160000</v>
      </c>
      <c r="D8" s="3" t="n">
        <v>160000</v>
      </c>
      <c r="E8" s="3" t="n">
        <v>160000</v>
      </c>
      <c r="F8" s="3" t="n">
        <v>160000</v>
      </c>
      <c r="G8" s="3" t="n">
        <v>160000</v>
      </c>
      <c r="H8" s="3" t="n">
        <v>160000</v>
      </c>
      <c r="I8" s="3" t="n">
        <v>160000</v>
      </c>
      <c r="J8" s="3" t="n">
        <v>160000</v>
      </c>
      <c r="K8" s="3" t="n">
        <v>160000</v>
      </c>
      <c r="L8" s="3" t="n">
        <v>160000</v>
      </c>
      <c r="M8" s="3" t="n">
        <v>170000</v>
      </c>
      <c r="N8" s="3" t="n">
        <v>170000</v>
      </c>
      <c r="O8" s="7">
        <f>IF($B8=0,"",AVERAGE($C8:$N8))</f>
        <v/>
      </c>
      <c r="P8" s="7">
        <f>IF($B8=0,"",IF($B8&lt;12,MIN($O8,$C$2),$O8))</f>
        <v/>
      </c>
      <c r="Q8" s="7">
        <f>IF($B8=0,"",ROUND($P8/30,-1))</f>
        <v/>
      </c>
      <c r="R8" s="7">
        <f>IF($B8=0,"",ROUND($Q8*2/3,0))</f>
        <v/>
      </c>
      <c r="S8" s="7">
        <f>IF($B8=0,"",ROUND(ROUND($N8/30,-1)*2/3,0))</f>
        <v/>
      </c>
      <c r="T8" s="7">
        <f>IF($B8=0,"",$S8-$R8)</f>
        <v/>
      </c>
      <c r="U8" s="7">
        <f>IF($B8=0,"",ROUND($P8*2/3/30,0))</f>
        <v/>
      </c>
      <c r="V8" s="7">
        <f>IF($B8=0,"",$U8-$R8)</f>
        <v/>
      </c>
      <c r="W8" s="7">
        <f>IF($B8=0,"",ROUND(ROUND($O8/30,-1)*2/3,0))</f>
        <v/>
      </c>
      <c r="X8" s="7">
        <f>IF($B8=0,"",$W8-$R8)</f>
        <v/>
      </c>
      <c r="Z8" s="6" t="inlineStr">
        <is>
          <t xml:space="preserve">　多く出る人</t>
        </is>
      </c>
      <c r="AA8" s="11">
        <f>COUNTIF($T$4:$T$203,"&gt;0")</f>
        <v/>
      </c>
    </row>
    <row r="9">
      <c r="A9" s="10" t="inlineStr">
        <is>
          <t>社員006</t>
        </is>
      </c>
      <c r="B9" s="7">
        <f>COUNT($C9:$N9)</f>
        <v/>
      </c>
      <c r="C9" s="3" t="n">
        <v>360000</v>
      </c>
      <c r="D9" s="3" t="n">
        <v>360000</v>
      </c>
      <c r="E9" s="3" t="n">
        <v>360000</v>
      </c>
      <c r="F9" s="3" t="n">
        <v>360000</v>
      </c>
      <c r="G9" s="3" t="n">
        <v>360000</v>
      </c>
      <c r="H9" s="3" t="n">
        <v>360000</v>
      </c>
      <c r="I9" s="3" t="n">
        <v>360000</v>
      </c>
      <c r="J9" s="3" t="n">
        <v>360000</v>
      </c>
      <c r="K9" s="3" t="n">
        <v>360000</v>
      </c>
      <c r="L9" s="3" t="n">
        <v>360000</v>
      </c>
      <c r="M9" s="3" t="n">
        <v>360000</v>
      </c>
      <c r="N9" s="3" t="n">
        <v>360000</v>
      </c>
      <c r="O9" s="7">
        <f>IF($B9=0,"",AVERAGE($C9:$N9))</f>
        <v/>
      </c>
      <c r="P9" s="7">
        <f>IF($B9=0,"",IF($B9&lt;12,MIN($O9,$C$2),$O9))</f>
        <v/>
      </c>
      <c r="Q9" s="7">
        <f>IF($B9=0,"",ROUND($P9/30,-1))</f>
        <v/>
      </c>
      <c r="R9" s="7">
        <f>IF($B9=0,"",ROUND($Q9*2/3,0))</f>
        <v/>
      </c>
      <c r="S9" s="7">
        <f>IF($B9=0,"",ROUND(ROUND($N9/30,-1)*2/3,0))</f>
        <v/>
      </c>
      <c r="T9" s="7">
        <f>IF($B9=0,"",$S9-$R9)</f>
        <v/>
      </c>
      <c r="U9" s="7">
        <f>IF($B9=0,"",ROUND($P9*2/3/30,0))</f>
        <v/>
      </c>
      <c r="V9" s="7">
        <f>IF($B9=0,"",$U9-$R9)</f>
        <v/>
      </c>
      <c r="W9" s="7">
        <f>IF($B9=0,"",ROUND(ROUND($O9/30,-1)*2/3,0))</f>
        <v/>
      </c>
      <c r="X9" s="7">
        <f>IF($B9=0,"",$W9-$R9)</f>
        <v/>
      </c>
      <c r="Z9" s="6" t="inlineStr">
        <is>
          <t xml:space="preserve">　少なく出る人</t>
        </is>
      </c>
      <c r="AA9" s="11">
        <f>COUNTIF($T$4:$T$203,"&lt;0")</f>
        <v/>
      </c>
    </row>
    <row r="10">
      <c r="A10" s="10" t="inlineStr">
        <is>
          <t>社員007</t>
        </is>
      </c>
      <c r="B10" s="7">
        <f>COUNT($C10:$N10)</f>
        <v/>
      </c>
      <c r="C10" s="3" t="n"/>
      <c r="D10" s="3" t="n"/>
      <c r="E10" s="3" t="n"/>
      <c r="F10" s="3" t="n"/>
      <c r="G10" s="3" t="n"/>
      <c r="H10" s="3" t="n">
        <v>560000</v>
      </c>
      <c r="I10" s="3" t="n">
        <v>560000</v>
      </c>
      <c r="J10" s="3" t="n">
        <v>560000</v>
      </c>
      <c r="K10" s="3" t="n">
        <v>560000</v>
      </c>
      <c r="L10" s="3" t="n">
        <v>560000</v>
      </c>
      <c r="M10" s="3" t="n">
        <v>710000</v>
      </c>
      <c r="N10" s="3" t="n">
        <v>710000</v>
      </c>
      <c r="O10" s="7">
        <f>IF($B10=0,"",AVERAGE($C10:$N10))</f>
        <v/>
      </c>
      <c r="P10" s="7">
        <f>IF($B10=0,"",IF($B10&lt;12,MIN($O10,$C$2),$O10))</f>
        <v/>
      </c>
      <c r="Q10" s="7">
        <f>IF($B10=0,"",ROUND($P10/30,-1))</f>
        <v/>
      </c>
      <c r="R10" s="7">
        <f>IF($B10=0,"",ROUND($Q10*2/3,0))</f>
        <v/>
      </c>
      <c r="S10" s="7">
        <f>IF($B10=0,"",ROUND(ROUND($N10/30,-1)*2/3,0))</f>
        <v/>
      </c>
      <c r="T10" s="7">
        <f>IF($B10=0,"",$S10-$R10)</f>
        <v/>
      </c>
      <c r="U10" s="7">
        <f>IF($B10=0,"",ROUND($P10*2/3/30,0))</f>
        <v/>
      </c>
      <c r="V10" s="7">
        <f>IF($B10=0,"",$U10-$R10)</f>
        <v/>
      </c>
      <c r="W10" s="7">
        <f>IF($B10=0,"",ROUND(ROUND($O10/30,-1)*2/3,0))</f>
        <v/>
      </c>
      <c r="X10" s="7">
        <f>IF($B10=0,"",$W10-$R10)</f>
        <v/>
      </c>
      <c r="Z10" s="6" t="inlineStr">
        <is>
          <t xml:space="preserve">　ずれの合計（1日、絶対値）</t>
        </is>
      </c>
      <c r="AA10" s="11">
        <f>SUMIF($T$4:$T$203,"&gt;0")-SUMIF($T$4:$T$203,"&lt;0")</f>
        <v/>
      </c>
    </row>
    <row r="11">
      <c r="A11" s="10" t="inlineStr">
        <is>
          <t>社員008</t>
        </is>
      </c>
      <c r="B11" s="7">
        <f>COUNT($C11:$N11)</f>
        <v/>
      </c>
      <c r="C11" s="3" t="n">
        <v>260000</v>
      </c>
      <c r="D11" s="3" t="n">
        <v>260000</v>
      </c>
      <c r="E11" s="3" t="n">
        <v>260000</v>
      </c>
      <c r="F11" s="3" t="n">
        <v>260000</v>
      </c>
      <c r="G11" s="3" t="n">
        <v>260000</v>
      </c>
      <c r="H11" s="3" t="n">
        <v>260000</v>
      </c>
      <c r="I11" s="3" t="n">
        <v>260000</v>
      </c>
      <c r="J11" s="3" t="n">
        <v>260000</v>
      </c>
      <c r="K11" s="3" t="n">
        <v>260000</v>
      </c>
      <c r="L11" s="3" t="n">
        <v>260000</v>
      </c>
      <c r="M11" s="3" t="n">
        <v>280000</v>
      </c>
      <c r="N11" s="3" t="n">
        <v>280000</v>
      </c>
      <c r="O11" s="7">
        <f>IF($B11=0,"",AVERAGE($C11:$N11))</f>
        <v/>
      </c>
      <c r="P11" s="7">
        <f>IF($B11=0,"",IF($B11&lt;12,MIN($O11,$C$2),$O11))</f>
        <v/>
      </c>
      <c r="Q11" s="7">
        <f>IF($B11=0,"",ROUND($P11/30,-1))</f>
        <v/>
      </c>
      <c r="R11" s="7">
        <f>IF($B11=0,"",ROUND($Q11*2/3,0))</f>
        <v/>
      </c>
      <c r="S11" s="7">
        <f>IF($B11=0,"",ROUND(ROUND($N11/30,-1)*2/3,0))</f>
        <v/>
      </c>
      <c r="T11" s="7">
        <f>IF($B11=0,"",$S11-$R11)</f>
        <v/>
      </c>
      <c r="U11" s="7">
        <f>IF($B11=0,"",ROUND($P11*2/3/30,0))</f>
        <v/>
      </c>
      <c r="V11" s="7">
        <f>IF($B11=0,"",$U11-$R11)</f>
        <v/>
      </c>
      <c r="W11" s="7">
        <f>IF($B11=0,"",ROUND(ROUND($O11/30,-1)*2/3,0))</f>
        <v/>
      </c>
      <c r="X11" s="7">
        <f>IF($B11=0,"",$W11-$R11)</f>
        <v/>
      </c>
      <c r="Z11" s="6" t="inlineStr">
        <is>
          <t xml:space="preserve">　いちばん大きいずれ（1日）</t>
        </is>
      </c>
      <c r="AA11" s="11">
        <f>MAX(MAX($T$4:$T$203),-MIN($T$4:$T$203))</f>
        <v/>
      </c>
    </row>
    <row r="12">
      <c r="A12" s="10" t="inlineStr">
        <is>
          <t>社員009</t>
        </is>
      </c>
      <c r="B12" s="7">
        <f>COUNT($C12:$N12)</f>
        <v/>
      </c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>
        <v>380000</v>
      </c>
      <c r="N12" s="3" t="n">
        <v>380000</v>
      </c>
      <c r="O12" s="7">
        <f>IF($B12=0,"",AVERAGE($C12:$N12))</f>
        <v/>
      </c>
      <c r="P12" s="7">
        <f>IF($B12=0,"",IF($B12&lt;12,MIN($O12,$C$2),$O12))</f>
        <v/>
      </c>
      <c r="Q12" s="7">
        <f>IF($B12=0,"",ROUND($P12/30,-1))</f>
        <v/>
      </c>
      <c r="R12" s="7">
        <f>IF($B12=0,"",ROUND($Q12*2/3,0))</f>
        <v/>
      </c>
      <c r="S12" s="7">
        <f>IF($B12=0,"",ROUND(ROUND($N12/30,-1)*2/3,0))</f>
        <v/>
      </c>
      <c r="T12" s="7">
        <f>IF($B12=0,"",$S12-$R12)</f>
        <v/>
      </c>
      <c r="U12" s="7">
        <f>IF($B12=0,"",ROUND($P12*2/3/30,0))</f>
        <v/>
      </c>
      <c r="V12" s="7">
        <f>IF($B12=0,"",$U12-$R12)</f>
        <v/>
      </c>
      <c r="W12" s="7">
        <f>IF($B12=0,"",ROUND(ROUND($O12/30,-1)*2/3,0))</f>
        <v/>
      </c>
      <c r="X12" s="7">
        <f>IF($B12=0,"",$W12-$R12)</f>
        <v/>
      </c>
      <c r="Z12" s="6" t="inlineStr">
        <is>
          <t>1回丸めで日額が変わる人</t>
        </is>
      </c>
      <c r="AA12" s="11">
        <f>SUMPRODUCT(($V$4:$V$203&lt;&gt;"")*($V$4:$V$203&lt;&gt;0))</f>
        <v/>
      </c>
    </row>
    <row r="13">
      <c r="A13" s="10" t="inlineStr">
        <is>
          <t>社員010</t>
        </is>
      </c>
      <c r="B13" s="7">
        <f>COUNT($C13:$N13)</f>
        <v/>
      </c>
      <c r="C13" s="3" t="n">
        <v>280000</v>
      </c>
      <c r="D13" s="3" t="n">
        <v>280000</v>
      </c>
      <c r="E13" s="3" t="n">
        <v>280000</v>
      </c>
      <c r="F13" s="3" t="n">
        <v>280000</v>
      </c>
      <c r="G13" s="3" t="n">
        <v>280000</v>
      </c>
      <c r="H13" s="3" t="n">
        <v>280000</v>
      </c>
      <c r="I13" s="3" t="n">
        <v>280000</v>
      </c>
      <c r="J13" s="3" t="n">
        <v>280000</v>
      </c>
      <c r="K13" s="3" t="n">
        <v>280000</v>
      </c>
      <c r="L13" s="3" t="n">
        <v>280000</v>
      </c>
      <c r="M13" s="3" t="n">
        <v>320000</v>
      </c>
      <c r="N13" s="3" t="n">
        <v>320000</v>
      </c>
      <c r="O13" s="7">
        <f>IF($B13=0,"",AVERAGE($C13:$N13))</f>
        <v/>
      </c>
      <c r="P13" s="7">
        <f>IF($B13=0,"",IF($B13&lt;12,MIN($O13,$C$2),$O13))</f>
        <v/>
      </c>
      <c r="Q13" s="7">
        <f>IF($B13=0,"",ROUND($P13/30,-1))</f>
        <v/>
      </c>
      <c r="R13" s="7">
        <f>IF($B13=0,"",ROUND($Q13*2/3,0))</f>
        <v/>
      </c>
      <c r="S13" s="7">
        <f>IF($B13=0,"",ROUND(ROUND($N13/30,-1)*2/3,0))</f>
        <v/>
      </c>
      <c r="T13" s="7">
        <f>IF($B13=0,"",$S13-$R13)</f>
        <v/>
      </c>
      <c r="U13" s="7">
        <f>IF($B13=0,"",ROUND($P13*2/3/30,0))</f>
        <v/>
      </c>
      <c r="V13" s="7">
        <f>IF($B13=0,"",$U13-$R13)</f>
        <v/>
      </c>
      <c r="W13" s="7">
        <f>IF($B13=0,"",ROUND(ROUND($O13/30,-1)*2/3,0))</f>
        <v/>
      </c>
      <c r="X13" s="7">
        <f>IF($B13=0,"",$W13-$R13)</f>
        <v/>
      </c>
      <c r="Z13" s="6" t="inlineStr">
        <is>
          <t xml:space="preserve">　ずれの合計（1日、絶対値）</t>
        </is>
      </c>
      <c r="AA13" s="11">
        <f>SUMIF($V$4:$V$203,"&gt;0")-SUMIF($V$4:$V$203,"&lt;0")</f>
        <v/>
      </c>
    </row>
    <row r="14">
      <c r="A14" s="10" t="inlineStr">
        <is>
          <t>社員011</t>
        </is>
      </c>
      <c r="B14" s="7">
        <f>COUNT($C14:$N14)</f>
        <v/>
      </c>
      <c r="C14" s="3" t="n">
        <v>500000</v>
      </c>
      <c r="D14" s="3" t="n">
        <v>500000</v>
      </c>
      <c r="E14" s="3" t="n">
        <v>500000</v>
      </c>
      <c r="F14" s="3" t="n">
        <v>500000</v>
      </c>
      <c r="G14" s="3" t="n">
        <v>500000</v>
      </c>
      <c r="H14" s="3" t="n">
        <v>500000</v>
      </c>
      <c r="I14" s="3" t="n">
        <v>500000</v>
      </c>
      <c r="J14" s="3" t="n">
        <v>500000</v>
      </c>
      <c r="K14" s="3" t="n">
        <v>500000</v>
      </c>
      <c r="L14" s="3" t="n">
        <v>500000</v>
      </c>
      <c r="M14" s="3" t="n">
        <v>530000</v>
      </c>
      <c r="N14" s="3" t="n">
        <v>530000</v>
      </c>
      <c r="O14" s="7">
        <f>IF($B14=0,"",AVERAGE($C14:$N14))</f>
        <v/>
      </c>
      <c r="P14" s="7">
        <f>IF($B14=0,"",IF($B14&lt;12,MIN($O14,$C$2),$O14))</f>
        <v/>
      </c>
      <c r="Q14" s="7">
        <f>IF($B14=0,"",ROUND($P14/30,-1))</f>
        <v/>
      </c>
      <c r="R14" s="7">
        <f>IF($B14=0,"",ROUND($Q14*2/3,0))</f>
        <v/>
      </c>
      <c r="S14" s="7">
        <f>IF($B14=0,"",ROUND(ROUND($N14/30,-1)*2/3,0))</f>
        <v/>
      </c>
      <c r="T14" s="7">
        <f>IF($B14=0,"",$S14-$R14)</f>
        <v/>
      </c>
      <c r="U14" s="7">
        <f>IF($B14=0,"",ROUND($P14*2/3/30,0))</f>
        <v/>
      </c>
      <c r="V14" s="7">
        <f>IF($B14=0,"",$U14-$R14)</f>
        <v/>
      </c>
      <c r="W14" s="7">
        <f>IF($B14=0,"",ROUND(ROUND($O14/30,-1)*2/3,0))</f>
        <v/>
      </c>
      <c r="X14" s="7">
        <f>IF($B14=0,"",$W14-$R14)</f>
        <v/>
      </c>
      <c r="Z14" s="6" t="inlineStr">
        <is>
          <t xml:space="preserve">　いちばん大きいずれ（1日）</t>
        </is>
      </c>
      <c r="AA14" s="11">
        <f>MAX(MAX($V$4:$V$203),-MIN($V$4:$V$203))</f>
        <v/>
      </c>
    </row>
    <row r="15">
      <c r="A15" s="10" t="inlineStr">
        <is>
          <t>社員012</t>
        </is>
      </c>
      <c r="B15" s="7">
        <f>COUNT($C15:$N15)</f>
        <v/>
      </c>
      <c r="C15" s="3" t="n">
        <v>142000</v>
      </c>
      <c r="D15" s="3" t="n">
        <v>142000</v>
      </c>
      <c r="E15" s="3" t="n">
        <v>142000</v>
      </c>
      <c r="F15" s="3" t="n">
        <v>142000</v>
      </c>
      <c r="G15" s="3" t="n">
        <v>142000</v>
      </c>
      <c r="H15" s="3" t="n">
        <v>142000</v>
      </c>
      <c r="I15" s="3" t="n">
        <v>142000</v>
      </c>
      <c r="J15" s="3" t="n">
        <v>142000</v>
      </c>
      <c r="K15" s="3" t="n">
        <v>142000</v>
      </c>
      <c r="L15" s="3" t="n">
        <v>142000</v>
      </c>
      <c r="M15" s="3" t="n">
        <v>150000</v>
      </c>
      <c r="N15" s="3" t="n">
        <v>150000</v>
      </c>
      <c r="O15" s="7">
        <f>IF($B15=0,"",AVERAGE($C15:$N15))</f>
        <v/>
      </c>
      <c r="P15" s="7">
        <f>IF($B15=0,"",IF($B15&lt;12,MIN($O15,$C$2),$O15))</f>
        <v/>
      </c>
      <c r="Q15" s="7">
        <f>IF($B15=0,"",ROUND($P15/30,-1))</f>
        <v/>
      </c>
      <c r="R15" s="7">
        <f>IF($B15=0,"",ROUND($Q15*2/3,0))</f>
        <v/>
      </c>
      <c r="S15" s="7">
        <f>IF($B15=0,"",ROUND(ROUND($N15/30,-1)*2/3,0))</f>
        <v/>
      </c>
      <c r="T15" s="7">
        <f>IF($B15=0,"",$S15-$R15)</f>
        <v/>
      </c>
      <c r="U15" s="7">
        <f>IF($B15=0,"",ROUND($P15*2/3/30,0))</f>
        <v/>
      </c>
      <c r="V15" s="7">
        <f>IF($B15=0,"",$U15-$R15)</f>
        <v/>
      </c>
      <c r="W15" s="7">
        <f>IF($B15=0,"",ROUND(ROUND($O15/30,-1)*2/3,0))</f>
        <v/>
      </c>
      <c r="X15" s="7">
        <f>IF($B15=0,"",$W15-$R15)</f>
        <v/>
      </c>
      <c r="Z15" s="6" t="inlineStr">
        <is>
          <t>比べ忘れで日額が変わる人</t>
        </is>
      </c>
      <c r="AA15" s="11">
        <f>SUMPRODUCT(($X$4:$X$203&lt;&gt;"")*($X$4:$X$203&lt;&gt;0))</f>
        <v/>
      </c>
    </row>
    <row r="16">
      <c r="A16" s="10" t="inlineStr">
        <is>
          <t>社員013</t>
        </is>
      </c>
      <c r="B16" s="7">
        <f>COUNT($C16:$N16)</f>
        <v/>
      </c>
      <c r="C16" s="3" t="n"/>
      <c r="D16" s="3" t="n"/>
      <c r="E16" s="3" t="n"/>
      <c r="F16" s="3" t="n">
        <v>280000</v>
      </c>
      <c r="G16" s="3" t="n">
        <v>280000</v>
      </c>
      <c r="H16" s="3" t="n">
        <v>280000</v>
      </c>
      <c r="I16" s="3" t="n">
        <v>280000</v>
      </c>
      <c r="J16" s="3" t="n">
        <v>280000</v>
      </c>
      <c r="K16" s="3" t="n">
        <v>280000</v>
      </c>
      <c r="L16" s="3" t="n">
        <v>280000</v>
      </c>
      <c r="M16" s="3" t="n">
        <v>300000</v>
      </c>
      <c r="N16" s="3" t="n">
        <v>300000</v>
      </c>
      <c r="O16" s="7">
        <f>IF($B16=0,"",AVERAGE($C16:$N16))</f>
        <v/>
      </c>
      <c r="P16" s="7">
        <f>IF($B16=0,"",IF($B16&lt;12,MIN($O16,$C$2),$O16))</f>
        <v/>
      </c>
      <c r="Q16" s="7">
        <f>IF($B16=0,"",ROUND($P16/30,-1))</f>
        <v/>
      </c>
      <c r="R16" s="7">
        <f>IF($B16=0,"",ROUND($Q16*2/3,0))</f>
        <v/>
      </c>
      <c r="S16" s="7">
        <f>IF($B16=0,"",ROUND(ROUND($N16/30,-1)*2/3,0))</f>
        <v/>
      </c>
      <c r="T16" s="7">
        <f>IF($B16=0,"",$S16-$R16)</f>
        <v/>
      </c>
      <c r="U16" s="7">
        <f>IF($B16=0,"",ROUND($P16*2/3/30,0))</f>
        <v/>
      </c>
      <c r="V16" s="7">
        <f>IF($B16=0,"",$U16-$R16)</f>
        <v/>
      </c>
      <c r="W16" s="7">
        <f>IF($B16=0,"",ROUND(ROUND($O16/30,-1)*2/3,0))</f>
        <v/>
      </c>
      <c r="X16" s="7">
        <f>IF($B16=0,"",$W16-$R16)</f>
        <v/>
      </c>
      <c r="Z16" s="6" t="inlineStr">
        <is>
          <t xml:space="preserve">　ずれの合計（1日）</t>
        </is>
      </c>
      <c r="AA16" s="11">
        <f>SUM($X$4:$X$203)</f>
        <v/>
      </c>
    </row>
    <row r="17">
      <c r="A17" s="10" t="inlineStr">
        <is>
          <t>社員014</t>
        </is>
      </c>
      <c r="B17" s="7">
        <f>COUNT($C17:$N17)</f>
        <v/>
      </c>
      <c r="C17" s="3" t="n">
        <v>300000</v>
      </c>
      <c r="D17" s="3" t="n">
        <v>300000</v>
      </c>
      <c r="E17" s="3" t="n">
        <v>300000</v>
      </c>
      <c r="F17" s="3" t="n">
        <v>300000</v>
      </c>
      <c r="G17" s="3" t="n">
        <v>300000</v>
      </c>
      <c r="H17" s="3" t="n">
        <v>300000</v>
      </c>
      <c r="I17" s="3" t="n">
        <v>300000</v>
      </c>
      <c r="J17" s="3" t="n">
        <v>300000</v>
      </c>
      <c r="K17" s="3" t="n">
        <v>300000</v>
      </c>
      <c r="L17" s="3" t="n">
        <v>300000</v>
      </c>
      <c r="M17" s="3" t="n">
        <v>320000</v>
      </c>
      <c r="N17" s="3" t="n">
        <v>320000</v>
      </c>
      <c r="O17" s="7">
        <f>IF($B17=0,"",AVERAGE($C17:$N17))</f>
        <v/>
      </c>
      <c r="P17" s="7">
        <f>IF($B17=0,"",IF($B17&lt;12,MIN($O17,$C$2),$O17))</f>
        <v/>
      </c>
      <c r="Q17" s="7">
        <f>IF($B17=0,"",ROUND($P17/30,-1))</f>
        <v/>
      </c>
      <c r="R17" s="7">
        <f>IF($B17=0,"",ROUND($Q17*2/3,0))</f>
        <v/>
      </c>
      <c r="S17" s="7">
        <f>IF($B17=0,"",ROUND(ROUND($N17/30,-1)*2/3,0))</f>
        <v/>
      </c>
      <c r="T17" s="7">
        <f>IF($B17=0,"",$S17-$R17)</f>
        <v/>
      </c>
      <c r="U17" s="7">
        <f>IF($B17=0,"",ROUND($P17*2/3/30,0))</f>
        <v/>
      </c>
      <c r="V17" s="7">
        <f>IF($B17=0,"",$U17-$R17)</f>
        <v/>
      </c>
      <c r="W17" s="7">
        <f>IF($B17=0,"",ROUND(ROUND($O17/30,-1)*2/3,0))</f>
        <v/>
      </c>
      <c r="X17" s="7">
        <f>IF($B17=0,"",$W17-$R17)</f>
        <v/>
      </c>
      <c r="Z17" s="6" t="inlineStr">
        <is>
          <t xml:space="preserve">　いちばん大きいずれ（1日）</t>
        </is>
      </c>
      <c r="AA17" s="11">
        <f>MAX($X$4:$X$203)</f>
        <v/>
      </c>
    </row>
    <row r="18">
      <c r="A18" s="10" t="inlineStr">
        <is>
          <t>社員015</t>
        </is>
      </c>
      <c r="B18" s="7">
        <f>COUNT($C18:$N18)</f>
        <v/>
      </c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  <c r="M18" s="3" t="n">
        <v>440000</v>
      </c>
      <c r="N18" s="3" t="n">
        <v>440000</v>
      </c>
      <c r="O18" s="7">
        <f>IF($B18=0,"",AVERAGE($C18:$N18))</f>
        <v/>
      </c>
      <c r="P18" s="7">
        <f>IF($B18=0,"",IF($B18&lt;12,MIN($O18,$C$2),$O18))</f>
        <v/>
      </c>
      <c r="Q18" s="7">
        <f>IF($B18=0,"",ROUND($P18/30,-1))</f>
        <v/>
      </c>
      <c r="R18" s="7">
        <f>IF($B18=0,"",ROUND($Q18*2/3,0))</f>
        <v/>
      </c>
      <c r="S18" s="7">
        <f>IF($B18=0,"",ROUND(ROUND($N18/30,-1)*2/3,0))</f>
        <v/>
      </c>
      <c r="T18" s="7">
        <f>IF($B18=0,"",$S18-$R18)</f>
        <v/>
      </c>
      <c r="U18" s="7">
        <f>IF($B18=0,"",ROUND($P18*2/3/30,0))</f>
        <v/>
      </c>
      <c r="V18" s="7">
        <f>IF($B18=0,"",$U18-$R18)</f>
        <v/>
      </c>
      <c r="W18" s="7">
        <f>IF($B18=0,"",ROUND(ROUND($O18/30,-1)*2/3,0))</f>
        <v/>
      </c>
      <c r="X18" s="7">
        <f>IF($B18=0,"",$W18-$R18)</f>
        <v/>
      </c>
    </row>
    <row r="19">
      <c r="A19" s="10" t="inlineStr">
        <is>
          <t>社員016</t>
        </is>
      </c>
      <c r="B19" s="7">
        <f>COUNT($C19:$N19)</f>
        <v/>
      </c>
      <c r="C19" s="3" t="n">
        <v>340000</v>
      </c>
      <c r="D19" s="3" t="n">
        <v>340000</v>
      </c>
      <c r="E19" s="3" t="n">
        <v>340000</v>
      </c>
      <c r="F19" s="3" t="n">
        <v>340000</v>
      </c>
      <c r="G19" s="3" t="n">
        <v>340000</v>
      </c>
      <c r="H19" s="3" t="n">
        <v>340000</v>
      </c>
      <c r="I19" s="3" t="n">
        <v>340000</v>
      </c>
      <c r="J19" s="3" t="n">
        <v>340000</v>
      </c>
      <c r="K19" s="3" t="n">
        <v>340000</v>
      </c>
      <c r="L19" s="3" t="n">
        <v>340000</v>
      </c>
      <c r="M19" s="3" t="n">
        <v>380000</v>
      </c>
      <c r="N19" s="3" t="n">
        <v>380000</v>
      </c>
      <c r="O19" s="7">
        <f>IF($B19=0,"",AVERAGE($C19:$N19))</f>
        <v/>
      </c>
      <c r="P19" s="7">
        <f>IF($B19=0,"",IF($B19&lt;12,MIN($O19,$C$2),$O19))</f>
        <v/>
      </c>
      <c r="Q19" s="7">
        <f>IF($B19=0,"",ROUND($P19/30,-1))</f>
        <v/>
      </c>
      <c r="R19" s="7">
        <f>IF($B19=0,"",ROUND($Q19*2/3,0))</f>
        <v/>
      </c>
      <c r="S19" s="7">
        <f>IF($B19=0,"",ROUND(ROUND($N19/30,-1)*2/3,0))</f>
        <v/>
      </c>
      <c r="T19" s="7">
        <f>IF($B19=0,"",$S19-$R19)</f>
        <v/>
      </c>
      <c r="U19" s="7">
        <f>IF($B19=0,"",ROUND($P19*2/3/30,0))</f>
        <v/>
      </c>
      <c r="V19" s="7">
        <f>IF($B19=0,"",$U19-$R19)</f>
        <v/>
      </c>
      <c r="W19" s="7">
        <f>IF($B19=0,"",ROUND(ROUND($O19/30,-1)*2/3,0))</f>
        <v/>
      </c>
      <c r="X19" s="7">
        <f>IF($B19=0,"",$W19-$R19)</f>
        <v/>
      </c>
    </row>
    <row r="20">
      <c r="A20" s="10" t="inlineStr">
        <is>
          <t>社員017</t>
        </is>
      </c>
      <c r="B20" s="7">
        <f>COUNT($C20:$N20)</f>
        <v/>
      </c>
      <c r="C20" s="3" t="n">
        <v>300000</v>
      </c>
      <c r="D20" s="3" t="n">
        <v>300000</v>
      </c>
      <c r="E20" s="3" t="n">
        <v>300000</v>
      </c>
      <c r="F20" s="3" t="n">
        <v>300000</v>
      </c>
      <c r="G20" s="3" t="n">
        <v>300000</v>
      </c>
      <c r="H20" s="3" t="n">
        <v>300000</v>
      </c>
      <c r="I20" s="3" t="n">
        <v>300000</v>
      </c>
      <c r="J20" s="3" t="n">
        <v>300000</v>
      </c>
      <c r="K20" s="3" t="n">
        <v>300000</v>
      </c>
      <c r="L20" s="3" t="n">
        <v>300000</v>
      </c>
      <c r="M20" s="3" t="n">
        <v>300000</v>
      </c>
      <c r="N20" s="3" t="n">
        <v>300000</v>
      </c>
      <c r="O20" s="7">
        <f>IF($B20=0,"",AVERAGE($C20:$N20))</f>
        <v/>
      </c>
      <c r="P20" s="7">
        <f>IF($B20=0,"",IF($B20&lt;12,MIN($O20,$C$2),$O20))</f>
        <v/>
      </c>
      <c r="Q20" s="7">
        <f>IF($B20=0,"",ROUND($P20/30,-1))</f>
        <v/>
      </c>
      <c r="R20" s="7">
        <f>IF($B20=0,"",ROUND($Q20*2/3,0))</f>
        <v/>
      </c>
      <c r="S20" s="7">
        <f>IF($B20=0,"",ROUND(ROUND($N20/30,-1)*2/3,0))</f>
        <v/>
      </c>
      <c r="T20" s="7">
        <f>IF($B20=0,"",$S20-$R20)</f>
        <v/>
      </c>
      <c r="U20" s="7">
        <f>IF($B20=0,"",ROUND($P20*2/3/30,0))</f>
        <v/>
      </c>
      <c r="V20" s="7">
        <f>IF($B20=0,"",$U20-$R20)</f>
        <v/>
      </c>
      <c r="W20" s="7">
        <f>IF($B20=0,"",ROUND(ROUND($O20/30,-1)*2/3,0))</f>
        <v/>
      </c>
      <c r="X20" s="7">
        <f>IF($B20=0,"",$W20-$R20)</f>
        <v/>
      </c>
    </row>
    <row r="21">
      <c r="A21" s="10" t="inlineStr">
        <is>
          <t>社員018</t>
        </is>
      </c>
      <c r="B21" s="7">
        <f>COUNT($C21:$N21)</f>
        <v/>
      </c>
      <c r="C21" s="3" t="n"/>
      <c r="D21" s="3" t="n"/>
      <c r="E21" s="3" t="n"/>
      <c r="F21" s="3" t="n"/>
      <c r="G21" s="3" t="n">
        <v>280000</v>
      </c>
      <c r="H21" s="3" t="n">
        <v>280000</v>
      </c>
      <c r="I21" s="3" t="n">
        <v>280000</v>
      </c>
      <c r="J21" s="3" t="n">
        <v>280000</v>
      </c>
      <c r="K21" s="3" t="n">
        <v>280000</v>
      </c>
      <c r="L21" s="3" t="n">
        <v>280000</v>
      </c>
      <c r="M21" s="3" t="n">
        <v>300000</v>
      </c>
      <c r="N21" s="3" t="n">
        <v>300000</v>
      </c>
      <c r="O21" s="7">
        <f>IF($B21=0,"",AVERAGE($C21:$N21))</f>
        <v/>
      </c>
      <c r="P21" s="7">
        <f>IF($B21=0,"",IF($B21&lt;12,MIN($O21,$C$2),$O21))</f>
        <v/>
      </c>
      <c r="Q21" s="7">
        <f>IF($B21=0,"",ROUND($P21/30,-1))</f>
        <v/>
      </c>
      <c r="R21" s="7">
        <f>IF($B21=0,"",ROUND($Q21*2/3,0))</f>
        <v/>
      </c>
      <c r="S21" s="7">
        <f>IF($B21=0,"",ROUND(ROUND($N21/30,-1)*2/3,0))</f>
        <v/>
      </c>
      <c r="T21" s="7">
        <f>IF($B21=0,"",$S21-$R21)</f>
        <v/>
      </c>
      <c r="U21" s="7">
        <f>IF($B21=0,"",ROUND($P21*2/3/30,0))</f>
        <v/>
      </c>
      <c r="V21" s="7">
        <f>IF($B21=0,"",$U21-$R21)</f>
        <v/>
      </c>
      <c r="W21" s="7">
        <f>IF($B21=0,"",ROUND(ROUND($O21/30,-1)*2/3,0))</f>
        <v/>
      </c>
      <c r="X21" s="7">
        <f>IF($B21=0,"",$W21-$R21)</f>
        <v/>
      </c>
    </row>
    <row r="22">
      <c r="A22" s="10" t="inlineStr">
        <is>
          <t>社員019</t>
        </is>
      </c>
      <c r="B22" s="7">
        <f>COUNT($C22:$N22)</f>
        <v/>
      </c>
      <c r="C22" s="3" t="n">
        <v>440000</v>
      </c>
      <c r="D22" s="3" t="n">
        <v>440000</v>
      </c>
      <c r="E22" s="3" t="n">
        <v>440000</v>
      </c>
      <c r="F22" s="3" t="n">
        <v>440000</v>
      </c>
      <c r="G22" s="3" t="n">
        <v>440000</v>
      </c>
      <c r="H22" s="3" t="n">
        <v>440000</v>
      </c>
      <c r="I22" s="3" t="n">
        <v>440000</v>
      </c>
      <c r="J22" s="3" t="n">
        <v>440000</v>
      </c>
      <c r="K22" s="3" t="n">
        <v>440000</v>
      </c>
      <c r="L22" s="3" t="n">
        <v>440000</v>
      </c>
      <c r="M22" s="3" t="n">
        <v>440000</v>
      </c>
      <c r="N22" s="3" t="n">
        <v>440000</v>
      </c>
      <c r="O22" s="7">
        <f>IF($B22=0,"",AVERAGE($C22:$N22))</f>
        <v/>
      </c>
      <c r="P22" s="7">
        <f>IF($B22=0,"",IF($B22&lt;12,MIN($O22,$C$2),$O22))</f>
        <v/>
      </c>
      <c r="Q22" s="7">
        <f>IF($B22=0,"",ROUND($P22/30,-1))</f>
        <v/>
      </c>
      <c r="R22" s="7">
        <f>IF($B22=0,"",ROUND($Q22*2/3,0))</f>
        <v/>
      </c>
      <c r="S22" s="7">
        <f>IF($B22=0,"",ROUND(ROUND($N22/30,-1)*2/3,0))</f>
        <v/>
      </c>
      <c r="T22" s="7">
        <f>IF($B22=0,"",$S22-$R22)</f>
        <v/>
      </c>
      <c r="U22" s="7">
        <f>IF($B22=0,"",ROUND($P22*2/3/30,0))</f>
        <v/>
      </c>
      <c r="V22" s="7">
        <f>IF($B22=0,"",$U22-$R22)</f>
        <v/>
      </c>
      <c r="W22" s="7">
        <f>IF($B22=0,"",ROUND(ROUND($O22/30,-1)*2/3,0))</f>
        <v/>
      </c>
      <c r="X22" s="7">
        <f>IF($B22=0,"",$W22-$R22)</f>
        <v/>
      </c>
    </row>
    <row r="23">
      <c r="A23" s="10" t="inlineStr">
        <is>
          <t>社員020</t>
        </is>
      </c>
      <c r="B23" s="7">
        <f>COUNT($C23:$N23)</f>
        <v/>
      </c>
      <c r="C23" s="3" t="n">
        <v>260000</v>
      </c>
      <c r="D23" s="3" t="n">
        <v>260000</v>
      </c>
      <c r="E23" s="3" t="n">
        <v>260000</v>
      </c>
      <c r="F23" s="3" t="n">
        <v>300000</v>
      </c>
      <c r="G23" s="3" t="n">
        <v>300000</v>
      </c>
      <c r="H23" s="3" t="n">
        <v>300000</v>
      </c>
      <c r="I23" s="3" t="n">
        <v>300000</v>
      </c>
      <c r="J23" s="3" t="n">
        <v>300000</v>
      </c>
      <c r="K23" s="3" t="n">
        <v>300000</v>
      </c>
      <c r="L23" s="3" t="n">
        <v>300000</v>
      </c>
      <c r="M23" s="3" t="n">
        <v>300000</v>
      </c>
      <c r="N23" s="3" t="n">
        <v>300000</v>
      </c>
      <c r="O23" s="7">
        <f>IF($B23=0,"",AVERAGE($C23:$N23))</f>
        <v/>
      </c>
      <c r="P23" s="7">
        <f>IF($B23=0,"",IF($B23&lt;12,MIN($O23,$C$2),$O23))</f>
        <v/>
      </c>
      <c r="Q23" s="7">
        <f>IF($B23=0,"",ROUND($P23/30,-1))</f>
        <v/>
      </c>
      <c r="R23" s="7">
        <f>IF($B23=0,"",ROUND($Q23*2/3,0))</f>
        <v/>
      </c>
      <c r="S23" s="7">
        <f>IF($B23=0,"",ROUND(ROUND($N23/30,-1)*2/3,0))</f>
        <v/>
      </c>
      <c r="T23" s="7">
        <f>IF($B23=0,"",$S23-$R23)</f>
        <v/>
      </c>
      <c r="U23" s="7">
        <f>IF($B23=0,"",ROUND($P23*2/3/30,0))</f>
        <v/>
      </c>
      <c r="V23" s="7">
        <f>IF($B23=0,"",$U23-$R23)</f>
        <v/>
      </c>
      <c r="W23" s="7">
        <f>IF($B23=0,"",ROUND(ROUND($O23/30,-1)*2/3,0))</f>
        <v/>
      </c>
      <c r="X23" s="7">
        <f>IF($B23=0,"",$W23-$R23)</f>
        <v/>
      </c>
    </row>
    <row r="24">
      <c r="A24" s="10" t="inlineStr">
        <is>
          <t>社員021</t>
        </is>
      </c>
      <c r="B24" s="7">
        <f>COUNT($C24:$N24)</f>
        <v/>
      </c>
      <c r="C24" s="3" t="n">
        <v>470000</v>
      </c>
      <c r="D24" s="3" t="n">
        <v>470000</v>
      </c>
      <c r="E24" s="3" t="n">
        <v>470000</v>
      </c>
      <c r="F24" s="3" t="n">
        <v>470000</v>
      </c>
      <c r="G24" s="3" t="n">
        <v>470000</v>
      </c>
      <c r="H24" s="3" t="n">
        <v>470000</v>
      </c>
      <c r="I24" s="3" t="n">
        <v>470000</v>
      </c>
      <c r="J24" s="3" t="n">
        <v>470000</v>
      </c>
      <c r="K24" s="3" t="n">
        <v>470000</v>
      </c>
      <c r="L24" s="3" t="n">
        <v>470000</v>
      </c>
      <c r="M24" s="3" t="n">
        <v>500000</v>
      </c>
      <c r="N24" s="3" t="n">
        <v>500000</v>
      </c>
      <c r="O24" s="7">
        <f>IF($B24=0,"",AVERAGE($C24:$N24))</f>
        <v/>
      </c>
      <c r="P24" s="7">
        <f>IF($B24=0,"",IF($B24&lt;12,MIN($O24,$C$2),$O24))</f>
        <v/>
      </c>
      <c r="Q24" s="7">
        <f>IF($B24=0,"",ROUND($P24/30,-1))</f>
        <v/>
      </c>
      <c r="R24" s="7">
        <f>IF($B24=0,"",ROUND($Q24*2/3,0))</f>
        <v/>
      </c>
      <c r="S24" s="7">
        <f>IF($B24=0,"",ROUND(ROUND($N24/30,-1)*2/3,0))</f>
        <v/>
      </c>
      <c r="T24" s="7">
        <f>IF($B24=0,"",$S24-$R24)</f>
        <v/>
      </c>
      <c r="U24" s="7">
        <f>IF($B24=0,"",ROUND($P24*2/3/30,0))</f>
        <v/>
      </c>
      <c r="V24" s="7">
        <f>IF($B24=0,"",$U24-$R24)</f>
        <v/>
      </c>
      <c r="W24" s="7">
        <f>IF($B24=0,"",ROUND(ROUND($O24/30,-1)*2/3,0))</f>
        <v/>
      </c>
      <c r="X24" s="7">
        <f>IF($B24=0,"",$W24-$R24)</f>
        <v/>
      </c>
    </row>
    <row r="25">
      <c r="A25" s="10" t="inlineStr">
        <is>
          <t>社員022</t>
        </is>
      </c>
      <c r="B25" s="7">
        <f>COUNT($C25:$N25)</f>
        <v/>
      </c>
      <c r="C25" s="3" t="n">
        <v>190000</v>
      </c>
      <c r="D25" s="3" t="n">
        <v>190000</v>
      </c>
      <c r="E25" s="3" t="n">
        <v>190000</v>
      </c>
      <c r="F25" s="3" t="n">
        <v>190000</v>
      </c>
      <c r="G25" s="3" t="n">
        <v>190000</v>
      </c>
      <c r="H25" s="3" t="n">
        <v>190000</v>
      </c>
      <c r="I25" s="3" t="n">
        <v>190000</v>
      </c>
      <c r="J25" s="3" t="n">
        <v>190000</v>
      </c>
      <c r="K25" s="3" t="n">
        <v>190000</v>
      </c>
      <c r="L25" s="3" t="n">
        <v>190000</v>
      </c>
      <c r="M25" s="3" t="n">
        <v>220000</v>
      </c>
      <c r="N25" s="3" t="n">
        <v>220000</v>
      </c>
      <c r="O25" s="7">
        <f>IF($B25=0,"",AVERAGE($C25:$N25))</f>
        <v/>
      </c>
      <c r="P25" s="7">
        <f>IF($B25=0,"",IF($B25&lt;12,MIN($O25,$C$2),$O25))</f>
        <v/>
      </c>
      <c r="Q25" s="7">
        <f>IF($B25=0,"",ROUND($P25/30,-1))</f>
        <v/>
      </c>
      <c r="R25" s="7">
        <f>IF($B25=0,"",ROUND($Q25*2/3,0))</f>
        <v/>
      </c>
      <c r="S25" s="7">
        <f>IF($B25=0,"",ROUND(ROUND($N25/30,-1)*2/3,0))</f>
        <v/>
      </c>
      <c r="T25" s="7">
        <f>IF($B25=0,"",$S25-$R25)</f>
        <v/>
      </c>
      <c r="U25" s="7">
        <f>IF($B25=0,"",ROUND($P25*2/3/30,0))</f>
        <v/>
      </c>
      <c r="V25" s="7">
        <f>IF($B25=0,"",$U25-$R25)</f>
        <v/>
      </c>
      <c r="W25" s="7">
        <f>IF($B25=0,"",ROUND(ROUND($O25/30,-1)*2/3,0))</f>
        <v/>
      </c>
      <c r="X25" s="7">
        <f>IF($B25=0,"",$W25-$R25)</f>
        <v/>
      </c>
    </row>
    <row r="26">
      <c r="A26" s="10" t="inlineStr">
        <is>
          <t>社員023</t>
        </is>
      </c>
      <c r="B26" s="7">
        <f>COUNT($C26:$N26)</f>
        <v/>
      </c>
      <c r="C26" s="3" t="n">
        <v>340000</v>
      </c>
      <c r="D26" s="3" t="n">
        <v>340000</v>
      </c>
      <c r="E26" s="3" t="n">
        <v>340000</v>
      </c>
      <c r="F26" s="3" t="n">
        <v>340000</v>
      </c>
      <c r="G26" s="3" t="n">
        <v>340000</v>
      </c>
      <c r="H26" s="3" t="n">
        <v>340000</v>
      </c>
      <c r="I26" s="3" t="n">
        <v>340000</v>
      </c>
      <c r="J26" s="3" t="n">
        <v>340000</v>
      </c>
      <c r="K26" s="3" t="n">
        <v>340000</v>
      </c>
      <c r="L26" s="3" t="n">
        <v>340000</v>
      </c>
      <c r="M26" s="3" t="n">
        <v>340000</v>
      </c>
      <c r="N26" s="3" t="n">
        <v>340000</v>
      </c>
      <c r="O26" s="7">
        <f>IF($B26=0,"",AVERAGE($C26:$N26))</f>
        <v/>
      </c>
      <c r="P26" s="7">
        <f>IF($B26=0,"",IF($B26&lt;12,MIN($O26,$C$2),$O26))</f>
        <v/>
      </c>
      <c r="Q26" s="7">
        <f>IF($B26=0,"",ROUND($P26/30,-1))</f>
        <v/>
      </c>
      <c r="R26" s="7">
        <f>IF($B26=0,"",ROUND($Q26*2/3,0))</f>
        <v/>
      </c>
      <c r="S26" s="7">
        <f>IF($B26=0,"",ROUND(ROUND($N26/30,-1)*2/3,0))</f>
        <v/>
      </c>
      <c r="T26" s="7">
        <f>IF($B26=0,"",$S26-$R26)</f>
        <v/>
      </c>
      <c r="U26" s="7">
        <f>IF($B26=0,"",ROUND($P26*2/3/30,0))</f>
        <v/>
      </c>
      <c r="V26" s="7">
        <f>IF($B26=0,"",$U26-$R26)</f>
        <v/>
      </c>
      <c r="W26" s="7">
        <f>IF($B26=0,"",ROUND(ROUND($O26/30,-1)*2/3,0))</f>
        <v/>
      </c>
      <c r="X26" s="7">
        <f>IF($B26=0,"",$W26-$R26)</f>
        <v/>
      </c>
    </row>
    <row r="27">
      <c r="A27" s="10" t="inlineStr">
        <is>
          <t>社員024</t>
        </is>
      </c>
      <c r="B27" s="7">
        <f>COUNT($C27:$N27)</f>
        <v/>
      </c>
      <c r="C27" s="3" t="n">
        <v>240000</v>
      </c>
      <c r="D27" s="3" t="n">
        <v>240000</v>
      </c>
      <c r="E27" s="3" t="n">
        <v>240000</v>
      </c>
      <c r="F27" s="3" t="n">
        <v>240000</v>
      </c>
      <c r="G27" s="3" t="n">
        <v>240000</v>
      </c>
      <c r="H27" s="3" t="n">
        <v>240000</v>
      </c>
      <c r="I27" s="3" t="n">
        <v>240000</v>
      </c>
      <c r="J27" s="3" t="n">
        <v>240000</v>
      </c>
      <c r="K27" s="3" t="n">
        <v>240000</v>
      </c>
      <c r="L27" s="3" t="n">
        <v>240000</v>
      </c>
      <c r="M27" s="3" t="n">
        <v>280000</v>
      </c>
      <c r="N27" s="3" t="n">
        <v>280000</v>
      </c>
      <c r="O27" s="7">
        <f>IF($B27=0,"",AVERAGE($C27:$N27))</f>
        <v/>
      </c>
      <c r="P27" s="7">
        <f>IF($B27=0,"",IF($B27&lt;12,MIN($O27,$C$2),$O27))</f>
        <v/>
      </c>
      <c r="Q27" s="7">
        <f>IF($B27=0,"",ROUND($P27/30,-1))</f>
        <v/>
      </c>
      <c r="R27" s="7">
        <f>IF($B27=0,"",ROUND($Q27*2/3,0))</f>
        <v/>
      </c>
      <c r="S27" s="7">
        <f>IF($B27=0,"",ROUND(ROUND($N27/30,-1)*2/3,0))</f>
        <v/>
      </c>
      <c r="T27" s="7">
        <f>IF($B27=0,"",$S27-$R27)</f>
        <v/>
      </c>
      <c r="U27" s="7">
        <f>IF($B27=0,"",ROUND($P27*2/3/30,0))</f>
        <v/>
      </c>
      <c r="V27" s="7">
        <f>IF($B27=0,"",$U27-$R27)</f>
        <v/>
      </c>
      <c r="W27" s="7">
        <f>IF($B27=0,"",ROUND(ROUND($O27/30,-1)*2/3,0))</f>
        <v/>
      </c>
      <c r="X27" s="7">
        <f>IF($B27=0,"",$W27-$R27)</f>
        <v/>
      </c>
    </row>
    <row r="28">
      <c r="A28" s="10" t="inlineStr">
        <is>
          <t>社員025</t>
        </is>
      </c>
      <c r="B28" s="7">
        <f>COUNT($C28:$N28)</f>
        <v/>
      </c>
      <c r="C28" s="3" t="n">
        <v>150000</v>
      </c>
      <c r="D28" s="3" t="n">
        <v>150000</v>
      </c>
      <c r="E28" s="3" t="n">
        <v>150000</v>
      </c>
      <c r="F28" s="3" t="n">
        <v>150000</v>
      </c>
      <c r="G28" s="3" t="n">
        <v>150000</v>
      </c>
      <c r="H28" s="3" t="n">
        <v>150000</v>
      </c>
      <c r="I28" s="3" t="n">
        <v>150000</v>
      </c>
      <c r="J28" s="3" t="n">
        <v>150000</v>
      </c>
      <c r="K28" s="3" t="n">
        <v>150000</v>
      </c>
      <c r="L28" s="3" t="n">
        <v>150000</v>
      </c>
      <c r="M28" s="3" t="n">
        <v>150000</v>
      </c>
      <c r="N28" s="3" t="n">
        <v>150000</v>
      </c>
      <c r="O28" s="7">
        <f>IF($B28=0,"",AVERAGE($C28:$N28))</f>
        <v/>
      </c>
      <c r="P28" s="7">
        <f>IF($B28=0,"",IF($B28&lt;12,MIN($O28,$C$2),$O28))</f>
        <v/>
      </c>
      <c r="Q28" s="7">
        <f>IF($B28=0,"",ROUND($P28/30,-1))</f>
        <v/>
      </c>
      <c r="R28" s="7">
        <f>IF($B28=0,"",ROUND($Q28*2/3,0))</f>
        <v/>
      </c>
      <c r="S28" s="7">
        <f>IF($B28=0,"",ROUND(ROUND($N28/30,-1)*2/3,0))</f>
        <v/>
      </c>
      <c r="T28" s="7">
        <f>IF($B28=0,"",$S28-$R28)</f>
        <v/>
      </c>
      <c r="U28" s="7">
        <f>IF($B28=0,"",ROUND($P28*2/3/30,0))</f>
        <v/>
      </c>
      <c r="V28" s="7">
        <f>IF($B28=0,"",$U28-$R28)</f>
        <v/>
      </c>
      <c r="W28" s="7">
        <f>IF($B28=0,"",ROUND(ROUND($O28/30,-1)*2/3,0))</f>
        <v/>
      </c>
      <c r="X28" s="7">
        <f>IF($B28=0,"",$W28-$R28)</f>
        <v/>
      </c>
    </row>
    <row r="29">
      <c r="A29" s="10" t="inlineStr">
        <is>
          <t>社員026</t>
        </is>
      </c>
      <c r="B29" s="7">
        <f>COUNT($C29:$N29)</f>
        <v/>
      </c>
      <c r="C29" s="3" t="n">
        <v>170000</v>
      </c>
      <c r="D29" s="3" t="n">
        <v>170000</v>
      </c>
      <c r="E29" s="3" t="n">
        <v>170000</v>
      </c>
      <c r="F29" s="3" t="n">
        <v>170000</v>
      </c>
      <c r="G29" s="3" t="n">
        <v>170000</v>
      </c>
      <c r="H29" s="3" t="n">
        <v>170000</v>
      </c>
      <c r="I29" s="3" t="n">
        <v>170000</v>
      </c>
      <c r="J29" s="3" t="n">
        <v>170000</v>
      </c>
      <c r="K29" s="3" t="n">
        <v>170000</v>
      </c>
      <c r="L29" s="3" t="n">
        <v>170000</v>
      </c>
      <c r="M29" s="3" t="n">
        <v>180000</v>
      </c>
      <c r="N29" s="3" t="n">
        <v>180000</v>
      </c>
      <c r="O29" s="7">
        <f>IF($B29=0,"",AVERAGE($C29:$N29))</f>
        <v/>
      </c>
      <c r="P29" s="7">
        <f>IF($B29=0,"",IF($B29&lt;12,MIN($O29,$C$2),$O29))</f>
        <v/>
      </c>
      <c r="Q29" s="7">
        <f>IF($B29=0,"",ROUND($P29/30,-1))</f>
        <v/>
      </c>
      <c r="R29" s="7">
        <f>IF($B29=0,"",ROUND($Q29*2/3,0))</f>
        <v/>
      </c>
      <c r="S29" s="7">
        <f>IF($B29=0,"",ROUND(ROUND($N29/30,-1)*2/3,0))</f>
        <v/>
      </c>
      <c r="T29" s="7">
        <f>IF($B29=0,"",$S29-$R29)</f>
        <v/>
      </c>
      <c r="U29" s="7">
        <f>IF($B29=0,"",ROUND($P29*2/3/30,0))</f>
        <v/>
      </c>
      <c r="V29" s="7">
        <f>IF($B29=0,"",$U29-$R29)</f>
        <v/>
      </c>
      <c r="W29" s="7">
        <f>IF($B29=0,"",ROUND(ROUND($O29/30,-1)*2/3,0))</f>
        <v/>
      </c>
      <c r="X29" s="7">
        <f>IF($B29=0,"",$W29-$R29)</f>
        <v/>
      </c>
    </row>
    <row r="30">
      <c r="A30" s="10" t="inlineStr">
        <is>
          <t>社員027</t>
        </is>
      </c>
      <c r="B30" s="7">
        <f>COUNT($C30:$N30)</f>
        <v/>
      </c>
      <c r="C30" s="3" t="n"/>
      <c r="D30" s="3" t="n"/>
      <c r="E30" s="3" t="n"/>
      <c r="F30" s="3" t="n"/>
      <c r="G30" s="3" t="n"/>
      <c r="H30" s="3" t="n"/>
      <c r="I30" s="3" t="n"/>
      <c r="J30" s="3" t="n"/>
      <c r="K30" s="3" t="n"/>
      <c r="L30" s="3" t="n">
        <v>190000</v>
      </c>
      <c r="M30" s="3" t="n">
        <v>190000</v>
      </c>
      <c r="N30" s="3" t="n">
        <v>190000</v>
      </c>
      <c r="O30" s="7">
        <f>IF($B30=0,"",AVERAGE($C30:$N30))</f>
        <v/>
      </c>
      <c r="P30" s="7">
        <f>IF($B30=0,"",IF($B30&lt;12,MIN($O30,$C$2),$O30))</f>
        <v/>
      </c>
      <c r="Q30" s="7">
        <f>IF($B30=0,"",ROUND($P30/30,-1))</f>
        <v/>
      </c>
      <c r="R30" s="7">
        <f>IF($B30=0,"",ROUND($Q30*2/3,0))</f>
        <v/>
      </c>
      <c r="S30" s="7">
        <f>IF($B30=0,"",ROUND(ROUND($N30/30,-1)*2/3,0))</f>
        <v/>
      </c>
      <c r="T30" s="7">
        <f>IF($B30=0,"",$S30-$R30)</f>
        <v/>
      </c>
      <c r="U30" s="7">
        <f>IF($B30=0,"",ROUND($P30*2/3/30,0))</f>
        <v/>
      </c>
      <c r="V30" s="7">
        <f>IF($B30=0,"",$U30-$R30)</f>
        <v/>
      </c>
      <c r="W30" s="7">
        <f>IF($B30=0,"",ROUND(ROUND($O30/30,-1)*2/3,0))</f>
        <v/>
      </c>
      <c r="X30" s="7">
        <f>IF($B30=0,"",$W30-$R30)</f>
        <v/>
      </c>
    </row>
    <row r="31">
      <c r="A31" s="10" t="inlineStr">
        <is>
          <t>社員028</t>
        </is>
      </c>
      <c r="B31" s="7">
        <f>COUNT($C31:$N31)</f>
        <v/>
      </c>
      <c r="C31" s="3" t="n">
        <v>500000</v>
      </c>
      <c r="D31" s="3" t="n">
        <v>500000</v>
      </c>
      <c r="E31" s="3" t="n">
        <v>500000</v>
      </c>
      <c r="F31" s="3" t="n">
        <v>500000</v>
      </c>
      <c r="G31" s="3" t="n">
        <v>500000</v>
      </c>
      <c r="H31" s="3" t="n">
        <v>500000</v>
      </c>
      <c r="I31" s="3" t="n">
        <v>500000</v>
      </c>
      <c r="J31" s="3" t="n">
        <v>500000</v>
      </c>
      <c r="K31" s="3" t="n">
        <v>500000</v>
      </c>
      <c r="L31" s="3" t="n">
        <v>500000</v>
      </c>
      <c r="M31" s="3" t="n">
        <v>530000</v>
      </c>
      <c r="N31" s="3" t="n">
        <v>530000</v>
      </c>
      <c r="O31" s="7">
        <f>IF($B31=0,"",AVERAGE($C31:$N31))</f>
        <v/>
      </c>
      <c r="P31" s="7">
        <f>IF($B31=0,"",IF($B31&lt;12,MIN($O31,$C$2),$O31))</f>
        <v/>
      </c>
      <c r="Q31" s="7">
        <f>IF($B31=0,"",ROUND($P31/30,-1))</f>
        <v/>
      </c>
      <c r="R31" s="7">
        <f>IF($B31=0,"",ROUND($Q31*2/3,0))</f>
        <v/>
      </c>
      <c r="S31" s="7">
        <f>IF($B31=0,"",ROUND(ROUND($N31/30,-1)*2/3,0))</f>
        <v/>
      </c>
      <c r="T31" s="7">
        <f>IF($B31=0,"",$S31-$R31)</f>
        <v/>
      </c>
      <c r="U31" s="7">
        <f>IF($B31=0,"",ROUND($P31*2/3/30,0))</f>
        <v/>
      </c>
      <c r="V31" s="7">
        <f>IF($B31=0,"",$U31-$R31)</f>
        <v/>
      </c>
      <c r="W31" s="7">
        <f>IF($B31=0,"",ROUND(ROUND($O31/30,-1)*2/3,0))</f>
        <v/>
      </c>
      <c r="X31" s="7">
        <f>IF($B31=0,"",$W31-$R31)</f>
        <v/>
      </c>
    </row>
    <row r="32">
      <c r="A32" s="10" t="inlineStr">
        <is>
          <t>社員029</t>
        </is>
      </c>
      <c r="B32" s="7">
        <f>COUNT($C32:$N32)</f>
        <v/>
      </c>
      <c r="C32" s="3" t="n">
        <v>300000</v>
      </c>
      <c r="D32" s="3" t="n">
        <v>300000</v>
      </c>
      <c r="E32" s="3" t="n">
        <v>300000</v>
      </c>
      <c r="F32" s="3" t="n">
        <v>300000</v>
      </c>
      <c r="G32" s="3" t="n">
        <v>300000</v>
      </c>
      <c r="H32" s="3" t="n">
        <v>300000</v>
      </c>
      <c r="I32" s="3" t="n">
        <v>300000</v>
      </c>
      <c r="J32" s="3" t="n">
        <v>300000</v>
      </c>
      <c r="K32" s="3" t="n">
        <v>300000</v>
      </c>
      <c r="L32" s="3" t="n">
        <v>300000</v>
      </c>
      <c r="M32" s="3" t="n">
        <v>340000</v>
      </c>
      <c r="N32" s="3" t="n">
        <v>340000</v>
      </c>
      <c r="O32" s="7">
        <f>IF($B32=0,"",AVERAGE($C32:$N32))</f>
        <v/>
      </c>
      <c r="P32" s="7">
        <f>IF($B32=0,"",IF($B32&lt;12,MIN($O32,$C$2),$O32))</f>
        <v/>
      </c>
      <c r="Q32" s="7">
        <f>IF($B32=0,"",ROUND($P32/30,-1))</f>
        <v/>
      </c>
      <c r="R32" s="7">
        <f>IF($B32=0,"",ROUND($Q32*2/3,0))</f>
        <v/>
      </c>
      <c r="S32" s="7">
        <f>IF($B32=0,"",ROUND(ROUND($N32/30,-1)*2/3,0))</f>
        <v/>
      </c>
      <c r="T32" s="7">
        <f>IF($B32=0,"",$S32-$R32)</f>
        <v/>
      </c>
      <c r="U32" s="7">
        <f>IF($B32=0,"",ROUND($P32*2/3/30,0))</f>
        <v/>
      </c>
      <c r="V32" s="7">
        <f>IF($B32=0,"",$U32-$R32)</f>
        <v/>
      </c>
      <c r="W32" s="7">
        <f>IF($B32=0,"",ROUND(ROUND($O32/30,-1)*2/3,0))</f>
        <v/>
      </c>
      <c r="X32" s="7">
        <f>IF($B32=0,"",$W32-$R32)</f>
        <v/>
      </c>
    </row>
    <row r="33">
      <c r="A33" s="10" t="inlineStr">
        <is>
          <t>社員030</t>
        </is>
      </c>
      <c r="B33" s="7">
        <f>COUNT($C33:$N33)</f>
        <v/>
      </c>
      <c r="C33" s="3" t="n">
        <v>380000</v>
      </c>
      <c r="D33" s="3" t="n">
        <v>380000</v>
      </c>
      <c r="E33" s="3" t="n">
        <v>380000</v>
      </c>
      <c r="F33" s="3" t="n">
        <v>380000</v>
      </c>
      <c r="G33" s="3" t="n">
        <v>380000</v>
      </c>
      <c r="H33" s="3" t="n">
        <v>380000</v>
      </c>
      <c r="I33" s="3" t="n">
        <v>380000</v>
      </c>
      <c r="J33" s="3" t="n">
        <v>380000</v>
      </c>
      <c r="K33" s="3" t="n">
        <v>380000</v>
      </c>
      <c r="L33" s="3" t="n">
        <v>380000</v>
      </c>
      <c r="M33" s="3" t="n">
        <v>410000</v>
      </c>
      <c r="N33" s="3" t="n">
        <v>410000</v>
      </c>
      <c r="O33" s="7">
        <f>IF($B33=0,"",AVERAGE($C33:$N33))</f>
        <v/>
      </c>
      <c r="P33" s="7">
        <f>IF($B33=0,"",IF($B33&lt;12,MIN($O33,$C$2),$O33))</f>
        <v/>
      </c>
      <c r="Q33" s="7">
        <f>IF($B33=0,"",ROUND($P33/30,-1))</f>
        <v/>
      </c>
      <c r="R33" s="7">
        <f>IF($B33=0,"",ROUND($Q33*2/3,0))</f>
        <v/>
      </c>
      <c r="S33" s="7">
        <f>IF($B33=0,"",ROUND(ROUND($N33/30,-1)*2/3,0))</f>
        <v/>
      </c>
      <c r="T33" s="7">
        <f>IF($B33=0,"",$S33-$R33)</f>
        <v/>
      </c>
      <c r="U33" s="7">
        <f>IF($B33=0,"",ROUND($P33*2/3/30,0))</f>
        <v/>
      </c>
      <c r="V33" s="7">
        <f>IF($B33=0,"",$U33-$R33)</f>
        <v/>
      </c>
      <c r="W33" s="7">
        <f>IF($B33=0,"",ROUND(ROUND($O33/30,-1)*2/3,0))</f>
        <v/>
      </c>
      <c r="X33" s="7">
        <f>IF($B33=0,"",$W33-$R33)</f>
        <v/>
      </c>
    </row>
    <row r="34">
      <c r="A34" s="10" t="inlineStr">
        <is>
          <t>社員031</t>
        </is>
      </c>
      <c r="B34" s="7">
        <f>COUNT($C34:$N34)</f>
        <v/>
      </c>
      <c r="C34" s="3" t="n">
        <v>500000</v>
      </c>
      <c r="D34" s="3" t="n">
        <v>500000</v>
      </c>
      <c r="E34" s="3" t="n">
        <v>500000</v>
      </c>
      <c r="F34" s="3" t="n">
        <v>500000</v>
      </c>
      <c r="G34" s="3" t="n">
        <v>500000</v>
      </c>
      <c r="H34" s="3" t="n">
        <v>500000</v>
      </c>
      <c r="I34" s="3" t="n">
        <v>500000</v>
      </c>
      <c r="J34" s="3" t="n">
        <v>500000</v>
      </c>
      <c r="K34" s="3" t="n">
        <v>500000</v>
      </c>
      <c r="L34" s="3" t="n">
        <v>500000</v>
      </c>
      <c r="M34" s="3" t="n">
        <v>500000</v>
      </c>
      <c r="N34" s="3" t="n">
        <v>500000</v>
      </c>
      <c r="O34" s="7">
        <f>IF($B34=0,"",AVERAGE($C34:$N34))</f>
        <v/>
      </c>
      <c r="P34" s="7">
        <f>IF($B34=0,"",IF($B34&lt;12,MIN($O34,$C$2),$O34))</f>
        <v/>
      </c>
      <c r="Q34" s="7">
        <f>IF($B34=0,"",ROUND($P34/30,-1))</f>
        <v/>
      </c>
      <c r="R34" s="7">
        <f>IF($B34=0,"",ROUND($Q34*2/3,0))</f>
        <v/>
      </c>
      <c r="S34" s="7">
        <f>IF($B34=0,"",ROUND(ROUND($N34/30,-1)*2/3,0))</f>
        <v/>
      </c>
      <c r="T34" s="7">
        <f>IF($B34=0,"",$S34-$R34)</f>
        <v/>
      </c>
      <c r="U34" s="7">
        <f>IF($B34=0,"",ROUND($P34*2/3/30,0))</f>
        <v/>
      </c>
      <c r="V34" s="7">
        <f>IF($B34=0,"",$U34-$R34)</f>
        <v/>
      </c>
      <c r="W34" s="7">
        <f>IF($B34=0,"",ROUND(ROUND($O34/30,-1)*2/3,0))</f>
        <v/>
      </c>
      <c r="X34" s="7">
        <f>IF($B34=0,"",$W34-$R34)</f>
        <v/>
      </c>
    </row>
    <row r="35">
      <c r="A35" s="10" t="inlineStr">
        <is>
          <t>社員032</t>
        </is>
      </c>
      <c r="B35" s="7">
        <f>COUNT($C35:$N35)</f>
        <v/>
      </c>
      <c r="C35" s="3" t="n">
        <v>150000</v>
      </c>
      <c r="D35" s="3" t="n">
        <v>150000</v>
      </c>
      <c r="E35" s="3" t="n">
        <v>150000</v>
      </c>
      <c r="F35" s="3" t="n">
        <v>150000</v>
      </c>
      <c r="G35" s="3" t="n">
        <v>150000</v>
      </c>
      <c r="H35" s="3" t="n">
        <v>150000</v>
      </c>
      <c r="I35" s="3" t="n">
        <v>150000</v>
      </c>
      <c r="J35" s="3" t="n">
        <v>150000</v>
      </c>
      <c r="K35" s="3" t="n">
        <v>150000</v>
      </c>
      <c r="L35" s="3" t="n">
        <v>150000</v>
      </c>
      <c r="M35" s="3" t="n">
        <v>150000</v>
      </c>
      <c r="N35" s="3" t="n">
        <v>150000</v>
      </c>
      <c r="O35" s="7">
        <f>IF($B35=0,"",AVERAGE($C35:$N35))</f>
        <v/>
      </c>
      <c r="P35" s="7">
        <f>IF($B35=0,"",IF($B35&lt;12,MIN($O35,$C$2),$O35))</f>
        <v/>
      </c>
      <c r="Q35" s="7">
        <f>IF($B35=0,"",ROUND($P35/30,-1))</f>
        <v/>
      </c>
      <c r="R35" s="7">
        <f>IF($B35=0,"",ROUND($Q35*2/3,0))</f>
        <v/>
      </c>
      <c r="S35" s="7">
        <f>IF($B35=0,"",ROUND(ROUND($N35/30,-1)*2/3,0))</f>
        <v/>
      </c>
      <c r="T35" s="7">
        <f>IF($B35=0,"",$S35-$R35)</f>
        <v/>
      </c>
      <c r="U35" s="7">
        <f>IF($B35=0,"",ROUND($P35*2/3/30,0))</f>
        <v/>
      </c>
      <c r="V35" s="7">
        <f>IF($B35=0,"",$U35-$R35)</f>
        <v/>
      </c>
      <c r="W35" s="7">
        <f>IF($B35=0,"",ROUND(ROUND($O35/30,-1)*2/3,0))</f>
        <v/>
      </c>
      <c r="X35" s="7">
        <f>IF($B35=0,"",$W35-$R35)</f>
        <v/>
      </c>
    </row>
    <row r="36">
      <c r="A36" s="10" t="inlineStr">
        <is>
          <t>社員033</t>
        </is>
      </c>
      <c r="B36" s="7">
        <f>COUNT($C36:$N36)</f>
        <v/>
      </c>
      <c r="C36" s="3" t="n">
        <v>280000</v>
      </c>
      <c r="D36" s="3" t="n">
        <v>280000</v>
      </c>
      <c r="E36" s="3" t="n">
        <v>280000</v>
      </c>
      <c r="F36" s="3" t="n">
        <v>280000</v>
      </c>
      <c r="G36" s="3" t="n">
        <v>280000</v>
      </c>
      <c r="H36" s="3" t="n">
        <v>280000</v>
      </c>
      <c r="I36" s="3" t="n">
        <v>280000</v>
      </c>
      <c r="J36" s="3" t="n">
        <v>280000</v>
      </c>
      <c r="K36" s="3" t="n">
        <v>280000</v>
      </c>
      <c r="L36" s="3" t="n">
        <v>280000</v>
      </c>
      <c r="M36" s="3" t="n">
        <v>280000</v>
      </c>
      <c r="N36" s="3" t="n">
        <v>280000</v>
      </c>
      <c r="O36" s="7">
        <f>IF($B36=0,"",AVERAGE($C36:$N36))</f>
        <v/>
      </c>
      <c r="P36" s="7">
        <f>IF($B36=0,"",IF($B36&lt;12,MIN($O36,$C$2),$O36))</f>
        <v/>
      </c>
      <c r="Q36" s="7">
        <f>IF($B36=0,"",ROUND($P36/30,-1))</f>
        <v/>
      </c>
      <c r="R36" s="7">
        <f>IF($B36=0,"",ROUND($Q36*2/3,0))</f>
        <v/>
      </c>
      <c r="S36" s="7">
        <f>IF($B36=0,"",ROUND(ROUND($N36/30,-1)*2/3,0))</f>
        <v/>
      </c>
      <c r="T36" s="7">
        <f>IF($B36=0,"",$S36-$R36)</f>
        <v/>
      </c>
      <c r="U36" s="7">
        <f>IF($B36=0,"",ROUND($P36*2/3/30,0))</f>
        <v/>
      </c>
      <c r="V36" s="7">
        <f>IF($B36=0,"",$U36-$R36)</f>
        <v/>
      </c>
      <c r="W36" s="7">
        <f>IF($B36=0,"",ROUND(ROUND($O36/30,-1)*2/3,0))</f>
        <v/>
      </c>
      <c r="X36" s="7">
        <f>IF($B36=0,"",$W36-$R36)</f>
        <v/>
      </c>
    </row>
    <row r="37">
      <c r="A37" s="10" t="inlineStr">
        <is>
          <t>社員034</t>
        </is>
      </c>
      <c r="B37" s="7">
        <f>COUNT($C37:$N37)</f>
        <v/>
      </c>
      <c r="C37" s="3" t="n">
        <v>380000</v>
      </c>
      <c r="D37" s="3" t="n">
        <v>380000</v>
      </c>
      <c r="E37" s="3" t="n">
        <v>380000</v>
      </c>
      <c r="F37" s="3" t="n">
        <v>380000</v>
      </c>
      <c r="G37" s="3" t="n">
        <v>380000</v>
      </c>
      <c r="H37" s="3" t="n">
        <v>380000</v>
      </c>
      <c r="I37" s="3" t="n">
        <v>380000</v>
      </c>
      <c r="J37" s="3" t="n">
        <v>380000</v>
      </c>
      <c r="K37" s="3" t="n">
        <v>380000</v>
      </c>
      <c r="L37" s="3" t="n">
        <v>380000</v>
      </c>
      <c r="M37" s="3" t="n">
        <v>380000</v>
      </c>
      <c r="N37" s="3" t="n">
        <v>380000</v>
      </c>
      <c r="O37" s="7">
        <f>IF($B37=0,"",AVERAGE($C37:$N37))</f>
        <v/>
      </c>
      <c r="P37" s="7">
        <f>IF($B37=0,"",IF($B37&lt;12,MIN($O37,$C$2),$O37))</f>
        <v/>
      </c>
      <c r="Q37" s="7">
        <f>IF($B37=0,"",ROUND($P37/30,-1))</f>
        <v/>
      </c>
      <c r="R37" s="7">
        <f>IF($B37=0,"",ROUND($Q37*2/3,0))</f>
        <v/>
      </c>
      <c r="S37" s="7">
        <f>IF($B37=0,"",ROUND(ROUND($N37/30,-1)*2/3,0))</f>
        <v/>
      </c>
      <c r="T37" s="7">
        <f>IF($B37=0,"",$S37-$R37)</f>
        <v/>
      </c>
      <c r="U37" s="7">
        <f>IF($B37=0,"",ROUND($P37*2/3/30,0))</f>
        <v/>
      </c>
      <c r="V37" s="7">
        <f>IF($B37=0,"",$U37-$R37)</f>
        <v/>
      </c>
      <c r="W37" s="7">
        <f>IF($B37=0,"",ROUND(ROUND($O37/30,-1)*2/3,0))</f>
        <v/>
      </c>
      <c r="X37" s="7">
        <f>IF($B37=0,"",$W37-$R37)</f>
        <v/>
      </c>
    </row>
    <row r="38">
      <c r="A38" s="10" t="inlineStr">
        <is>
          <t>社員035</t>
        </is>
      </c>
      <c r="B38" s="7">
        <f>COUNT($C38:$N38)</f>
        <v/>
      </c>
      <c r="C38" s="3" t="n">
        <v>160000</v>
      </c>
      <c r="D38" s="3" t="n">
        <v>160000</v>
      </c>
      <c r="E38" s="3" t="n">
        <v>160000</v>
      </c>
      <c r="F38" s="3" t="n">
        <v>160000</v>
      </c>
      <c r="G38" s="3" t="n">
        <v>160000</v>
      </c>
      <c r="H38" s="3" t="n">
        <v>160000</v>
      </c>
      <c r="I38" s="3" t="n">
        <v>160000</v>
      </c>
      <c r="J38" s="3" t="n">
        <v>160000</v>
      </c>
      <c r="K38" s="3" t="n">
        <v>160000</v>
      </c>
      <c r="L38" s="3" t="n">
        <v>160000</v>
      </c>
      <c r="M38" s="3" t="n">
        <v>190000</v>
      </c>
      <c r="N38" s="3" t="n">
        <v>190000</v>
      </c>
      <c r="O38" s="7">
        <f>IF($B38=0,"",AVERAGE($C38:$N38))</f>
        <v/>
      </c>
      <c r="P38" s="7">
        <f>IF($B38=0,"",IF($B38&lt;12,MIN($O38,$C$2),$O38))</f>
        <v/>
      </c>
      <c r="Q38" s="7">
        <f>IF($B38=0,"",ROUND($P38/30,-1))</f>
        <v/>
      </c>
      <c r="R38" s="7">
        <f>IF($B38=0,"",ROUND($Q38*2/3,0))</f>
        <v/>
      </c>
      <c r="S38" s="7">
        <f>IF($B38=0,"",ROUND(ROUND($N38/30,-1)*2/3,0))</f>
        <v/>
      </c>
      <c r="T38" s="7">
        <f>IF($B38=0,"",$S38-$R38)</f>
        <v/>
      </c>
      <c r="U38" s="7">
        <f>IF($B38=0,"",ROUND($P38*2/3/30,0))</f>
        <v/>
      </c>
      <c r="V38" s="7">
        <f>IF($B38=0,"",$U38-$R38)</f>
        <v/>
      </c>
      <c r="W38" s="7">
        <f>IF($B38=0,"",ROUND(ROUND($O38/30,-1)*2/3,0))</f>
        <v/>
      </c>
      <c r="X38" s="7">
        <f>IF($B38=0,"",$W38-$R38)</f>
        <v/>
      </c>
    </row>
    <row r="39">
      <c r="A39" s="10" t="inlineStr">
        <is>
          <t>社員036</t>
        </is>
      </c>
      <c r="B39" s="7">
        <f>COUNT($C39:$N39)</f>
        <v/>
      </c>
      <c r="C39" s="3" t="n"/>
      <c r="D39" s="3" t="n">
        <v>240000</v>
      </c>
      <c r="E39" s="3" t="n">
        <v>240000</v>
      </c>
      <c r="F39" s="3" t="n">
        <v>240000</v>
      </c>
      <c r="G39" s="3" t="n">
        <v>240000</v>
      </c>
      <c r="H39" s="3" t="n">
        <v>240000</v>
      </c>
      <c r="I39" s="3" t="n">
        <v>240000</v>
      </c>
      <c r="J39" s="3" t="n">
        <v>240000</v>
      </c>
      <c r="K39" s="3" t="n">
        <v>240000</v>
      </c>
      <c r="L39" s="3" t="n">
        <v>240000</v>
      </c>
      <c r="M39" s="3" t="n">
        <v>220000</v>
      </c>
      <c r="N39" s="3" t="n">
        <v>220000</v>
      </c>
      <c r="O39" s="7">
        <f>IF($B39=0,"",AVERAGE($C39:$N39))</f>
        <v/>
      </c>
      <c r="P39" s="7">
        <f>IF($B39=0,"",IF($B39&lt;12,MIN($O39,$C$2),$O39))</f>
        <v/>
      </c>
      <c r="Q39" s="7">
        <f>IF($B39=0,"",ROUND($P39/30,-1))</f>
        <v/>
      </c>
      <c r="R39" s="7">
        <f>IF($B39=0,"",ROUND($Q39*2/3,0))</f>
        <v/>
      </c>
      <c r="S39" s="7">
        <f>IF($B39=0,"",ROUND(ROUND($N39/30,-1)*2/3,0))</f>
        <v/>
      </c>
      <c r="T39" s="7">
        <f>IF($B39=0,"",$S39-$R39)</f>
        <v/>
      </c>
      <c r="U39" s="7">
        <f>IF($B39=0,"",ROUND($P39*2/3/30,0))</f>
        <v/>
      </c>
      <c r="V39" s="7">
        <f>IF($B39=0,"",$U39-$R39)</f>
        <v/>
      </c>
      <c r="W39" s="7">
        <f>IF($B39=0,"",ROUND(ROUND($O39/30,-1)*2/3,0))</f>
        <v/>
      </c>
      <c r="X39" s="7">
        <f>IF($B39=0,"",$W39-$R39)</f>
        <v/>
      </c>
    </row>
    <row r="40">
      <c r="A40" s="10" t="inlineStr">
        <is>
          <t>社員037</t>
        </is>
      </c>
      <c r="B40" s="7">
        <f>COUNT($C40:$N40)</f>
        <v/>
      </c>
      <c r="C40" s="3" t="n">
        <v>300000</v>
      </c>
      <c r="D40" s="3" t="n">
        <v>300000</v>
      </c>
      <c r="E40" s="3" t="n">
        <v>300000</v>
      </c>
      <c r="F40" s="3" t="n">
        <v>300000</v>
      </c>
      <c r="G40" s="3" t="n">
        <v>300000</v>
      </c>
      <c r="H40" s="3" t="n">
        <v>300000</v>
      </c>
      <c r="I40" s="3" t="n">
        <v>300000</v>
      </c>
      <c r="J40" s="3" t="n">
        <v>300000</v>
      </c>
      <c r="K40" s="3" t="n">
        <v>300000</v>
      </c>
      <c r="L40" s="3" t="n">
        <v>300000</v>
      </c>
      <c r="M40" s="3" t="n">
        <v>300000</v>
      </c>
      <c r="N40" s="3" t="n">
        <v>300000</v>
      </c>
      <c r="O40" s="7">
        <f>IF($B40=0,"",AVERAGE($C40:$N40))</f>
        <v/>
      </c>
      <c r="P40" s="7">
        <f>IF($B40=0,"",IF($B40&lt;12,MIN($O40,$C$2),$O40))</f>
        <v/>
      </c>
      <c r="Q40" s="7">
        <f>IF($B40=0,"",ROUND($P40/30,-1))</f>
        <v/>
      </c>
      <c r="R40" s="7">
        <f>IF($B40=0,"",ROUND($Q40*2/3,0))</f>
        <v/>
      </c>
      <c r="S40" s="7">
        <f>IF($B40=0,"",ROUND(ROUND($N40/30,-1)*2/3,0))</f>
        <v/>
      </c>
      <c r="T40" s="7">
        <f>IF($B40=0,"",$S40-$R40)</f>
        <v/>
      </c>
      <c r="U40" s="7">
        <f>IF($B40=0,"",ROUND($P40*2/3/30,0))</f>
        <v/>
      </c>
      <c r="V40" s="7">
        <f>IF($B40=0,"",$U40-$R40)</f>
        <v/>
      </c>
      <c r="W40" s="7">
        <f>IF($B40=0,"",ROUND(ROUND($O40/30,-1)*2/3,0))</f>
        <v/>
      </c>
      <c r="X40" s="7">
        <f>IF($B40=0,"",$W40-$R40)</f>
        <v/>
      </c>
    </row>
    <row r="41">
      <c r="A41" s="10" t="inlineStr">
        <is>
          <t>社員038</t>
        </is>
      </c>
      <c r="B41" s="7">
        <f>COUNT($C41:$N41)</f>
        <v/>
      </c>
      <c r="C41" s="3" t="n">
        <v>340000</v>
      </c>
      <c r="D41" s="3" t="n">
        <v>340000</v>
      </c>
      <c r="E41" s="3" t="n">
        <v>340000</v>
      </c>
      <c r="F41" s="3" t="n">
        <v>340000</v>
      </c>
      <c r="G41" s="3" t="n">
        <v>340000</v>
      </c>
      <c r="H41" s="3" t="n">
        <v>340000</v>
      </c>
      <c r="I41" s="3" t="n">
        <v>340000</v>
      </c>
      <c r="J41" s="3" t="n">
        <v>340000</v>
      </c>
      <c r="K41" s="3" t="n">
        <v>340000</v>
      </c>
      <c r="L41" s="3" t="n">
        <v>340000</v>
      </c>
      <c r="M41" s="3" t="n">
        <v>340000</v>
      </c>
      <c r="N41" s="3" t="n">
        <v>340000</v>
      </c>
      <c r="O41" s="7">
        <f>IF($B41=0,"",AVERAGE($C41:$N41))</f>
        <v/>
      </c>
      <c r="P41" s="7">
        <f>IF($B41=0,"",IF($B41&lt;12,MIN($O41,$C$2),$O41))</f>
        <v/>
      </c>
      <c r="Q41" s="7">
        <f>IF($B41=0,"",ROUND($P41/30,-1))</f>
        <v/>
      </c>
      <c r="R41" s="7">
        <f>IF($B41=0,"",ROUND($Q41*2/3,0))</f>
        <v/>
      </c>
      <c r="S41" s="7">
        <f>IF($B41=0,"",ROUND(ROUND($N41/30,-1)*2/3,0))</f>
        <v/>
      </c>
      <c r="T41" s="7">
        <f>IF($B41=0,"",$S41-$R41)</f>
        <v/>
      </c>
      <c r="U41" s="7">
        <f>IF($B41=0,"",ROUND($P41*2/3/30,0))</f>
        <v/>
      </c>
      <c r="V41" s="7">
        <f>IF($B41=0,"",$U41-$R41)</f>
        <v/>
      </c>
      <c r="W41" s="7">
        <f>IF($B41=0,"",ROUND(ROUND($O41/30,-1)*2/3,0))</f>
        <v/>
      </c>
      <c r="X41" s="7">
        <f>IF($B41=0,"",$W41-$R41)</f>
        <v/>
      </c>
    </row>
    <row r="42">
      <c r="A42" s="10" t="inlineStr">
        <is>
          <t>社員039</t>
        </is>
      </c>
      <c r="B42" s="7">
        <f>COUNT($C42:$N42)</f>
        <v/>
      </c>
      <c r="C42" s="3" t="n"/>
      <c r="D42" s="3" t="n"/>
      <c r="E42" s="3" t="n"/>
      <c r="F42" s="3" t="n"/>
      <c r="G42" s="3" t="n">
        <v>410000</v>
      </c>
      <c r="H42" s="3" t="n">
        <v>410000</v>
      </c>
      <c r="I42" s="3" t="n">
        <v>410000</v>
      </c>
      <c r="J42" s="3" t="n">
        <v>410000</v>
      </c>
      <c r="K42" s="3" t="n">
        <v>410000</v>
      </c>
      <c r="L42" s="3" t="n">
        <v>410000</v>
      </c>
      <c r="M42" s="3" t="n">
        <v>410000</v>
      </c>
      <c r="N42" s="3" t="n">
        <v>410000</v>
      </c>
      <c r="O42" s="7">
        <f>IF($B42=0,"",AVERAGE($C42:$N42))</f>
        <v/>
      </c>
      <c r="P42" s="7">
        <f>IF($B42=0,"",IF($B42&lt;12,MIN($O42,$C$2),$O42))</f>
        <v/>
      </c>
      <c r="Q42" s="7">
        <f>IF($B42=0,"",ROUND($P42/30,-1))</f>
        <v/>
      </c>
      <c r="R42" s="7">
        <f>IF($B42=0,"",ROUND($Q42*2/3,0))</f>
        <v/>
      </c>
      <c r="S42" s="7">
        <f>IF($B42=0,"",ROUND(ROUND($N42/30,-1)*2/3,0))</f>
        <v/>
      </c>
      <c r="T42" s="7">
        <f>IF($B42=0,"",$S42-$R42)</f>
        <v/>
      </c>
      <c r="U42" s="7">
        <f>IF($B42=0,"",ROUND($P42*2/3/30,0))</f>
        <v/>
      </c>
      <c r="V42" s="7">
        <f>IF($B42=0,"",$U42-$R42)</f>
        <v/>
      </c>
      <c r="W42" s="7">
        <f>IF($B42=0,"",ROUND(ROUND($O42/30,-1)*2/3,0))</f>
        <v/>
      </c>
      <c r="X42" s="7">
        <f>IF($B42=0,"",$W42-$R42)</f>
        <v/>
      </c>
    </row>
    <row r="43">
      <c r="A43" s="10" t="inlineStr">
        <is>
          <t>社員040</t>
        </is>
      </c>
      <c r="B43" s="7">
        <f>COUNT($C43:$N43)</f>
        <v/>
      </c>
      <c r="C43" s="3" t="n">
        <v>150000</v>
      </c>
      <c r="D43" s="3" t="n">
        <v>150000</v>
      </c>
      <c r="E43" s="3" t="n">
        <v>150000</v>
      </c>
      <c r="F43" s="3" t="n">
        <v>150000</v>
      </c>
      <c r="G43" s="3" t="n">
        <v>150000</v>
      </c>
      <c r="H43" s="3" t="n">
        <v>150000</v>
      </c>
      <c r="I43" s="3" t="n">
        <v>150000</v>
      </c>
      <c r="J43" s="3" t="n">
        <v>150000</v>
      </c>
      <c r="K43" s="3" t="n">
        <v>150000</v>
      </c>
      <c r="L43" s="3" t="n">
        <v>150000</v>
      </c>
      <c r="M43" s="3" t="n">
        <v>170000</v>
      </c>
      <c r="N43" s="3" t="n">
        <v>170000</v>
      </c>
      <c r="O43" s="7">
        <f>IF($B43=0,"",AVERAGE($C43:$N43))</f>
        <v/>
      </c>
      <c r="P43" s="7">
        <f>IF($B43=0,"",IF($B43&lt;12,MIN($O43,$C$2),$O43))</f>
        <v/>
      </c>
      <c r="Q43" s="7">
        <f>IF($B43=0,"",ROUND($P43/30,-1))</f>
        <v/>
      </c>
      <c r="R43" s="7">
        <f>IF($B43=0,"",ROUND($Q43*2/3,0))</f>
        <v/>
      </c>
      <c r="S43" s="7">
        <f>IF($B43=0,"",ROUND(ROUND($N43/30,-1)*2/3,0))</f>
        <v/>
      </c>
      <c r="T43" s="7">
        <f>IF($B43=0,"",$S43-$R43)</f>
        <v/>
      </c>
      <c r="U43" s="7">
        <f>IF($B43=0,"",ROUND($P43*2/3/30,0))</f>
        <v/>
      </c>
      <c r="V43" s="7">
        <f>IF($B43=0,"",$U43-$R43)</f>
        <v/>
      </c>
      <c r="W43" s="7">
        <f>IF($B43=0,"",ROUND(ROUND($O43/30,-1)*2/3,0))</f>
        <v/>
      </c>
      <c r="X43" s="7">
        <f>IF($B43=0,"",$W43-$R43)</f>
        <v/>
      </c>
    </row>
    <row r="44">
      <c r="A44" s="10" t="inlineStr">
        <is>
          <t>社員041</t>
        </is>
      </c>
      <c r="B44" s="7">
        <f>COUNT($C44:$N44)</f>
        <v/>
      </c>
      <c r="C44" s="3" t="n">
        <v>340000</v>
      </c>
      <c r="D44" s="3" t="n">
        <v>340000</v>
      </c>
      <c r="E44" s="3" t="n">
        <v>340000</v>
      </c>
      <c r="F44" s="3" t="n">
        <v>340000</v>
      </c>
      <c r="G44" s="3" t="n">
        <v>340000</v>
      </c>
      <c r="H44" s="3" t="n">
        <v>340000</v>
      </c>
      <c r="I44" s="3" t="n">
        <v>340000</v>
      </c>
      <c r="J44" s="3" t="n">
        <v>340000</v>
      </c>
      <c r="K44" s="3" t="n">
        <v>340000</v>
      </c>
      <c r="L44" s="3" t="n">
        <v>340000</v>
      </c>
      <c r="M44" s="3" t="n">
        <v>340000</v>
      </c>
      <c r="N44" s="3" t="n">
        <v>340000</v>
      </c>
      <c r="O44" s="7">
        <f>IF($B44=0,"",AVERAGE($C44:$N44))</f>
        <v/>
      </c>
      <c r="P44" s="7">
        <f>IF($B44=0,"",IF($B44&lt;12,MIN($O44,$C$2),$O44))</f>
        <v/>
      </c>
      <c r="Q44" s="7">
        <f>IF($B44=0,"",ROUND($P44/30,-1))</f>
        <v/>
      </c>
      <c r="R44" s="7">
        <f>IF($B44=0,"",ROUND($Q44*2/3,0))</f>
        <v/>
      </c>
      <c r="S44" s="7">
        <f>IF($B44=0,"",ROUND(ROUND($N44/30,-1)*2/3,0))</f>
        <v/>
      </c>
      <c r="T44" s="7">
        <f>IF($B44=0,"",$S44-$R44)</f>
        <v/>
      </c>
      <c r="U44" s="7">
        <f>IF($B44=0,"",ROUND($P44*2/3/30,0))</f>
        <v/>
      </c>
      <c r="V44" s="7">
        <f>IF($B44=0,"",$U44-$R44)</f>
        <v/>
      </c>
      <c r="W44" s="7">
        <f>IF($B44=0,"",ROUND(ROUND($O44/30,-1)*2/3,0))</f>
        <v/>
      </c>
      <c r="X44" s="7">
        <f>IF($B44=0,"",$W44-$R44)</f>
        <v/>
      </c>
    </row>
    <row r="45">
      <c r="A45" s="10" t="inlineStr">
        <is>
          <t>社員042</t>
        </is>
      </c>
      <c r="B45" s="7">
        <f>COUNT($C45:$N45)</f>
        <v/>
      </c>
      <c r="C45" s="3" t="n">
        <v>180000</v>
      </c>
      <c r="D45" s="3" t="n">
        <v>180000</v>
      </c>
      <c r="E45" s="3" t="n">
        <v>180000</v>
      </c>
      <c r="F45" s="3" t="n">
        <v>180000</v>
      </c>
      <c r="G45" s="3" t="n">
        <v>180000</v>
      </c>
      <c r="H45" s="3" t="n">
        <v>180000</v>
      </c>
      <c r="I45" s="3" t="n">
        <v>180000</v>
      </c>
      <c r="J45" s="3" t="n">
        <v>180000</v>
      </c>
      <c r="K45" s="3" t="n">
        <v>180000</v>
      </c>
      <c r="L45" s="3" t="n">
        <v>180000</v>
      </c>
      <c r="M45" s="3" t="n">
        <v>170000</v>
      </c>
      <c r="N45" s="3" t="n">
        <v>170000</v>
      </c>
      <c r="O45" s="7">
        <f>IF($B45=0,"",AVERAGE($C45:$N45))</f>
        <v/>
      </c>
      <c r="P45" s="7">
        <f>IF($B45=0,"",IF($B45&lt;12,MIN($O45,$C$2),$O45))</f>
        <v/>
      </c>
      <c r="Q45" s="7">
        <f>IF($B45=0,"",ROUND($P45/30,-1))</f>
        <v/>
      </c>
      <c r="R45" s="7">
        <f>IF($B45=0,"",ROUND($Q45*2/3,0))</f>
        <v/>
      </c>
      <c r="S45" s="7">
        <f>IF($B45=0,"",ROUND(ROUND($N45/30,-1)*2/3,0))</f>
        <v/>
      </c>
      <c r="T45" s="7">
        <f>IF($B45=0,"",$S45-$R45)</f>
        <v/>
      </c>
      <c r="U45" s="7">
        <f>IF($B45=0,"",ROUND($P45*2/3/30,0))</f>
        <v/>
      </c>
      <c r="V45" s="7">
        <f>IF($B45=0,"",$U45-$R45)</f>
        <v/>
      </c>
      <c r="W45" s="7">
        <f>IF($B45=0,"",ROUND(ROUND($O45/30,-1)*2/3,0))</f>
        <v/>
      </c>
      <c r="X45" s="7">
        <f>IF($B45=0,"",$W45-$R45)</f>
        <v/>
      </c>
    </row>
    <row r="46">
      <c r="A46" s="10" t="inlineStr">
        <is>
          <t>社員043</t>
        </is>
      </c>
      <c r="B46" s="7">
        <f>COUNT($C46:$N46)</f>
        <v/>
      </c>
      <c r="C46" s="3" t="n">
        <v>180000</v>
      </c>
      <c r="D46" s="3" t="n">
        <v>180000</v>
      </c>
      <c r="E46" s="3" t="n">
        <v>180000</v>
      </c>
      <c r="F46" s="3" t="n">
        <v>180000</v>
      </c>
      <c r="G46" s="3" t="n">
        <v>180000</v>
      </c>
      <c r="H46" s="3" t="n">
        <v>180000</v>
      </c>
      <c r="I46" s="3" t="n">
        <v>180000</v>
      </c>
      <c r="J46" s="3" t="n">
        <v>180000</v>
      </c>
      <c r="K46" s="3" t="n">
        <v>180000</v>
      </c>
      <c r="L46" s="3" t="n">
        <v>180000</v>
      </c>
      <c r="M46" s="3" t="n">
        <v>180000</v>
      </c>
      <c r="N46" s="3" t="n">
        <v>180000</v>
      </c>
      <c r="O46" s="7">
        <f>IF($B46=0,"",AVERAGE($C46:$N46))</f>
        <v/>
      </c>
      <c r="P46" s="7">
        <f>IF($B46=0,"",IF($B46&lt;12,MIN($O46,$C$2),$O46))</f>
        <v/>
      </c>
      <c r="Q46" s="7">
        <f>IF($B46=0,"",ROUND($P46/30,-1))</f>
        <v/>
      </c>
      <c r="R46" s="7">
        <f>IF($B46=0,"",ROUND($Q46*2/3,0))</f>
        <v/>
      </c>
      <c r="S46" s="7">
        <f>IF($B46=0,"",ROUND(ROUND($N46/30,-1)*2/3,0))</f>
        <v/>
      </c>
      <c r="T46" s="7">
        <f>IF($B46=0,"",$S46-$R46)</f>
        <v/>
      </c>
      <c r="U46" s="7">
        <f>IF($B46=0,"",ROUND($P46*2/3/30,0))</f>
        <v/>
      </c>
      <c r="V46" s="7">
        <f>IF($B46=0,"",$U46-$R46)</f>
        <v/>
      </c>
      <c r="W46" s="7">
        <f>IF($B46=0,"",ROUND(ROUND($O46/30,-1)*2/3,0))</f>
        <v/>
      </c>
      <c r="X46" s="7">
        <f>IF($B46=0,"",$W46-$R46)</f>
        <v/>
      </c>
    </row>
    <row r="47">
      <c r="A47" s="10" t="inlineStr">
        <is>
          <t>社員044</t>
        </is>
      </c>
      <c r="B47" s="7">
        <f>COUNT($C47:$N47)</f>
        <v/>
      </c>
      <c r="C47" s="3" t="n"/>
      <c r="D47" s="3" t="n"/>
      <c r="E47" s="3" t="n"/>
      <c r="F47" s="3" t="n"/>
      <c r="G47" s="3" t="n">
        <v>440000</v>
      </c>
      <c r="H47" s="3" t="n">
        <v>440000</v>
      </c>
      <c r="I47" s="3" t="n">
        <v>440000</v>
      </c>
      <c r="J47" s="3" t="n">
        <v>440000</v>
      </c>
      <c r="K47" s="3" t="n">
        <v>440000</v>
      </c>
      <c r="L47" s="3" t="n">
        <v>440000</v>
      </c>
      <c r="M47" s="3" t="n">
        <v>440000</v>
      </c>
      <c r="N47" s="3" t="n">
        <v>440000</v>
      </c>
      <c r="O47" s="7">
        <f>IF($B47=0,"",AVERAGE($C47:$N47))</f>
        <v/>
      </c>
      <c r="P47" s="7">
        <f>IF($B47=0,"",IF($B47&lt;12,MIN($O47,$C$2),$O47))</f>
        <v/>
      </c>
      <c r="Q47" s="7">
        <f>IF($B47=0,"",ROUND($P47/30,-1))</f>
        <v/>
      </c>
      <c r="R47" s="7">
        <f>IF($B47=0,"",ROUND($Q47*2/3,0))</f>
        <v/>
      </c>
      <c r="S47" s="7">
        <f>IF($B47=0,"",ROUND(ROUND($N47/30,-1)*2/3,0))</f>
        <v/>
      </c>
      <c r="T47" s="7">
        <f>IF($B47=0,"",$S47-$R47)</f>
        <v/>
      </c>
      <c r="U47" s="7">
        <f>IF($B47=0,"",ROUND($P47*2/3/30,0))</f>
        <v/>
      </c>
      <c r="V47" s="7">
        <f>IF($B47=0,"",$U47-$R47)</f>
        <v/>
      </c>
      <c r="W47" s="7">
        <f>IF($B47=0,"",ROUND(ROUND($O47/30,-1)*2/3,0))</f>
        <v/>
      </c>
      <c r="X47" s="7">
        <f>IF($B47=0,"",$W47-$R47)</f>
        <v/>
      </c>
    </row>
    <row r="48">
      <c r="A48" s="10" t="inlineStr">
        <is>
          <t>社員045</t>
        </is>
      </c>
      <c r="B48" s="7">
        <f>COUNT($C48:$N48)</f>
        <v/>
      </c>
      <c r="C48" s="3" t="n"/>
      <c r="D48" s="3" t="n"/>
      <c r="E48" s="3" t="n"/>
      <c r="F48" s="3" t="n"/>
      <c r="G48" s="3" t="n"/>
      <c r="H48" s="3" t="n"/>
      <c r="I48" s="3" t="n">
        <v>300000</v>
      </c>
      <c r="J48" s="3" t="n">
        <v>300000</v>
      </c>
      <c r="K48" s="3" t="n">
        <v>300000</v>
      </c>
      <c r="L48" s="3" t="n">
        <v>300000</v>
      </c>
      <c r="M48" s="3" t="n">
        <v>300000</v>
      </c>
      <c r="N48" s="3" t="n">
        <v>300000</v>
      </c>
      <c r="O48" s="7">
        <f>IF($B48=0,"",AVERAGE($C48:$N48))</f>
        <v/>
      </c>
      <c r="P48" s="7">
        <f>IF($B48=0,"",IF($B48&lt;12,MIN($O48,$C$2),$O48))</f>
        <v/>
      </c>
      <c r="Q48" s="7">
        <f>IF($B48=0,"",ROUND($P48/30,-1))</f>
        <v/>
      </c>
      <c r="R48" s="7">
        <f>IF($B48=0,"",ROUND($Q48*2/3,0))</f>
        <v/>
      </c>
      <c r="S48" s="7">
        <f>IF($B48=0,"",ROUND(ROUND($N48/30,-1)*2/3,0))</f>
        <v/>
      </c>
      <c r="T48" s="7">
        <f>IF($B48=0,"",$S48-$R48)</f>
        <v/>
      </c>
      <c r="U48" s="7">
        <f>IF($B48=0,"",ROUND($P48*2/3/30,0))</f>
        <v/>
      </c>
      <c r="V48" s="7">
        <f>IF($B48=0,"",$U48-$R48)</f>
        <v/>
      </c>
      <c r="W48" s="7">
        <f>IF($B48=0,"",ROUND(ROUND($O48/30,-1)*2/3,0))</f>
        <v/>
      </c>
      <c r="X48" s="7">
        <f>IF($B48=0,"",$W48-$R48)</f>
        <v/>
      </c>
    </row>
    <row r="49">
      <c r="A49" s="10" t="inlineStr">
        <is>
          <t>社員046</t>
        </is>
      </c>
      <c r="B49" s="7">
        <f>COUNT($C49:$N49)</f>
        <v/>
      </c>
      <c r="C49" s="3" t="n">
        <v>150000</v>
      </c>
      <c r="D49" s="3" t="n">
        <v>150000</v>
      </c>
      <c r="E49" s="3" t="n">
        <v>150000</v>
      </c>
      <c r="F49" s="3" t="n">
        <v>150000</v>
      </c>
      <c r="G49" s="3" t="n">
        <v>150000</v>
      </c>
      <c r="H49" s="3" t="n">
        <v>150000</v>
      </c>
      <c r="I49" s="3" t="n">
        <v>150000</v>
      </c>
      <c r="J49" s="3" t="n">
        <v>150000</v>
      </c>
      <c r="K49" s="3" t="n">
        <v>150000</v>
      </c>
      <c r="L49" s="3" t="n">
        <v>150000</v>
      </c>
      <c r="M49" s="3" t="n">
        <v>150000</v>
      </c>
      <c r="N49" s="3" t="n">
        <v>150000</v>
      </c>
      <c r="O49" s="7">
        <f>IF($B49=0,"",AVERAGE($C49:$N49))</f>
        <v/>
      </c>
      <c r="P49" s="7">
        <f>IF($B49=0,"",IF($B49&lt;12,MIN($O49,$C$2),$O49))</f>
        <v/>
      </c>
      <c r="Q49" s="7">
        <f>IF($B49=0,"",ROUND($P49/30,-1))</f>
        <v/>
      </c>
      <c r="R49" s="7">
        <f>IF($B49=0,"",ROUND($Q49*2/3,0))</f>
        <v/>
      </c>
      <c r="S49" s="7">
        <f>IF($B49=0,"",ROUND(ROUND($N49/30,-1)*2/3,0))</f>
        <v/>
      </c>
      <c r="T49" s="7">
        <f>IF($B49=0,"",$S49-$R49)</f>
        <v/>
      </c>
      <c r="U49" s="7">
        <f>IF($B49=0,"",ROUND($P49*2/3/30,0))</f>
        <v/>
      </c>
      <c r="V49" s="7">
        <f>IF($B49=0,"",$U49-$R49)</f>
        <v/>
      </c>
      <c r="W49" s="7">
        <f>IF($B49=0,"",ROUND(ROUND($O49/30,-1)*2/3,0))</f>
        <v/>
      </c>
      <c r="X49" s="7">
        <f>IF($B49=0,"",$W49-$R49)</f>
        <v/>
      </c>
    </row>
    <row r="50">
      <c r="A50" s="10" t="inlineStr">
        <is>
          <t>社員047</t>
        </is>
      </c>
      <c r="B50" s="7">
        <f>COUNT($C50:$N50)</f>
        <v/>
      </c>
      <c r="C50" s="3" t="n">
        <v>410000</v>
      </c>
      <c r="D50" s="3" t="n">
        <v>410000</v>
      </c>
      <c r="E50" s="3" t="n">
        <v>410000</v>
      </c>
      <c r="F50" s="3" t="n">
        <v>410000</v>
      </c>
      <c r="G50" s="3" t="n">
        <v>410000</v>
      </c>
      <c r="H50" s="3" t="n">
        <v>410000</v>
      </c>
      <c r="I50" s="3" t="n">
        <v>410000</v>
      </c>
      <c r="J50" s="3" t="n">
        <v>410000</v>
      </c>
      <c r="K50" s="3" t="n">
        <v>410000</v>
      </c>
      <c r="L50" s="3" t="n">
        <v>410000</v>
      </c>
      <c r="M50" s="3" t="n">
        <v>440000</v>
      </c>
      <c r="N50" s="3" t="n">
        <v>440000</v>
      </c>
      <c r="O50" s="7">
        <f>IF($B50=0,"",AVERAGE($C50:$N50))</f>
        <v/>
      </c>
      <c r="P50" s="7">
        <f>IF($B50=0,"",IF($B50&lt;12,MIN($O50,$C$2),$O50))</f>
        <v/>
      </c>
      <c r="Q50" s="7">
        <f>IF($B50=0,"",ROUND($P50/30,-1))</f>
        <v/>
      </c>
      <c r="R50" s="7">
        <f>IF($B50=0,"",ROUND($Q50*2/3,0))</f>
        <v/>
      </c>
      <c r="S50" s="7">
        <f>IF($B50=0,"",ROUND(ROUND($N50/30,-1)*2/3,0))</f>
        <v/>
      </c>
      <c r="T50" s="7">
        <f>IF($B50=0,"",$S50-$R50)</f>
        <v/>
      </c>
      <c r="U50" s="7">
        <f>IF($B50=0,"",ROUND($P50*2/3/30,0))</f>
        <v/>
      </c>
      <c r="V50" s="7">
        <f>IF($B50=0,"",$U50-$R50)</f>
        <v/>
      </c>
      <c r="W50" s="7">
        <f>IF($B50=0,"",ROUND(ROUND($O50/30,-1)*2/3,0))</f>
        <v/>
      </c>
      <c r="X50" s="7">
        <f>IF($B50=0,"",$W50-$R50)</f>
        <v/>
      </c>
    </row>
    <row r="51">
      <c r="A51" s="10" t="inlineStr">
        <is>
          <t>社員048</t>
        </is>
      </c>
      <c r="B51" s="7">
        <f>COUNT($C51:$N51)</f>
        <v/>
      </c>
      <c r="C51" s="3" t="n">
        <v>240000</v>
      </c>
      <c r="D51" s="3" t="n">
        <v>240000</v>
      </c>
      <c r="E51" s="3" t="n">
        <v>240000</v>
      </c>
      <c r="F51" s="3" t="n">
        <v>240000</v>
      </c>
      <c r="G51" s="3" t="n">
        <v>240000</v>
      </c>
      <c r="H51" s="3" t="n">
        <v>240000</v>
      </c>
      <c r="I51" s="3" t="n">
        <v>240000</v>
      </c>
      <c r="J51" s="3" t="n">
        <v>240000</v>
      </c>
      <c r="K51" s="3" t="n">
        <v>240000</v>
      </c>
      <c r="L51" s="3" t="n">
        <v>240000</v>
      </c>
      <c r="M51" s="3" t="n">
        <v>260000</v>
      </c>
      <c r="N51" s="3" t="n">
        <v>260000</v>
      </c>
      <c r="O51" s="7">
        <f>IF($B51=0,"",AVERAGE($C51:$N51))</f>
        <v/>
      </c>
      <c r="P51" s="7">
        <f>IF($B51=0,"",IF($B51&lt;12,MIN($O51,$C$2),$O51))</f>
        <v/>
      </c>
      <c r="Q51" s="7">
        <f>IF($B51=0,"",ROUND($P51/30,-1))</f>
        <v/>
      </c>
      <c r="R51" s="7">
        <f>IF($B51=0,"",ROUND($Q51*2/3,0))</f>
        <v/>
      </c>
      <c r="S51" s="7">
        <f>IF($B51=0,"",ROUND(ROUND($N51/30,-1)*2/3,0))</f>
        <v/>
      </c>
      <c r="T51" s="7">
        <f>IF($B51=0,"",$S51-$R51)</f>
        <v/>
      </c>
      <c r="U51" s="7">
        <f>IF($B51=0,"",ROUND($P51*2/3/30,0))</f>
        <v/>
      </c>
      <c r="V51" s="7">
        <f>IF($B51=0,"",$U51-$R51)</f>
        <v/>
      </c>
      <c r="W51" s="7">
        <f>IF($B51=0,"",ROUND(ROUND($O51/30,-1)*2/3,0))</f>
        <v/>
      </c>
      <c r="X51" s="7">
        <f>IF($B51=0,"",$W51-$R51)</f>
        <v/>
      </c>
    </row>
    <row r="52">
      <c r="A52" s="10" t="inlineStr">
        <is>
          <t>社員049</t>
        </is>
      </c>
      <c r="B52" s="7">
        <f>COUNT($C52:$N52)</f>
        <v/>
      </c>
      <c r="C52" s="3" t="n">
        <v>134000</v>
      </c>
      <c r="D52" s="3" t="n">
        <v>134000</v>
      </c>
      <c r="E52" s="3" t="n">
        <v>134000</v>
      </c>
      <c r="F52" s="3" t="n">
        <v>134000</v>
      </c>
      <c r="G52" s="3" t="n">
        <v>134000</v>
      </c>
      <c r="H52" s="3" t="n">
        <v>134000</v>
      </c>
      <c r="I52" s="3" t="n">
        <v>134000</v>
      </c>
      <c r="J52" s="3" t="n">
        <v>134000</v>
      </c>
      <c r="K52" s="3" t="n">
        <v>134000</v>
      </c>
      <c r="L52" s="3" t="n">
        <v>134000</v>
      </c>
      <c r="M52" s="3" t="n">
        <v>142000</v>
      </c>
      <c r="N52" s="3" t="n">
        <v>142000</v>
      </c>
      <c r="O52" s="7">
        <f>IF($B52=0,"",AVERAGE($C52:$N52))</f>
        <v/>
      </c>
      <c r="P52" s="7">
        <f>IF($B52=0,"",IF($B52&lt;12,MIN($O52,$C$2),$O52))</f>
        <v/>
      </c>
      <c r="Q52" s="7">
        <f>IF($B52=0,"",ROUND($P52/30,-1))</f>
        <v/>
      </c>
      <c r="R52" s="7">
        <f>IF($B52=0,"",ROUND($Q52*2/3,0))</f>
        <v/>
      </c>
      <c r="S52" s="7">
        <f>IF($B52=0,"",ROUND(ROUND($N52/30,-1)*2/3,0))</f>
        <v/>
      </c>
      <c r="T52" s="7">
        <f>IF($B52=0,"",$S52-$R52)</f>
        <v/>
      </c>
      <c r="U52" s="7">
        <f>IF($B52=0,"",ROUND($P52*2/3/30,0))</f>
        <v/>
      </c>
      <c r="V52" s="7">
        <f>IF($B52=0,"",$U52-$R52)</f>
        <v/>
      </c>
      <c r="W52" s="7">
        <f>IF($B52=0,"",ROUND(ROUND($O52/30,-1)*2/3,0))</f>
        <v/>
      </c>
      <c r="X52" s="7">
        <f>IF($B52=0,"",$W52-$R52)</f>
        <v/>
      </c>
    </row>
    <row r="53">
      <c r="A53" s="10" t="inlineStr">
        <is>
          <t>社員050</t>
        </is>
      </c>
      <c r="B53" s="7">
        <f>COUNT($C53:$N53)</f>
        <v/>
      </c>
      <c r="C53" s="3" t="n">
        <v>500000</v>
      </c>
      <c r="D53" s="3" t="n">
        <v>500000</v>
      </c>
      <c r="E53" s="3" t="n">
        <v>500000</v>
      </c>
      <c r="F53" s="3" t="n">
        <v>500000</v>
      </c>
      <c r="G53" s="3" t="n">
        <v>560000</v>
      </c>
      <c r="H53" s="3" t="n">
        <v>560000</v>
      </c>
      <c r="I53" s="3" t="n">
        <v>560000</v>
      </c>
      <c r="J53" s="3" t="n">
        <v>560000</v>
      </c>
      <c r="K53" s="3" t="n">
        <v>560000</v>
      </c>
      <c r="L53" s="3" t="n">
        <v>560000</v>
      </c>
      <c r="M53" s="3" t="n">
        <v>560000</v>
      </c>
      <c r="N53" s="3" t="n">
        <v>560000</v>
      </c>
      <c r="O53" s="7">
        <f>IF($B53=0,"",AVERAGE($C53:$N53))</f>
        <v/>
      </c>
      <c r="P53" s="7">
        <f>IF($B53=0,"",IF($B53&lt;12,MIN($O53,$C$2),$O53))</f>
        <v/>
      </c>
      <c r="Q53" s="7">
        <f>IF($B53=0,"",ROUND($P53/30,-1))</f>
        <v/>
      </c>
      <c r="R53" s="7">
        <f>IF($B53=0,"",ROUND($Q53*2/3,0))</f>
        <v/>
      </c>
      <c r="S53" s="7">
        <f>IF($B53=0,"",ROUND(ROUND($N53/30,-1)*2/3,0))</f>
        <v/>
      </c>
      <c r="T53" s="7">
        <f>IF($B53=0,"",$S53-$R53)</f>
        <v/>
      </c>
      <c r="U53" s="7">
        <f>IF($B53=0,"",ROUND($P53*2/3/30,0))</f>
        <v/>
      </c>
      <c r="V53" s="7">
        <f>IF($B53=0,"",$U53-$R53)</f>
        <v/>
      </c>
      <c r="W53" s="7">
        <f>IF($B53=0,"",ROUND(ROUND($O53/30,-1)*2/3,0))</f>
        <v/>
      </c>
      <c r="X53" s="7">
        <f>IF($B53=0,"",$W53-$R53)</f>
        <v/>
      </c>
    </row>
    <row r="54">
      <c r="A54" s="10" t="inlineStr">
        <is>
          <t>社員051</t>
        </is>
      </c>
      <c r="B54" s="7">
        <f>COUNT($C54:$N54)</f>
        <v/>
      </c>
      <c r="C54" s="3" t="n">
        <v>280000</v>
      </c>
      <c r="D54" s="3" t="n">
        <v>280000</v>
      </c>
      <c r="E54" s="3" t="n">
        <v>280000</v>
      </c>
      <c r="F54" s="3" t="n">
        <v>280000</v>
      </c>
      <c r="G54" s="3" t="n">
        <v>280000</v>
      </c>
      <c r="H54" s="3" t="n">
        <v>280000</v>
      </c>
      <c r="I54" s="3" t="n">
        <v>280000</v>
      </c>
      <c r="J54" s="3" t="n">
        <v>280000</v>
      </c>
      <c r="K54" s="3" t="n">
        <v>280000</v>
      </c>
      <c r="L54" s="3" t="n">
        <v>280000</v>
      </c>
      <c r="M54" s="3" t="n">
        <v>280000</v>
      </c>
      <c r="N54" s="3" t="n">
        <v>280000</v>
      </c>
      <c r="O54" s="7">
        <f>IF($B54=0,"",AVERAGE($C54:$N54))</f>
        <v/>
      </c>
      <c r="P54" s="7">
        <f>IF($B54=0,"",IF($B54&lt;12,MIN($O54,$C$2),$O54))</f>
        <v/>
      </c>
      <c r="Q54" s="7">
        <f>IF($B54=0,"",ROUND($P54/30,-1))</f>
        <v/>
      </c>
      <c r="R54" s="7">
        <f>IF($B54=0,"",ROUND($Q54*2/3,0))</f>
        <v/>
      </c>
      <c r="S54" s="7">
        <f>IF($B54=0,"",ROUND(ROUND($N54/30,-1)*2/3,0))</f>
        <v/>
      </c>
      <c r="T54" s="7">
        <f>IF($B54=0,"",$S54-$R54)</f>
        <v/>
      </c>
      <c r="U54" s="7">
        <f>IF($B54=0,"",ROUND($P54*2/3/30,0))</f>
        <v/>
      </c>
      <c r="V54" s="7">
        <f>IF($B54=0,"",$U54-$R54)</f>
        <v/>
      </c>
      <c r="W54" s="7">
        <f>IF($B54=0,"",ROUND(ROUND($O54/30,-1)*2/3,0))</f>
        <v/>
      </c>
      <c r="X54" s="7">
        <f>IF($B54=0,"",$W54-$R54)</f>
        <v/>
      </c>
    </row>
    <row r="55">
      <c r="A55" s="10" t="inlineStr">
        <is>
          <t>社員052</t>
        </is>
      </c>
      <c r="B55" s="7">
        <f>COUNT($C55:$N55)</f>
        <v/>
      </c>
      <c r="C55" s="3" t="n">
        <v>180000</v>
      </c>
      <c r="D55" s="3" t="n">
        <v>180000</v>
      </c>
      <c r="E55" s="3" t="n">
        <v>180000</v>
      </c>
      <c r="F55" s="3" t="n">
        <v>180000</v>
      </c>
      <c r="G55" s="3" t="n">
        <v>180000</v>
      </c>
      <c r="H55" s="3" t="n">
        <v>180000</v>
      </c>
      <c r="I55" s="3" t="n">
        <v>180000</v>
      </c>
      <c r="J55" s="3" t="n">
        <v>180000</v>
      </c>
      <c r="K55" s="3" t="n">
        <v>180000</v>
      </c>
      <c r="L55" s="3" t="n">
        <v>180000</v>
      </c>
      <c r="M55" s="3" t="n">
        <v>180000</v>
      </c>
      <c r="N55" s="3" t="n">
        <v>180000</v>
      </c>
      <c r="O55" s="7">
        <f>IF($B55=0,"",AVERAGE($C55:$N55))</f>
        <v/>
      </c>
      <c r="P55" s="7">
        <f>IF($B55=0,"",IF($B55&lt;12,MIN($O55,$C$2),$O55))</f>
        <v/>
      </c>
      <c r="Q55" s="7">
        <f>IF($B55=0,"",ROUND($P55/30,-1))</f>
        <v/>
      </c>
      <c r="R55" s="7">
        <f>IF($B55=0,"",ROUND($Q55*2/3,0))</f>
        <v/>
      </c>
      <c r="S55" s="7">
        <f>IF($B55=0,"",ROUND(ROUND($N55/30,-1)*2/3,0))</f>
        <v/>
      </c>
      <c r="T55" s="7">
        <f>IF($B55=0,"",$S55-$R55)</f>
        <v/>
      </c>
      <c r="U55" s="7">
        <f>IF($B55=0,"",ROUND($P55*2/3/30,0))</f>
        <v/>
      </c>
      <c r="V55" s="7">
        <f>IF($B55=0,"",$U55-$R55)</f>
        <v/>
      </c>
      <c r="W55" s="7">
        <f>IF($B55=0,"",ROUND(ROUND($O55/30,-1)*2/3,0))</f>
        <v/>
      </c>
      <c r="X55" s="7">
        <f>IF($B55=0,"",$W55-$R55)</f>
        <v/>
      </c>
    </row>
    <row r="56">
      <c r="A56" s="10" t="inlineStr">
        <is>
          <t>社員053</t>
        </is>
      </c>
      <c r="B56" s="7">
        <f>COUNT($C56:$N56)</f>
        <v/>
      </c>
      <c r="C56" s="3" t="n">
        <v>380000</v>
      </c>
      <c r="D56" s="3" t="n">
        <v>380000</v>
      </c>
      <c r="E56" s="3" t="n">
        <v>380000</v>
      </c>
      <c r="F56" s="3" t="n">
        <v>380000</v>
      </c>
      <c r="G56" s="3" t="n">
        <v>380000</v>
      </c>
      <c r="H56" s="3" t="n">
        <v>380000</v>
      </c>
      <c r="I56" s="3" t="n">
        <v>380000</v>
      </c>
      <c r="J56" s="3" t="n">
        <v>380000</v>
      </c>
      <c r="K56" s="3" t="n">
        <v>380000</v>
      </c>
      <c r="L56" s="3" t="n">
        <v>380000</v>
      </c>
      <c r="M56" s="3" t="n">
        <v>380000</v>
      </c>
      <c r="N56" s="3" t="n">
        <v>380000</v>
      </c>
      <c r="O56" s="7">
        <f>IF($B56=0,"",AVERAGE($C56:$N56))</f>
        <v/>
      </c>
      <c r="P56" s="7">
        <f>IF($B56=0,"",IF($B56&lt;12,MIN($O56,$C$2),$O56))</f>
        <v/>
      </c>
      <c r="Q56" s="7">
        <f>IF($B56=0,"",ROUND($P56/30,-1))</f>
        <v/>
      </c>
      <c r="R56" s="7">
        <f>IF($B56=0,"",ROUND($Q56*2/3,0))</f>
        <v/>
      </c>
      <c r="S56" s="7">
        <f>IF($B56=0,"",ROUND(ROUND($N56/30,-1)*2/3,0))</f>
        <v/>
      </c>
      <c r="T56" s="7">
        <f>IF($B56=0,"",$S56-$R56)</f>
        <v/>
      </c>
      <c r="U56" s="7">
        <f>IF($B56=0,"",ROUND($P56*2/3/30,0))</f>
        <v/>
      </c>
      <c r="V56" s="7">
        <f>IF($B56=0,"",$U56-$R56)</f>
        <v/>
      </c>
      <c r="W56" s="7">
        <f>IF($B56=0,"",ROUND(ROUND($O56/30,-1)*2/3,0))</f>
        <v/>
      </c>
      <c r="X56" s="7">
        <f>IF($B56=0,"",$W56-$R56)</f>
        <v/>
      </c>
    </row>
    <row r="57">
      <c r="A57" s="10" t="inlineStr">
        <is>
          <t>社員054</t>
        </is>
      </c>
      <c r="B57" s="7">
        <f>COUNT($C57:$N57)</f>
        <v/>
      </c>
      <c r="C57" s="3" t="n">
        <v>320000</v>
      </c>
      <c r="D57" s="3" t="n">
        <v>320000</v>
      </c>
      <c r="E57" s="3" t="n">
        <v>320000</v>
      </c>
      <c r="F57" s="3" t="n">
        <v>320000</v>
      </c>
      <c r="G57" s="3" t="n">
        <v>320000</v>
      </c>
      <c r="H57" s="3" t="n">
        <v>320000</v>
      </c>
      <c r="I57" s="3" t="n">
        <v>320000</v>
      </c>
      <c r="J57" s="3" t="n">
        <v>320000</v>
      </c>
      <c r="K57" s="3" t="n">
        <v>320000</v>
      </c>
      <c r="L57" s="3" t="n">
        <v>320000</v>
      </c>
      <c r="M57" s="3" t="n">
        <v>340000</v>
      </c>
      <c r="N57" s="3" t="n">
        <v>340000</v>
      </c>
      <c r="O57" s="7">
        <f>IF($B57=0,"",AVERAGE($C57:$N57))</f>
        <v/>
      </c>
      <c r="P57" s="7">
        <f>IF($B57=0,"",IF($B57&lt;12,MIN($O57,$C$2),$O57))</f>
        <v/>
      </c>
      <c r="Q57" s="7">
        <f>IF($B57=0,"",ROUND($P57/30,-1))</f>
        <v/>
      </c>
      <c r="R57" s="7">
        <f>IF($B57=0,"",ROUND($Q57*2/3,0))</f>
        <v/>
      </c>
      <c r="S57" s="7">
        <f>IF($B57=0,"",ROUND(ROUND($N57/30,-1)*2/3,0))</f>
        <v/>
      </c>
      <c r="T57" s="7">
        <f>IF($B57=0,"",$S57-$R57)</f>
        <v/>
      </c>
      <c r="U57" s="7">
        <f>IF($B57=0,"",ROUND($P57*2/3/30,0))</f>
        <v/>
      </c>
      <c r="V57" s="7">
        <f>IF($B57=0,"",$U57-$R57)</f>
        <v/>
      </c>
      <c r="W57" s="7">
        <f>IF($B57=0,"",ROUND(ROUND($O57/30,-1)*2/3,0))</f>
        <v/>
      </c>
      <c r="X57" s="7">
        <f>IF($B57=0,"",$W57-$R57)</f>
        <v/>
      </c>
    </row>
    <row r="58">
      <c r="A58" s="10" t="inlineStr">
        <is>
          <t>社員055</t>
        </is>
      </c>
      <c r="B58" s="7">
        <f>COUNT($C58:$N58)</f>
        <v/>
      </c>
      <c r="C58" s="3" t="n">
        <v>380000</v>
      </c>
      <c r="D58" s="3" t="n">
        <v>380000</v>
      </c>
      <c r="E58" s="3" t="n">
        <v>380000</v>
      </c>
      <c r="F58" s="3" t="n">
        <v>380000</v>
      </c>
      <c r="G58" s="3" t="n">
        <v>380000</v>
      </c>
      <c r="H58" s="3" t="n">
        <v>380000</v>
      </c>
      <c r="I58" s="3" t="n">
        <v>380000</v>
      </c>
      <c r="J58" s="3" t="n">
        <v>380000</v>
      </c>
      <c r="K58" s="3" t="n">
        <v>380000</v>
      </c>
      <c r="L58" s="3" t="n">
        <v>380000</v>
      </c>
      <c r="M58" s="3" t="n">
        <v>380000</v>
      </c>
      <c r="N58" s="3" t="n">
        <v>380000</v>
      </c>
      <c r="O58" s="7">
        <f>IF($B58=0,"",AVERAGE($C58:$N58))</f>
        <v/>
      </c>
      <c r="P58" s="7">
        <f>IF($B58=0,"",IF($B58&lt;12,MIN($O58,$C$2),$O58))</f>
        <v/>
      </c>
      <c r="Q58" s="7">
        <f>IF($B58=0,"",ROUND($P58/30,-1))</f>
        <v/>
      </c>
      <c r="R58" s="7">
        <f>IF($B58=0,"",ROUND($Q58*2/3,0))</f>
        <v/>
      </c>
      <c r="S58" s="7">
        <f>IF($B58=0,"",ROUND(ROUND($N58/30,-1)*2/3,0))</f>
        <v/>
      </c>
      <c r="T58" s="7">
        <f>IF($B58=0,"",$S58-$R58)</f>
        <v/>
      </c>
      <c r="U58" s="7">
        <f>IF($B58=0,"",ROUND($P58*2/3/30,0))</f>
        <v/>
      </c>
      <c r="V58" s="7">
        <f>IF($B58=0,"",$U58-$R58)</f>
        <v/>
      </c>
      <c r="W58" s="7">
        <f>IF($B58=0,"",ROUND(ROUND($O58/30,-1)*2/3,0))</f>
        <v/>
      </c>
      <c r="X58" s="7">
        <f>IF($B58=0,"",$W58-$R58)</f>
        <v/>
      </c>
    </row>
    <row r="59">
      <c r="A59" s="10" t="inlineStr">
        <is>
          <t>社員056</t>
        </is>
      </c>
      <c r="B59" s="7">
        <f>COUNT($C59:$N59)</f>
        <v/>
      </c>
      <c r="C59" s="3" t="n">
        <v>220000</v>
      </c>
      <c r="D59" s="3" t="n">
        <v>220000</v>
      </c>
      <c r="E59" s="3" t="n">
        <v>220000</v>
      </c>
      <c r="F59" s="3" t="n">
        <v>220000</v>
      </c>
      <c r="G59" s="3" t="n">
        <v>220000</v>
      </c>
      <c r="H59" s="3" t="n">
        <v>220000</v>
      </c>
      <c r="I59" s="3" t="n">
        <v>220000</v>
      </c>
      <c r="J59" s="3" t="n">
        <v>220000</v>
      </c>
      <c r="K59" s="3" t="n">
        <v>220000</v>
      </c>
      <c r="L59" s="3" t="n">
        <v>220000</v>
      </c>
      <c r="M59" s="3" t="n">
        <v>240000</v>
      </c>
      <c r="N59" s="3" t="n">
        <v>240000</v>
      </c>
      <c r="O59" s="7">
        <f>IF($B59=0,"",AVERAGE($C59:$N59))</f>
        <v/>
      </c>
      <c r="P59" s="7">
        <f>IF($B59=0,"",IF($B59&lt;12,MIN($O59,$C$2),$O59))</f>
        <v/>
      </c>
      <c r="Q59" s="7">
        <f>IF($B59=0,"",ROUND($P59/30,-1))</f>
        <v/>
      </c>
      <c r="R59" s="7">
        <f>IF($B59=0,"",ROUND($Q59*2/3,0))</f>
        <v/>
      </c>
      <c r="S59" s="7">
        <f>IF($B59=0,"",ROUND(ROUND($N59/30,-1)*2/3,0))</f>
        <v/>
      </c>
      <c r="T59" s="7">
        <f>IF($B59=0,"",$S59-$R59)</f>
        <v/>
      </c>
      <c r="U59" s="7">
        <f>IF($B59=0,"",ROUND($P59*2/3/30,0))</f>
        <v/>
      </c>
      <c r="V59" s="7">
        <f>IF($B59=0,"",$U59-$R59)</f>
        <v/>
      </c>
      <c r="W59" s="7">
        <f>IF($B59=0,"",ROUND(ROUND($O59/30,-1)*2/3,0))</f>
        <v/>
      </c>
      <c r="X59" s="7">
        <f>IF($B59=0,"",$W59-$R59)</f>
        <v/>
      </c>
    </row>
    <row r="60">
      <c r="A60" s="10" t="inlineStr">
        <is>
          <t>社員057</t>
        </is>
      </c>
      <c r="B60" s="7">
        <f>COUNT($C60:$N60)</f>
        <v/>
      </c>
      <c r="C60" s="3" t="n">
        <v>500000</v>
      </c>
      <c r="D60" s="3" t="n">
        <v>500000</v>
      </c>
      <c r="E60" s="3" t="n">
        <v>500000</v>
      </c>
      <c r="F60" s="3" t="n">
        <v>500000</v>
      </c>
      <c r="G60" s="3" t="n">
        <v>500000</v>
      </c>
      <c r="H60" s="3" t="n">
        <v>500000</v>
      </c>
      <c r="I60" s="3" t="n">
        <v>500000</v>
      </c>
      <c r="J60" s="3" t="n">
        <v>500000</v>
      </c>
      <c r="K60" s="3" t="n">
        <v>500000</v>
      </c>
      <c r="L60" s="3" t="n">
        <v>500000</v>
      </c>
      <c r="M60" s="3" t="n">
        <v>500000</v>
      </c>
      <c r="N60" s="3" t="n">
        <v>500000</v>
      </c>
      <c r="O60" s="7">
        <f>IF($B60=0,"",AVERAGE($C60:$N60))</f>
        <v/>
      </c>
      <c r="P60" s="7">
        <f>IF($B60=0,"",IF($B60&lt;12,MIN($O60,$C$2),$O60))</f>
        <v/>
      </c>
      <c r="Q60" s="7">
        <f>IF($B60=0,"",ROUND($P60/30,-1))</f>
        <v/>
      </c>
      <c r="R60" s="7">
        <f>IF($B60=0,"",ROUND($Q60*2/3,0))</f>
        <v/>
      </c>
      <c r="S60" s="7">
        <f>IF($B60=0,"",ROUND(ROUND($N60/30,-1)*2/3,0))</f>
        <v/>
      </c>
      <c r="T60" s="7">
        <f>IF($B60=0,"",$S60-$R60)</f>
        <v/>
      </c>
      <c r="U60" s="7">
        <f>IF($B60=0,"",ROUND($P60*2/3/30,0))</f>
        <v/>
      </c>
      <c r="V60" s="7">
        <f>IF($B60=0,"",$U60-$R60)</f>
        <v/>
      </c>
      <c r="W60" s="7">
        <f>IF($B60=0,"",ROUND(ROUND($O60/30,-1)*2/3,0))</f>
        <v/>
      </c>
      <c r="X60" s="7">
        <f>IF($B60=0,"",$W60-$R60)</f>
        <v/>
      </c>
    </row>
    <row r="61">
      <c r="A61" s="10" t="inlineStr">
        <is>
          <t>社員058</t>
        </is>
      </c>
      <c r="B61" s="7">
        <f>COUNT($C61:$N61)</f>
        <v/>
      </c>
      <c r="C61" s="3" t="n">
        <v>220000</v>
      </c>
      <c r="D61" s="3" t="n">
        <v>220000</v>
      </c>
      <c r="E61" s="3" t="n">
        <v>220000</v>
      </c>
      <c r="F61" s="3" t="n">
        <v>220000</v>
      </c>
      <c r="G61" s="3" t="n">
        <v>220000</v>
      </c>
      <c r="H61" s="3" t="n">
        <v>220000</v>
      </c>
      <c r="I61" s="3" t="n">
        <v>220000</v>
      </c>
      <c r="J61" s="3" t="n">
        <v>220000</v>
      </c>
      <c r="K61" s="3" t="n">
        <v>220000</v>
      </c>
      <c r="L61" s="3" t="n">
        <v>220000</v>
      </c>
      <c r="M61" s="3" t="n">
        <v>220000</v>
      </c>
      <c r="N61" s="3" t="n">
        <v>220000</v>
      </c>
      <c r="O61" s="7">
        <f>IF($B61=0,"",AVERAGE($C61:$N61))</f>
        <v/>
      </c>
      <c r="P61" s="7">
        <f>IF($B61=0,"",IF($B61&lt;12,MIN($O61,$C$2),$O61))</f>
        <v/>
      </c>
      <c r="Q61" s="7">
        <f>IF($B61=0,"",ROUND($P61/30,-1))</f>
        <v/>
      </c>
      <c r="R61" s="7">
        <f>IF($B61=0,"",ROUND($Q61*2/3,0))</f>
        <v/>
      </c>
      <c r="S61" s="7">
        <f>IF($B61=0,"",ROUND(ROUND($N61/30,-1)*2/3,0))</f>
        <v/>
      </c>
      <c r="T61" s="7">
        <f>IF($B61=0,"",$S61-$R61)</f>
        <v/>
      </c>
      <c r="U61" s="7">
        <f>IF($B61=0,"",ROUND($P61*2/3/30,0))</f>
        <v/>
      </c>
      <c r="V61" s="7">
        <f>IF($B61=0,"",$U61-$R61)</f>
        <v/>
      </c>
      <c r="W61" s="7">
        <f>IF($B61=0,"",ROUND(ROUND($O61/30,-1)*2/3,0))</f>
        <v/>
      </c>
      <c r="X61" s="7">
        <f>IF($B61=0,"",$W61-$R61)</f>
        <v/>
      </c>
    </row>
    <row r="62">
      <c r="A62" s="10" t="inlineStr">
        <is>
          <t>社員059</t>
        </is>
      </c>
      <c r="B62" s="7">
        <f>COUNT($C62:$N62)</f>
        <v/>
      </c>
      <c r="C62" s="3" t="n">
        <v>410000</v>
      </c>
      <c r="D62" s="3" t="n">
        <v>410000</v>
      </c>
      <c r="E62" s="3" t="n">
        <v>410000</v>
      </c>
      <c r="F62" s="3" t="n">
        <v>410000</v>
      </c>
      <c r="G62" s="3" t="n">
        <v>410000</v>
      </c>
      <c r="H62" s="3" t="n">
        <v>410000</v>
      </c>
      <c r="I62" s="3" t="n">
        <v>410000</v>
      </c>
      <c r="J62" s="3" t="n">
        <v>410000</v>
      </c>
      <c r="K62" s="3" t="n">
        <v>410000</v>
      </c>
      <c r="L62" s="3" t="n">
        <v>410000</v>
      </c>
      <c r="M62" s="3" t="n">
        <v>440000</v>
      </c>
      <c r="N62" s="3" t="n">
        <v>440000</v>
      </c>
      <c r="O62" s="7">
        <f>IF($B62=0,"",AVERAGE($C62:$N62))</f>
        <v/>
      </c>
      <c r="P62" s="7">
        <f>IF($B62=0,"",IF($B62&lt;12,MIN($O62,$C$2),$O62))</f>
        <v/>
      </c>
      <c r="Q62" s="7">
        <f>IF($B62=0,"",ROUND($P62/30,-1))</f>
        <v/>
      </c>
      <c r="R62" s="7">
        <f>IF($B62=0,"",ROUND($Q62*2/3,0))</f>
        <v/>
      </c>
      <c r="S62" s="7">
        <f>IF($B62=0,"",ROUND(ROUND($N62/30,-1)*2/3,0))</f>
        <v/>
      </c>
      <c r="T62" s="7">
        <f>IF($B62=0,"",$S62-$R62)</f>
        <v/>
      </c>
      <c r="U62" s="7">
        <f>IF($B62=0,"",ROUND($P62*2/3/30,0))</f>
        <v/>
      </c>
      <c r="V62" s="7">
        <f>IF($B62=0,"",$U62-$R62)</f>
        <v/>
      </c>
      <c r="W62" s="7">
        <f>IF($B62=0,"",ROUND(ROUND($O62/30,-1)*2/3,0))</f>
        <v/>
      </c>
      <c r="X62" s="7">
        <f>IF($B62=0,"",$W62-$R62)</f>
        <v/>
      </c>
    </row>
    <row r="63">
      <c r="A63" s="10" t="inlineStr">
        <is>
          <t>社員060</t>
        </is>
      </c>
      <c r="B63" s="7">
        <f>COUNT($C63:$N63)</f>
        <v/>
      </c>
      <c r="C63" s="3" t="n">
        <v>380000</v>
      </c>
      <c r="D63" s="3" t="n">
        <v>380000</v>
      </c>
      <c r="E63" s="3" t="n">
        <v>380000</v>
      </c>
      <c r="F63" s="3" t="n">
        <v>380000</v>
      </c>
      <c r="G63" s="3" t="n">
        <v>380000</v>
      </c>
      <c r="H63" s="3" t="n">
        <v>380000</v>
      </c>
      <c r="I63" s="3" t="n">
        <v>380000</v>
      </c>
      <c r="J63" s="3" t="n">
        <v>380000</v>
      </c>
      <c r="K63" s="3" t="n">
        <v>380000</v>
      </c>
      <c r="L63" s="3" t="n">
        <v>380000</v>
      </c>
      <c r="M63" s="3" t="n">
        <v>360000</v>
      </c>
      <c r="N63" s="3" t="n">
        <v>360000</v>
      </c>
      <c r="O63" s="7">
        <f>IF($B63=0,"",AVERAGE($C63:$N63))</f>
        <v/>
      </c>
      <c r="P63" s="7">
        <f>IF($B63=0,"",IF($B63&lt;12,MIN($O63,$C$2),$O63))</f>
        <v/>
      </c>
      <c r="Q63" s="7">
        <f>IF($B63=0,"",ROUND($P63/30,-1))</f>
        <v/>
      </c>
      <c r="R63" s="7">
        <f>IF($B63=0,"",ROUND($Q63*2/3,0))</f>
        <v/>
      </c>
      <c r="S63" s="7">
        <f>IF($B63=0,"",ROUND(ROUND($N63/30,-1)*2/3,0))</f>
        <v/>
      </c>
      <c r="T63" s="7">
        <f>IF($B63=0,"",$S63-$R63)</f>
        <v/>
      </c>
      <c r="U63" s="7">
        <f>IF($B63=0,"",ROUND($P63*2/3/30,0))</f>
        <v/>
      </c>
      <c r="V63" s="7">
        <f>IF($B63=0,"",$U63-$R63)</f>
        <v/>
      </c>
      <c r="W63" s="7">
        <f>IF($B63=0,"",ROUND(ROUND($O63/30,-1)*2/3,0))</f>
        <v/>
      </c>
      <c r="X63" s="7">
        <f>IF($B63=0,"",$W63-$R63)</f>
        <v/>
      </c>
    </row>
    <row r="64">
      <c r="A64" s="10" t="inlineStr">
        <is>
          <t>社員061</t>
        </is>
      </c>
      <c r="B64" s="7">
        <f>COUNT($C64:$N64)</f>
        <v/>
      </c>
      <c r="C64" s="3" t="n">
        <v>260000</v>
      </c>
      <c r="D64" s="3" t="n">
        <v>260000</v>
      </c>
      <c r="E64" s="3" t="n">
        <v>260000</v>
      </c>
      <c r="F64" s="3" t="n">
        <v>260000</v>
      </c>
      <c r="G64" s="3" t="n">
        <v>260000</v>
      </c>
      <c r="H64" s="3" t="n">
        <v>260000</v>
      </c>
      <c r="I64" s="3" t="n">
        <v>260000</v>
      </c>
      <c r="J64" s="3" t="n">
        <v>260000</v>
      </c>
      <c r="K64" s="3" t="n">
        <v>260000</v>
      </c>
      <c r="L64" s="3" t="n">
        <v>260000</v>
      </c>
      <c r="M64" s="3" t="n">
        <v>260000</v>
      </c>
      <c r="N64" s="3" t="n">
        <v>260000</v>
      </c>
      <c r="O64" s="7">
        <f>IF($B64=0,"",AVERAGE($C64:$N64))</f>
        <v/>
      </c>
      <c r="P64" s="7">
        <f>IF($B64=0,"",IF($B64&lt;12,MIN($O64,$C$2),$O64))</f>
        <v/>
      </c>
      <c r="Q64" s="7">
        <f>IF($B64=0,"",ROUND($P64/30,-1))</f>
        <v/>
      </c>
      <c r="R64" s="7">
        <f>IF($B64=0,"",ROUND($Q64*2/3,0))</f>
        <v/>
      </c>
      <c r="S64" s="7">
        <f>IF($B64=0,"",ROUND(ROUND($N64/30,-1)*2/3,0))</f>
        <v/>
      </c>
      <c r="T64" s="7">
        <f>IF($B64=0,"",$S64-$R64)</f>
        <v/>
      </c>
      <c r="U64" s="7">
        <f>IF($B64=0,"",ROUND($P64*2/3/30,0))</f>
        <v/>
      </c>
      <c r="V64" s="7">
        <f>IF($B64=0,"",$U64-$R64)</f>
        <v/>
      </c>
      <c r="W64" s="7">
        <f>IF($B64=0,"",ROUND(ROUND($O64/30,-1)*2/3,0))</f>
        <v/>
      </c>
      <c r="X64" s="7">
        <f>IF($B64=0,"",$W64-$R64)</f>
        <v/>
      </c>
    </row>
    <row r="65">
      <c r="A65" s="10" t="inlineStr">
        <is>
          <t>社員062</t>
        </is>
      </c>
      <c r="B65" s="7">
        <f>COUNT($C65:$N65)</f>
        <v/>
      </c>
      <c r="C65" s="3" t="n">
        <v>320000</v>
      </c>
      <c r="D65" s="3" t="n">
        <v>320000</v>
      </c>
      <c r="E65" s="3" t="n">
        <v>320000</v>
      </c>
      <c r="F65" s="3" t="n">
        <v>320000</v>
      </c>
      <c r="G65" s="3" t="n">
        <v>320000</v>
      </c>
      <c r="H65" s="3" t="n">
        <v>320000</v>
      </c>
      <c r="I65" s="3" t="n">
        <v>320000</v>
      </c>
      <c r="J65" s="3" t="n">
        <v>320000</v>
      </c>
      <c r="K65" s="3" t="n">
        <v>320000</v>
      </c>
      <c r="L65" s="3" t="n">
        <v>320000</v>
      </c>
      <c r="M65" s="3" t="n">
        <v>320000</v>
      </c>
      <c r="N65" s="3" t="n">
        <v>320000</v>
      </c>
      <c r="O65" s="7">
        <f>IF($B65=0,"",AVERAGE($C65:$N65))</f>
        <v/>
      </c>
      <c r="P65" s="7">
        <f>IF($B65=0,"",IF($B65&lt;12,MIN($O65,$C$2),$O65))</f>
        <v/>
      </c>
      <c r="Q65" s="7">
        <f>IF($B65=0,"",ROUND($P65/30,-1))</f>
        <v/>
      </c>
      <c r="R65" s="7">
        <f>IF($B65=0,"",ROUND($Q65*2/3,0))</f>
        <v/>
      </c>
      <c r="S65" s="7">
        <f>IF($B65=0,"",ROUND(ROUND($N65/30,-1)*2/3,0))</f>
        <v/>
      </c>
      <c r="T65" s="7">
        <f>IF($B65=0,"",$S65-$R65)</f>
        <v/>
      </c>
      <c r="U65" s="7">
        <f>IF($B65=0,"",ROUND($P65*2/3/30,0))</f>
        <v/>
      </c>
      <c r="V65" s="7">
        <f>IF($B65=0,"",$U65-$R65)</f>
        <v/>
      </c>
      <c r="W65" s="7">
        <f>IF($B65=0,"",ROUND(ROUND($O65/30,-1)*2/3,0))</f>
        <v/>
      </c>
      <c r="X65" s="7">
        <f>IF($B65=0,"",$W65-$R65)</f>
        <v/>
      </c>
    </row>
    <row r="66">
      <c r="A66" s="10" t="inlineStr">
        <is>
          <t>社員063</t>
        </is>
      </c>
      <c r="B66" s="7">
        <f>COUNT($C66:$N66)</f>
        <v/>
      </c>
      <c r="C66" s="3" t="n">
        <v>150000</v>
      </c>
      <c r="D66" s="3" t="n">
        <v>150000</v>
      </c>
      <c r="E66" s="3" t="n">
        <v>150000</v>
      </c>
      <c r="F66" s="3" t="n">
        <v>150000</v>
      </c>
      <c r="G66" s="3" t="n">
        <v>150000</v>
      </c>
      <c r="H66" s="3" t="n">
        <v>150000</v>
      </c>
      <c r="I66" s="3" t="n">
        <v>150000</v>
      </c>
      <c r="J66" s="3" t="n">
        <v>150000</v>
      </c>
      <c r="K66" s="3" t="n">
        <v>150000</v>
      </c>
      <c r="L66" s="3" t="n">
        <v>150000</v>
      </c>
      <c r="M66" s="3" t="n">
        <v>170000</v>
      </c>
      <c r="N66" s="3" t="n">
        <v>170000</v>
      </c>
      <c r="O66" s="7">
        <f>IF($B66=0,"",AVERAGE($C66:$N66))</f>
        <v/>
      </c>
      <c r="P66" s="7">
        <f>IF($B66=0,"",IF($B66&lt;12,MIN($O66,$C$2),$O66))</f>
        <v/>
      </c>
      <c r="Q66" s="7">
        <f>IF($B66=0,"",ROUND($P66/30,-1))</f>
        <v/>
      </c>
      <c r="R66" s="7">
        <f>IF($B66=0,"",ROUND($Q66*2/3,0))</f>
        <v/>
      </c>
      <c r="S66" s="7">
        <f>IF($B66=0,"",ROUND(ROUND($N66/30,-1)*2/3,0))</f>
        <v/>
      </c>
      <c r="T66" s="7">
        <f>IF($B66=0,"",$S66-$R66)</f>
        <v/>
      </c>
      <c r="U66" s="7">
        <f>IF($B66=0,"",ROUND($P66*2/3/30,0))</f>
        <v/>
      </c>
      <c r="V66" s="7">
        <f>IF($B66=0,"",$U66-$R66)</f>
        <v/>
      </c>
      <c r="W66" s="7">
        <f>IF($B66=0,"",ROUND(ROUND($O66/30,-1)*2/3,0))</f>
        <v/>
      </c>
      <c r="X66" s="7">
        <f>IF($B66=0,"",$W66-$R66)</f>
        <v/>
      </c>
    </row>
    <row r="67">
      <c r="A67" s="10" t="inlineStr">
        <is>
          <t>社員064</t>
        </is>
      </c>
      <c r="B67" s="7">
        <f>COUNT($C67:$N67)</f>
        <v/>
      </c>
      <c r="C67" s="3" t="n">
        <v>190000</v>
      </c>
      <c r="D67" s="3" t="n">
        <v>190000</v>
      </c>
      <c r="E67" s="3" t="n">
        <v>190000</v>
      </c>
      <c r="F67" s="3" t="n">
        <v>190000</v>
      </c>
      <c r="G67" s="3" t="n">
        <v>190000</v>
      </c>
      <c r="H67" s="3" t="n">
        <v>190000</v>
      </c>
      <c r="I67" s="3" t="n">
        <v>190000</v>
      </c>
      <c r="J67" s="3" t="n">
        <v>190000</v>
      </c>
      <c r="K67" s="3" t="n">
        <v>190000</v>
      </c>
      <c r="L67" s="3" t="n">
        <v>190000</v>
      </c>
      <c r="M67" s="3" t="n">
        <v>190000</v>
      </c>
      <c r="N67" s="3" t="n">
        <v>190000</v>
      </c>
      <c r="O67" s="7">
        <f>IF($B67=0,"",AVERAGE($C67:$N67))</f>
        <v/>
      </c>
      <c r="P67" s="7">
        <f>IF($B67=0,"",IF($B67&lt;12,MIN($O67,$C$2),$O67))</f>
        <v/>
      </c>
      <c r="Q67" s="7">
        <f>IF($B67=0,"",ROUND($P67/30,-1))</f>
        <v/>
      </c>
      <c r="R67" s="7">
        <f>IF($B67=0,"",ROUND($Q67*2/3,0))</f>
        <v/>
      </c>
      <c r="S67" s="7">
        <f>IF($B67=0,"",ROUND(ROUND($N67/30,-1)*2/3,0))</f>
        <v/>
      </c>
      <c r="T67" s="7">
        <f>IF($B67=0,"",$S67-$R67)</f>
        <v/>
      </c>
      <c r="U67" s="7">
        <f>IF($B67=0,"",ROUND($P67*2/3/30,0))</f>
        <v/>
      </c>
      <c r="V67" s="7">
        <f>IF($B67=0,"",$U67-$R67)</f>
        <v/>
      </c>
      <c r="W67" s="7">
        <f>IF($B67=0,"",ROUND(ROUND($O67/30,-1)*2/3,0))</f>
        <v/>
      </c>
      <c r="X67" s="7">
        <f>IF($B67=0,"",$W67-$R67)</f>
        <v/>
      </c>
    </row>
    <row r="68">
      <c r="A68" s="10" t="inlineStr">
        <is>
          <t>社員065</t>
        </is>
      </c>
      <c r="B68" s="7">
        <f>COUNT($C68:$N68)</f>
        <v/>
      </c>
      <c r="C68" s="3" t="n">
        <v>150000</v>
      </c>
      <c r="D68" s="3" t="n">
        <v>150000</v>
      </c>
      <c r="E68" s="3" t="n">
        <v>150000</v>
      </c>
      <c r="F68" s="3" t="n">
        <v>150000</v>
      </c>
      <c r="G68" s="3" t="n">
        <v>150000</v>
      </c>
      <c r="H68" s="3" t="n">
        <v>150000</v>
      </c>
      <c r="I68" s="3" t="n">
        <v>150000</v>
      </c>
      <c r="J68" s="3" t="n">
        <v>150000</v>
      </c>
      <c r="K68" s="3" t="n">
        <v>150000</v>
      </c>
      <c r="L68" s="3" t="n">
        <v>150000</v>
      </c>
      <c r="M68" s="3" t="n">
        <v>160000</v>
      </c>
      <c r="N68" s="3" t="n">
        <v>160000</v>
      </c>
      <c r="O68" s="7">
        <f>IF($B68=0,"",AVERAGE($C68:$N68))</f>
        <v/>
      </c>
      <c r="P68" s="7">
        <f>IF($B68=0,"",IF($B68&lt;12,MIN($O68,$C$2),$O68))</f>
        <v/>
      </c>
      <c r="Q68" s="7">
        <f>IF($B68=0,"",ROUND($P68/30,-1))</f>
        <v/>
      </c>
      <c r="R68" s="7">
        <f>IF($B68=0,"",ROUND($Q68*2/3,0))</f>
        <v/>
      </c>
      <c r="S68" s="7">
        <f>IF($B68=0,"",ROUND(ROUND($N68/30,-1)*2/3,0))</f>
        <v/>
      </c>
      <c r="T68" s="7">
        <f>IF($B68=0,"",$S68-$R68)</f>
        <v/>
      </c>
      <c r="U68" s="7">
        <f>IF($B68=0,"",ROUND($P68*2/3/30,0))</f>
        <v/>
      </c>
      <c r="V68" s="7">
        <f>IF($B68=0,"",$U68-$R68)</f>
        <v/>
      </c>
      <c r="W68" s="7">
        <f>IF($B68=0,"",ROUND(ROUND($O68/30,-1)*2/3,0))</f>
        <v/>
      </c>
      <c r="X68" s="7">
        <f>IF($B68=0,"",$W68-$R68)</f>
        <v/>
      </c>
    </row>
    <row r="69">
      <c r="A69" s="10" t="inlineStr">
        <is>
          <t>社員066</t>
        </is>
      </c>
      <c r="B69" s="7">
        <f>COUNT($C69:$N69)</f>
        <v/>
      </c>
      <c r="C69" s="3" t="n"/>
      <c r="D69" s="3" t="n"/>
      <c r="E69" s="3" t="n"/>
      <c r="F69" s="3" t="n"/>
      <c r="G69" s="3" t="n"/>
      <c r="H69" s="3" t="n">
        <v>280000</v>
      </c>
      <c r="I69" s="3" t="n">
        <v>280000</v>
      </c>
      <c r="J69" s="3" t="n">
        <v>280000</v>
      </c>
      <c r="K69" s="3" t="n">
        <v>280000</v>
      </c>
      <c r="L69" s="3" t="n">
        <v>280000</v>
      </c>
      <c r="M69" s="3" t="n">
        <v>300000</v>
      </c>
      <c r="N69" s="3" t="n">
        <v>300000</v>
      </c>
      <c r="O69" s="7">
        <f>IF($B69=0,"",AVERAGE($C69:$N69))</f>
        <v/>
      </c>
      <c r="P69" s="7">
        <f>IF($B69=0,"",IF($B69&lt;12,MIN($O69,$C$2),$O69))</f>
        <v/>
      </c>
      <c r="Q69" s="7">
        <f>IF($B69=0,"",ROUND($P69/30,-1))</f>
        <v/>
      </c>
      <c r="R69" s="7">
        <f>IF($B69=0,"",ROUND($Q69*2/3,0))</f>
        <v/>
      </c>
      <c r="S69" s="7">
        <f>IF($B69=0,"",ROUND(ROUND($N69/30,-1)*2/3,0))</f>
        <v/>
      </c>
      <c r="T69" s="7">
        <f>IF($B69=0,"",$S69-$R69)</f>
        <v/>
      </c>
      <c r="U69" s="7">
        <f>IF($B69=0,"",ROUND($P69*2/3/30,0))</f>
        <v/>
      </c>
      <c r="V69" s="7">
        <f>IF($B69=0,"",$U69-$R69)</f>
        <v/>
      </c>
      <c r="W69" s="7">
        <f>IF($B69=0,"",ROUND(ROUND($O69/30,-1)*2/3,0))</f>
        <v/>
      </c>
      <c r="X69" s="7">
        <f>IF($B69=0,"",$W69-$R69)</f>
        <v/>
      </c>
    </row>
    <row r="70">
      <c r="A70" s="10" t="inlineStr">
        <is>
          <t>社員067</t>
        </is>
      </c>
      <c r="B70" s="7">
        <f>COUNT($C70:$N70)</f>
        <v/>
      </c>
      <c r="C70" s="3" t="n"/>
      <c r="D70" s="3" t="n">
        <v>200000</v>
      </c>
      <c r="E70" s="3" t="n">
        <v>200000</v>
      </c>
      <c r="F70" s="3" t="n">
        <v>200000</v>
      </c>
      <c r="G70" s="3" t="n">
        <v>200000</v>
      </c>
      <c r="H70" s="3" t="n">
        <v>200000</v>
      </c>
      <c r="I70" s="3" t="n">
        <v>200000</v>
      </c>
      <c r="J70" s="3" t="n">
        <v>200000</v>
      </c>
      <c r="K70" s="3" t="n">
        <v>200000</v>
      </c>
      <c r="L70" s="3" t="n">
        <v>200000</v>
      </c>
      <c r="M70" s="3" t="n">
        <v>220000</v>
      </c>
      <c r="N70" s="3" t="n">
        <v>220000</v>
      </c>
      <c r="O70" s="7">
        <f>IF($B70=0,"",AVERAGE($C70:$N70))</f>
        <v/>
      </c>
      <c r="P70" s="7">
        <f>IF($B70=0,"",IF($B70&lt;12,MIN($O70,$C$2),$O70))</f>
        <v/>
      </c>
      <c r="Q70" s="7">
        <f>IF($B70=0,"",ROUND($P70/30,-1))</f>
        <v/>
      </c>
      <c r="R70" s="7">
        <f>IF($B70=0,"",ROUND($Q70*2/3,0))</f>
        <v/>
      </c>
      <c r="S70" s="7">
        <f>IF($B70=0,"",ROUND(ROUND($N70/30,-1)*2/3,0))</f>
        <v/>
      </c>
      <c r="T70" s="7">
        <f>IF($B70=0,"",$S70-$R70)</f>
        <v/>
      </c>
      <c r="U70" s="7">
        <f>IF($B70=0,"",ROUND($P70*2/3/30,0))</f>
        <v/>
      </c>
      <c r="V70" s="7">
        <f>IF($B70=0,"",$U70-$R70)</f>
        <v/>
      </c>
      <c r="W70" s="7">
        <f>IF($B70=0,"",ROUND(ROUND($O70/30,-1)*2/3,0))</f>
        <v/>
      </c>
      <c r="X70" s="7">
        <f>IF($B70=0,"",$W70-$R70)</f>
        <v/>
      </c>
    </row>
    <row r="71">
      <c r="A71" s="10" t="inlineStr">
        <is>
          <t>社員068</t>
        </is>
      </c>
      <c r="B71" s="7">
        <f>COUNT($C71:$N71)</f>
        <v/>
      </c>
      <c r="C71" s="3" t="n">
        <v>260000</v>
      </c>
      <c r="D71" s="3" t="n">
        <v>260000</v>
      </c>
      <c r="E71" s="3" t="n">
        <v>260000</v>
      </c>
      <c r="F71" s="3" t="n">
        <v>260000</v>
      </c>
      <c r="G71" s="3" t="n">
        <v>260000</v>
      </c>
      <c r="H71" s="3" t="n">
        <v>260000</v>
      </c>
      <c r="I71" s="3" t="n">
        <v>260000</v>
      </c>
      <c r="J71" s="3" t="n">
        <v>260000</v>
      </c>
      <c r="K71" s="3" t="n">
        <v>260000</v>
      </c>
      <c r="L71" s="3" t="n">
        <v>260000</v>
      </c>
      <c r="M71" s="3" t="n">
        <v>260000</v>
      </c>
      <c r="N71" s="3" t="n">
        <v>260000</v>
      </c>
      <c r="O71" s="7">
        <f>IF($B71=0,"",AVERAGE($C71:$N71))</f>
        <v/>
      </c>
      <c r="P71" s="7">
        <f>IF($B71=0,"",IF($B71&lt;12,MIN($O71,$C$2),$O71))</f>
        <v/>
      </c>
      <c r="Q71" s="7">
        <f>IF($B71=0,"",ROUND($P71/30,-1))</f>
        <v/>
      </c>
      <c r="R71" s="7">
        <f>IF($B71=0,"",ROUND($Q71*2/3,0))</f>
        <v/>
      </c>
      <c r="S71" s="7">
        <f>IF($B71=0,"",ROUND(ROUND($N71/30,-1)*2/3,0))</f>
        <v/>
      </c>
      <c r="T71" s="7">
        <f>IF($B71=0,"",$S71-$R71)</f>
        <v/>
      </c>
      <c r="U71" s="7">
        <f>IF($B71=0,"",ROUND($P71*2/3/30,0))</f>
        <v/>
      </c>
      <c r="V71" s="7">
        <f>IF($B71=0,"",$U71-$R71)</f>
        <v/>
      </c>
      <c r="W71" s="7">
        <f>IF($B71=0,"",ROUND(ROUND($O71/30,-1)*2/3,0))</f>
        <v/>
      </c>
      <c r="X71" s="7">
        <f>IF($B71=0,"",$W71-$R71)</f>
        <v/>
      </c>
    </row>
    <row r="72">
      <c r="A72" s="10" t="inlineStr">
        <is>
          <t>社員069</t>
        </is>
      </c>
      <c r="B72" s="7">
        <f>COUNT($C72:$N72)</f>
        <v/>
      </c>
      <c r="C72" s="3" t="n">
        <v>410000</v>
      </c>
      <c r="D72" s="3" t="n">
        <v>410000</v>
      </c>
      <c r="E72" s="3" t="n">
        <v>410000</v>
      </c>
      <c r="F72" s="3" t="n">
        <v>410000</v>
      </c>
      <c r="G72" s="3" t="n">
        <v>410000</v>
      </c>
      <c r="H72" s="3" t="n">
        <v>410000</v>
      </c>
      <c r="I72" s="3" t="n">
        <v>500000</v>
      </c>
      <c r="J72" s="3" t="n">
        <v>500000</v>
      </c>
      <c r="K72" s="3" t="n">
        <v>500000</v>
      </c>
      <c r="L72" s="3" t="n">
        <v>500000</v>
      </c>
      <c r="M72" s="3" t="n">
        <v>560000</v>
      </c>
      <c r="N72" s="3" t="n">
        <v>560000</v>
      </c>
      <c r="O72" s="7">
        <f>IF($B72=0,"",AVERAGE($C72:$N72))</f>
        <v/>
      </c>
      <c r="P72" s="7">
        <f>IF($B72=0,"",IF($B72&lt;12,MIN($O72,$C$2),$O72))</f>
        <v/>
      </c>
      <c r="Q72" s="7">
        <f>IF($B72=0,"",ROUND($P72/30,-1))</f>
        <v/>
      </c>
      <c r="R72" s="7">
        <f>IF($B72=0,"",ROUND($Q72*2/3,0))</f>
        <v/>
      </c>
      <c r="S72" s="7">
        <f>IF($B72=0,"",ROUND(ROUND($N72/30,-1)*2/3,0))</f>
        <v/>
      </c>
      <c r="T72" s="7">
        <f>IF($B72=0,"",$S72-$R72)</f>
        <v/>
      </c>
      <c r="U72" s="7">
        <f>IF($B72=0,"",ROUND($P72*2/3/30,0))</f>
        <v/>
      </c>
      <c r="V72" s="7">
        <f>IF($B72=0,"",$U72-$R72)</f>
        <v/>
      </c>
      <c r="W72" s="7">
        <f>IF($B72=0,"",ROUND(ROUND($O72/30,-1)*2/3,0))</f>
        <v/>
      </c>
      <c r="X72" s="7">
        <f>IF($B72=0,"",$W72-$R72)</f>
        <v/>
      </c>
    </row>
    <row r="73">
      <c r="A73" s="10" t="inlineStr">
        <is>
          <t>社員070</t>
        </is>
      </c>
      <c r="B73" s="7">
        <f>COUNT($C73:$N73)</f>
        <v/>
      </c>
      <c r="C73" s="3" t="n">
        <v>300000</v>
      </c>
      <c r="D73" s="3" t="n">
        <v>300000</v>
      </c>
      <c r="E73" s="3" t="n">
        <v>300000</v>
      </c>
      <c r="F73" s="3" t="n">
        <v>300000</v>
      </c>
      <c r="G73" s="3" t="n">
        <v>300000</v>
      </c>
      <c r="H73" s="3" t="n">
        <v>300000</v>
      </c>
      <c r="I73" s="3" t="n">
        <v>300000</v>
      </c>
      <c r="J73" s="3" t="n">
        <v>300000</v>
      </c>
      <c r="K73" s="3" t="n">
        <v>300000</v>
      </c>
      <c r="L73" s="3" t="n">
        <v>300000</v>
      </c>
      <c r="M73" s="3" t="n">
        <v>320000</v>
      </c>
      <c r="N73" s="3" t="n">
        <v>320000</v>
      </c>
      <c r="O73" s="7">
        <f>IF($B73=0,"",AVERAGE($C73:$N73))</f>
        <v/>
      </c>
      <c r="P73" s="7">
        <f>IF($B73=0,"",IF($B73&lt;12,MIN($O73,$C$2),$O73))</f>
        <v/>
      </c>
      <c r="Q73" s="7">
        <f>IF($B73=0,"",ROUND($P73/30,-1))</f>
        <v/>
      </c>
      <c r="R73" s="7">
        <f>IF($B73=0,"",ROUND($Q73*2/3,0))</f>
        <v/>
      </c>
      <c r="S73" s="7">
        <f>IF($B73=0,"",ROUND(ROUND($N73/30,-1)*2/3,0))</f>
        <v/>
      </c>
      <c r="T73" s="7">
        <f>IF($B73=0,"",$S73-$R73)</f>
        <v/>
      </c>
      <c r="U73" s="7">
        <f>IF($B73=0,"",ROUND($P73*2/3/30,0))</f>
        <v/>
      </c>
      <c r="V73" s="7">
        <f>IF($B73=0,"",$U73-$R73)</f>
        <v/>
      </c>
      <c r="W73" s="7">
        <f>IF($B73=0,"",ROUND(ROUND($O73/30,-1)*2/3,0))</f>
        <v/>
      </c>
      <c r="X73" s="7">
        <f>IF($B73=0,"",$W73-$R73)</f>
        <v/>
      </c>
    </row>
    <row r="74">
      <c r="A74" s="10" t="inlineStr">
        <is>
          <t>社員071</t>
        </is>
      </c>
      <c r="B74" s="7">
        <f>COUNT($C74:$N74)</f>
        <v/>
      </c>
      <c r="C74" s="3" t="n"/>
      <c r="D74" s="3" t="n">
        <v>470000</v>
      </c>
      <c r="E74" s="3" t="n">
        <v>470000</v>
      </c>
      <c r="F74" s="3" t="n">
        <v>470000</v>
      </c>
      <c r="G74" s="3" t="n">
        <v>470000</v>
      </c>
      <c r="H74" s="3" t="n">
        <v>470000</v>
      </c>
      <c r="I74" s="3" t="n">
        <v>470000</v>
      </c>
      <c r="J74" s="3" t="n">
        <v>470000</v>
      </c>
      <c r="K74" s="3" t="n">
        <v>470000</v>
      </c>
      <c r="L74" s="3" t="n">
        <v>470000</v>
      </c>
      <c r="M74" s="3" t="n">
        <v>500000</v>
      </c>
      <c r="N74" s="3" t="n">
        <v>500000</v>
      </c>
      <c r="O74" s="7">
        <f>IF($B74=0,"",AVERAGE($C74:$N74))</f>
        <v/>
      </c>
      <c r="P74" s="7">
        <f>IF($B74=0,"",IF($B74&lt;12,MIN($O74,$C$2),$O74))</f>
        <v/>
      </c>
      <c r="Q74" s="7">
        <f>IF($B74=0,"",ROUND($P74/30,-1))</f>
        <v/>
      </c>
      <c r="R74" s="7">
        <f>IF($B74=0,"",ROUND($Q74*2/3,0))</f>
        <v/>
      </c>
      <c r="S74" s="7">
        <f>IF($B74=0,"",ROUND(ROUND($N74/30,-1)*2/3,0))</f>
        <v/>
      </c>
      <c r="T74" s="7">
        <f>IF($B74=0,"",$S74-$R74)</f>
        <v/>
      </c>
      <c r="U74" s="7">
        <f>IF($B74=0,"",ROUND($P74*2/3/30,0))</f>
        <v/>
      </c>
      <c r="V74" s="7">
        <f>IF($B74=0,"",$U74-$R74)</f>
        <v/>
      </c>
      <c r="W74" s="7">
        <f>IF($B74=0,"",ROUND(ROUND($O74/30,-1)*2/3,0))</f>
        <v/>
      </c>
      <c r="X74" s="7">
        <f>IF($B74=0,"",$W74-$R74)</f>
        <v/>
      </c>
    </row>
    <row r="75">
      <c r="A75" s="10" t="inlineStr">
        <is>
          <t>社員072</t>
        </is>
      </c>
      <c r="B75" s="7">
        <f>COUNT($C75:$N75)</f>
        <v/>
      </c>
      <c r="C75" s="3" t="n">
        <v>200000</v>
      </c>
      <c r="D75" s="3" t="n">
        <v>200000</v>
      </c>
      <c r="E75" s="3" t="n">
        <v>200000</v>
      </c>
      <c r="F75" s="3" t="n">
        <v>200000</v>
      </c>
      <c r="G75" s="3" t="n">
        <v>200000</v>
      </c>
      <c r="H75" s="3" t="n">
        <v>200000</v>
      </c>
      <c r="I75" s="3" t="n">
        <v>200000</v>
      </c>
      <c r="J75" s="3" t="n">
        <v>200000</v>
      </c>
      <c r="K75" s="3" t="n">
        <v>200000</v>
      </c>
      <c r="L75" s="3" t="n">
        <v>200000</v>
      </c>
      <c r="M75" s="3" t="n">
        <v>190000</v>
      </c>
      <c r="N75" s="3" t="n">
        <v>190000</v>
      </c>
      <c r="O75" s="7">
        <f>IF($B75=0,"",AVERAGE($C75:$N75))</f>
        <v/>
      </c>
      <c r="P75" s="7">
        <f>IF($B75=0,"",IF($B75&lt;12,MIN($O75,$C$2),$O75))</f>
        <v/>
      </c>
      <c r="Q75" s="7">
        <f>IF($B75=0,"",ROUND($P75/30,-1))</f>
        <v/>
      </c>
      <c r="R75" s="7">
        <f>IF($B75=0,"",ROUND($Q75*2/3,0))</f>
        <v/>
      </c>
      <c r="S75" s="7">
        <f>IF($B75=0,"",ROUND(ROUND($N75/30,-1)*2/3,0))</f>
        <v/>
      </c>
      <c r="T75" s="7">
        <f>IF($B75=0,"",$S75-$R75)</f>
        <v/>
      </c>
      <c r="U75" s="7">
        <f>IF($B75=0,"",ROUND($P75*2/3/30,0))</f>
        <v/>
      </c>
      <c r="V75" s="7">
        <f>IF($B75=0,"",$U75-$R75)</f>
        <v/>
      </c>
      <c r="W75" s="7">
        <f>IF($B75=0,"",ROUND(ROUND($O75/30,-1)*2/3,0))</f>
        <v/>
      </c>
      <c r="X75" s="7">
        <f>IF($B75=0,"",$W75-$R75)</f>
        <v/>
      </c>
    </row>
    <row r="76">
      <c r="A76" s="10" t="inlineStr">
        <is>
          <t>社員073</t>
        </is>
      </c>
      <c r="B76" s="7">
        <f>COUNT($C76:$N76)</f>
        <v/>
      </c>
      <c r="C76" s="3" t="n">
        <v>380000</v>
      </c>
      <c r="D76" s="3" t="n">
        <v>380000</v>
      </c>
      <c r="E76" s="3" t="n">
        <v>380000</v>
      </c>
      <c r="F76" s="3" t="n">
        <v>380000</v>
      </c>
      <c r="G76" s="3" t="n">
        <v>380000</v>
      </c>
      <c r="H76" s="3" t="n">
        <v>380000</v>
      </c>
      <c r="I76" s="3" t="n">
        <v>380000</v>
      </c>
      <c r="J76" s="3" t="n">
        <v>380000</v>
      </c>
      <c r="K76" s="3" t="n">
        <v>380000</v>
      </c>
      <c r="L76" s="3" t="n">
        <v>380000</v>
      </c>
      <c r="M76" s="3" t="n">
        <v>440000</v>
      </c>
      <c r="N76" s="3" t="n">
        <v>440000</v>
      </c>
      <c r="O76" s="7">
        <f>IF($B76=0,"",AVERAGE($C76:$N76))</f>
        <v/>
      </c>
      <c r="P76" s="7">
        <f>IF($B76=0,"",IF($B76&lt;12,MIN($O76,$C$2),$O76))</f>
        <v/>
      </c>
      <c r="Q76" s="7">
        <f>IF($B76=0,"",ROUND($P76/30,-1))</f>
        <v/>
      </c>
      <c r="R76" s="7">
        <f>IF($B76=0,"",ROUND($Q76*2/3,0))</f>
        <v/>
      </c>
      <c r="S76" s="7">
        <f>IF($B76=0,"",ROUND(ROUND($N76/30,-1)*2/3,0))</f>
        <v/>
      </c>
      <c r="T76" s="7">
        <f>IF($B76=0,"",$S76-$R76)</f>
        <v/>
      </c>
      <c r="U76" s="7">
        <f>IF($B76=0,"",ROUND($P76*2/3/30,0))</f>
        <v/>
      </c>
      <c r="V76" s="7">
        <f>IF($B76=0,"",$U76-$R76)</f>
        <v/>
      </c>
      <c r="W76" s="7">
        <f>IF($B76=0,"",ROUND(ROUND($O76/30,-1)*2/3,0))</f>
        <v/>
      </c>
      <c r="X76" s="7">
        <f>IF($B76=0,"",$W76-$R76)</f>
        <v/>
      </c>
    </row>
    <row r="77">
      <c r="A77" s="10" t="inlineStr">
        <is>
          <t>社員074</t>
        </is>
      </c>
      <c r="B77" s="7">
        <f>COUNT($C77:$N77)</f>
        <v/>
      </c>
      <c r="C77" s="3" t="n">
        <v>300000</v>
      </c>
      <c r="D77" s="3" t="n">
        <v>300000</v>
      </c>
      <c r="E77" s="3" t="n">
        <v>300000</v>
      </c>
      <c r="F77" s="3" t="n">
        <v>300000</v>
      </c>
      <c r="G77" s="3" t="n">
        <v>300000</v>
      </c>
      <c r="H77" s="3" t="n">
        <v>300000</v>
      </c>
      <c r="I77" s="3" t="n">
        <v>300000</v>
      </c>
      <c r="J77" s="3" t="n">
        <v>300000</v>
      </c>
      <c r="K77" s="3" t="n">
        <v>300000</v>
      </c>
      <c r="L77" s="3" t="n">
        <v>300000</v>
      </c>
      <c r="M77" s="3" t="n">
        <v>340000</v>
      </c>
      <c r="N77" s="3" t="n">
        <v>340000</v>
      </c>
      <c r="O77" s="7">
        <f>IF($B77=0,"",AVERAGE($C77:$N77))</f>
        <v/>
      </c>
      <c r="P77" s="7">
        <f>IF($B77=0,"",IF($B77&lt;12,MIN($O77,$C$2),$O77))</f>
        <v/>
      </c>
      <c r="Q77" s="7">
        <f>IF($B77=0,"",ROUND($P77/30,-1))</f>
        <v/>
      </c>
      <c r="R77" s="7">
        <f>IF($B77=0,"",ROUND($Q77*2/3,0))</f>
        <v/>
      </c>
      <c r="S77" s="7">
        <f>IF($B77=0,"",ROUND(ROUND($N77/30,-1)*2/3,0))</f>
        <v/>
      </c>
      <c r="T77" s="7">
        <f>IF($B77=0,"",$S77-$R77)</f>
        <v/>
      </c>
      <c r="U77" s="7">
        <f>IF($B77=0,"",ROUND($P77*2/3/30,0))</f>
        <v/>
      </c>
      <c r="V77" s="7">
        <f>IF($B77=0,"",$U77-$R77)</f>
        <v/>
      </c>
      <c r="W77" s="7">
        <f>IF($B77=0,"",ROUND(ROUND($O77/30,-1)*2/3,0))</f>
        <v/>
      </c>
      <c r="X77" s="7">
        <f>IF($B77=0,"",$W77-$R77)</f>
        <v/>
      </c>
    </row>
    <row r="78">
      <c r="A78" s="10" t="inlineStr">
        <is>
          <t>社員075</t>
        </is>
      </c>
      <c r="B78" s="7">
        <f>COUNT($C78:$N78)</f>
        <v/>
      </c>
      <c r="C78" s="3" t="n">
        <v>470000</v>
      </c>
      <c r="D78" s="3" t="n">
        <v>470000</v>
      </c>
      <c r="E78" s="3" t="n">
        <v>470000</v>
      </c>
      <c r="F78" s="3" t="n">
        <v>470000</v>
      </c>
      <c r="G78" s="3" t="n">
        <v>470000</v>
      </c>
      <c r="H78" s="3" t="n">
        <v>470000</v>
      </c>
      <c r="I78" s="3" t="n">
        <v>470000</v>
      </c>
      <c r="J78" s="3" t="n">
        <v>470000</v>
      </c>
      <c r="K78" s="3" t="n">
        <v>470000</v>
      </c>
      <c r="L78" s="3" t="n">
        <v>470000</v>
      </c>
      <c r="M78" s="3" t="n">
        <v>470000</v>
      </c>
      <c r="N78" s="3" t="n">
        <v>470000</v>
      </c>
      <c r="O78" s="7">
        <f>IF($B78=0,"",AVERAGE($C78:$N78))</f>
        <v/>
      </c>
      <c r="P78" s="7">
        <f>IF($B78=0,"",IF($B78&lt;12,MIN($O78,$C$2),$O78))</f>
        <v/>
      </c>
      <c r="Q78" s="7">
        <f>IF($B78=0,"",ROUND($P78/30,-1))</f>
        <v/>
      </c>
      <c r="R78" s="7">
        <f>IF($B78=0,"",ROUND($Q78*2/3,0))</f>
        <v/>
      </c>
      <c r="S78" s="7">
        <f>IF($B78=0,"",ROUND(ROUND($N78/30,-1)*2/3,0))</f>
        <v/>
      </c>
      <c r="T78" s="7">
        <f>IF($B78=0,"",$S78-$R78)</f>
        <v/>
      </c>
      <c r="U78" s="7">
        <f>IF($B78=0,"",ROUND($P78*2/3/30,0))</f>
        <v/>
      </c>
      <c r="V78" s="7">
        <f>IF($B78=0,"",$U78-$R78)</f>
        <v/>
      </c>
      <c r="W78" s="7">
        <f>IF($B78=0,"",ROUND(ROUND($O78/30,-1)*2/3,0))</f>
        <v/>
      </c>
      <c r="X78" s="7">
        <f>IF($B78=0,"",$W78-$R78)</f>
        <v/>
      </c>
    </row>
    <row r="79">
      <c r="A79" s="10" t="inlineStr">
        <is>
          <t>社員076</t>
        </is>
      </c>
      <c r="B79" s="7">
        <f>COUNT($C79:$N79)</f>
        <v/>
      </c>
      <c r="C79" s="3" t="n">
        <v>170000</v>
      </c>
      <c r="D79" s="3" t="n">
        <v>170000</v>
      </c>
      <c r="E79" s="3" t="n">
        <v>170000</v>
      </c>
      <c r="F79" s="3" t="n">
        <v>170000</v>
      </c>
      <c r="G79" s="3" t="n">
        <v>170000</v>
      </c>
      <c r="H79" s="3" t="n">
        <v>170000</v>
      </c>
      <c r="I79" s="3" t="n">
        <v>170000</v>
      </c>
      <c r="J79" s="3" t="n">
        <v>170000</v>
      </c>
      <c r="K79" s="3" t="n">
        <v>170000</v>
      </c>
      <c r="L79" s="3" t="n">
        <v>170000</v>
      </c>
      <c r="M79" s="3" t="n">
        <v>190000</v>
      </c>
      <c r="N79" s="3" t="n">
        <v>190000</v>
      </c>
      <c r="O79" s="7">
        <f>IF($B79=0,"",AVERAGE($C79:$N79))</f>
        <v/>
      </c>
      <c r="P79" s="7">
        <f>IF($B79=0,"",IF($B79&lt;12,MIN($O79,$C$2),$O79))</f>
        <v/>
      </c>
      <c r="Q79" s="7">
        <f>IF($B79=0,"",ROUND($P79/30,-1))</f>
        <v/>
      </c>
      <c r="R79" s="7">
        <f>IF($B79=0,"",ROUND($Q79*2/3,0))</f>
        <v/>
      </c>
      <c r="S79" s="7">
        <f>IF($B79=0,"",ROUND(ROUND($N79/30,-1)*2/3,0))</f>
        <v/>
      </c>
      <c r="T79" s="7">
        <f>IF($B79=0,"",$S79-$R79)</f>
        <v/>
      </c>
      <c r="U79" s="7">
        <f>IF($B79=0,"",ROUND($P79*2/3/30,0))</f>
        <v/>
      </c>
      <c r="V79" s="7">
        <f>IF($B79=0,"",$U79-$R79)</f>
        <v/>
      </c>
      <c r="W79" s="7">
        <f>IF($B79=0,"",ROUND(ROUND($O79/30,-1)*2/3,0))</f>
        <v/>
      </c>
      <c r="X79" s="7">
        <f>IF($B79=0,"",$W79-$R79)</f>
        <v/>
      </c>
    </row>
    <row r="80">
      <c r="A80" s="10" t="inlineStr">
        <is>
          <t>社員077</t>
        </is>
      </c>
      <c r="B80" s="7">
        <f>COUNT($C80:$N80)</f>
        <v/>
      </c>
      <c r="C80" s="3" t="n">
        <v>320000</v>
      </c>
      <c r="D80" s="3" t="n">
        <v>320000</v>
      </c>
      <c r="E80" s="3" t="n">
        <v>320000</v>
      </c>
      <c r="F80" s="3" t="n">
        <v>320000</v>
      </c>
      <c r="G80" s="3" t="n">
        <v>320000</v>
      </c>
      <c r="H80" s="3" t="n">
        <v>320000</v>
      </c>
      <c r="I80" s="3" t="n">
        <v>320000</v>
      </c>
      <c r="J80" s="3" t="n">
        <v>320000</v>
      </c>
      <c r="K80" s="3" t="n">
        <v>320000</v>
      </c>
      <c r="L80" s="3" t="n">
        <v>320000</v>
      </c>
      <c r="M80" s="3" t="n">
        <v>340000</v>
      </c>
      <c r="N80" s="3" t="n">
        <v>340000</v>
      </c>
      <c r="O80" s="7">
        <f>IF($B80=0,"",AVERAGE($C80:$N80))</f>
        <v/>
      </c>
      <c r="P80" s="7">
        <f>IF($B80=0,"",IF($B80&lt;12,MIN($O80,$C$2),$O80))</f>
        <v/>
      </c>
      <c r="Q80" s="7">
        <f>IF($B80=0,"",ROUND($P80/30,-1))</f>
        <v/>
      </c>
      <c r="R80" s="7">
        <f>IF($B80=0,"",ROUND($Q80*2/3,0))</f>
        <v/>
      </c>
      <c r="S80" s="7">
        <f>IF($B80=0,"",ROUND(ROUND($N80/30,-1)*2/3,0))</f>
        <v/>
      </c>
      <c r="T80" s="7">
        <f>IF($B80=0,"",$S80-$R80)</f>
        <v/>
      </c>
      <c r="U80" s="7">
        <f>IF($B80=0,"",ROUND($P80*2/3/30,0))</f>
        <v/>
      </c>
      <c r="V80" s="7">
        <f>IF($B80=0,"",$U80-$R80)</f>
        <v/>
      </c>
      <c r="W80" s="7">
        <f>IF($B80=0,"",ROUND(ROUND($O80/30,-1)*2/3,0))</f>
        <v/>
      </c>
      <c r="X80" s="7">
        <f>IF($B80=0,"",$W80-$R80)</f>
        <v/>
      </c>
    </row>
    <row r="81">
      <c r="A81" s="10" t="inlineStr">
        <is>
          <t>社員078</t>
        </is>
      </c>
      <c r="B81" s="7">
        <f>COUNT($C81:$N81)</f>
        <v/>
      </c>
      <c r="C81" s="3" t="n">
        <v>150000</v>
      </c>
      <c r="D81" s="3" t="n">
        <v>150000</v>
      </c>
      <c r="E81" s="3" t="n">
        <v>150000</v>
      </c>
      <c r="F81" s="3" t="n">
        <v>150000</v>
      </c>
      <c r="G81" s="3" t="n">
        <v>150000</v>
      </c>
      <c r="H81" s="3" t="n">
        <v>150000</v>
      </c>
      <c r="I81" s="3" t="n">
        <v>150000</v>
      </c>
      <c r="J81" s="3" t="n">
        <v>150000</v>
      </c>
      <c r="K81" s="3" t="n">
        <v>150000</v>
      </c>
      <c r="L81" s="3" t="n">
        <v>150000</v>
      </c>
      <c r="M81" s="3" t="n">
        <v>150000</v>
      </c>
      <c r="N81" s="3" t="n">
        <v>150000</v>
      </c>
      <c r="O81" s="7">
        <f>IF($B81=0,"",AVERAGE($C81:$N81))</f>
        <v/>
      </c>
      <c r="P81" s="7">
        <f>IF($B81=0,"",IF($B81&lt;12,MIN($O81,$C$2),$O81))</f>
        <v/>
      </c>
      <c r="Q81" s="7">
        <f>IF($B81=0,"",ROUND($P81/30,-1))</f>
        <v/>
      </c>
      <c r="R81" s="7">
        <f>IF($B81=0,"",ROUND($Q81*2/3,0))</f>
        <v/>
      </c>
      <c r="S81" s="7">
        <f>IF($B81=0,"",ROUND(ROUND($N81/30,-1)*2/3,0))</f>
        <v/>
      </c>
      <c r="T81" s="7">
        <f>IF($B81=0,"",$S81-$R81)</f>
        <v/>
      </c>
      <c r="U81" s="7">
        <f>IF($B81=0,"",ROUND($P81*2/3/30,0))</f>
        <v/>
      </c>
      <c r="V81" s="7">
        <f>IF($B81=0,"",$U81-$R81)</f>
        <v/>
      </c>
      <c r="W81" s="7">
        <f>IF($B81=0,"",ROUND(ROUND($O81/30,-1)*2/3,0))</f>
        <v/>
      </c>
      <c r="X81" s="7">
        <f>IF($B81=0,"",$W81-$R81)</f>
        <v/>
      </c>
    </row>
    <row r="82">
      <c r="A82" s="10" t="inlineStr">
        <is>
          <t>社員079</t>
        </is>
      </c>
      <c r="B82" s="7">
        <f>COUNT($C82:$N82)</f>
        <v/>
      </c>
      <c r="C82" s="3" t="n">
        <v>160000</v>
      </c>
      <c r="D82" s="3" t="n">
        <v>160000</v>
      </c>
      <c r="E82" s="3" t="n">
        <v>160000</v>
      </c>
      <c r="F82" s="3" t="n">
        <v>160000</v>
      </c>
      <c r="G82" s="3" t="n">
        <v>160000</v>
      </c>
      <c r="H82" s="3" t="n">
        <v>160000</v>
      </c>
      <c r="I82" s="3" t="n">
        <v>160000</v>
      </c>
      <c r="J82" s="3" t="n">
        <v>160000</v>
      </c>
      <c r="K82" s="3" t="n">
        <v>160000</v>
      </c>
      <c r="L82" s="3" t="n">
        <v>160000</v>
      </c>
      <c r="M82" s="3" t="n">
        <v>170000</v>
      </c>
      <c r="N82" s="3" t="n">
        <v>170000</v>
      </c>
      <c r="O82" s="7">
        <f>IF($B82=0,"",AVERAGE($C82:$N82))</f>
        <v/>
      </c>
      <c r="P82" s="7">
        <f>IF($B82=0,"",IF($B82&lt;12,MIN($O82,$C$2),$O82))</f>
        <v/>
      </c>
      <c r="Q82" s="7">
        <f>IF($B82=0,"",ROUND($P82/30,-1))</f>
        <v/>
      </c>
      <c r="R82" s="7">
        <f>IF($B82=0,"",ROUND($Q82*2/3,0))</f>
        <v/>
      </c>
      <c r="S82" s="7">
        <f>IF($B82=0,"",ROUND(ROUND($N82/30,-1)*2/3,0))</f>
        <v/>
      </c>
      <c r="T82" s="7">
        <f>IF($B82=0,"",$S82-$R82)</f>
        <v/>
      </c>
      <c r="U82" s="7">
        <f>IF($B82=0,"",ROUND($P82*2/3/30,0))</f>
        <v/>
      </c>
      <c r="V82" s="7">
        <f>IF($B82=0,"",$U82-$R82)</f>
        <v/>
      </c>
      <c r="W82" s="7">
        <f>IF($B82=0,"",ROUND(ROUND($O82/30,-1)*2/3,0))</f>
        <v/>
      </c>
      <c r="X82" s="7">
        <f>IF($B82=0,"",$W82-$R82)</f>
        <v/>
      </c>
    </row>
    <row r="83">
      <c r="A83" s="10" t="inlineStr">
        <is>
          <t>社員080</t>
        </is>
      </c>
      <c r="B83" s="7">
        <f>COUNT($C83:$N83)</f>
        <v/>
      </c>
      <c r="C83" s="3" t="n">
        <v>340000</v>
      </c>
      <c r="D83" s="3" t="n">
        <v>340000</v>
      </c>
      <c r="E83" s="3" t="n">
        <v>340000</v>
      </c>
      <c r="F83" s="3" t="n">
        <v>340000</v>
      </c>
      <c r="G83" s="3" t="n">
        <v>340000</v>
      </c>
      <c r="H83" s="3" t="n">
        <v>340000</v>
      </c>
      <c r="I83" s="3" t="n">
        <v>340000</v>
      </c>
      <c r="J83" s="3" t="n">
        <v>340000</v>
      </c>
      <c r="K83" s="3" t="n">
        <v>340000</v>
      </c>
      <c r="L83" s="3" t="n">
        <v>340000</v>
      </c>
      <c r="M83" s="3" t="n">
        <v>360000</v>
      </c>
      <c r="N83" s="3" t="n">
        <v>360000</v>
      </c>
      <c r="O83" s="7">
        <f>IF($B83=0,"",AVERAGE($C83:$N83))</f>
        <v/>
      </c>
      <c r="P83" s="7">
        <f>IF($B83=0,"",IF($B83&lt;12,MIN($O83,$C$2),$O83))</f>
        <v/>
      </c>
      <c r="Q83" s="7">
        <f>IF($B83=0,"",ROUND($P83/30,-1))</f>
        <v/>
      </c>
      <c r="R83" s="7">
        <f>IF($B83=0,"",ROUND($Q83*2/3,0))</f>
        <v/>
      </c>
      <c r="S83" s="7">
        <f>IF($B83=0,"",ROUND(ROUND($N83/30,-1)*2/3,0))</f>
        <v/>
      </c>
      <c r="T83" s="7">
        <f>IF($B83=0,"",$S83-$R83)</f>
        <v/>
      </c>
      <c r="U83" s="7">
        <f>IF($B83=0,"",ROUND($P83*2/3/30,0))</f>
        <v/>
      </c>
      <c r="V83" s="7">
        <f>IF($B83=0,"",$U83-$R83)</f>
        <v/>
      </c>
      <c r="W83" s="7">
        <f>IF($B83=0,"",ROUND(ROUND($O83/30,-1)*2/3,0))</f>
        <v/>
      </c>
      <c r="X83" s="7">
        <f>IF($B83=0,"",$W83-$R83)</f>
        <v/>
      </c>
    </row>
    <row r="84">
      <c r="A84" s="10" t="inlineStr">
        <is>
          <t>社員081</t>
        </is>
      </c>
      <c r="B84" s="7">
        <f>COUNT($C84:$N84)</f>
        <v/>
      </c>
      <c r="C84" s="3" t="n">
        <v>160000</v>
      </c>
      <c r="D84" s="3" t="n">
        <v>160000</v>
      </c>
      <c r="E84" s="3" t="n">
        <v>160000</v>
      </c>
      <c r="F84" s="3" t="n">
        <v>160000</v>
      </c>
      <c r="G84" s="3" t="n">
        <v>160000</v>
      </c>
      <c r="H84" s="3" t="n">
        <v>160000</v>
      </c>
      <c r="I84" s="3" t="n">
        <v>160000</v>
      </c>
      <c r="J84" s="3" t="n">
        <v>160000</v>
      </c>
      <c r="K84" s="3" t="n">
        <v>160000</v>
      </c>
      <c r="L84" s="3" t="n">
        <v>160000</v>
      </c>
      <c r="M84" s="3" t="n">
        <v>160000</v>
      </c>
      <c r="N84" s="3" t="n">
        <v>160000</v>
      </c>
      <c r="O84" s="7">
        <f>IF($B84=0,"",AVERAGE($C84:$N84))</f>
        <v/>
      </c>
      <c r="P84" s="7">
        <f>IF($B84=0,"",IF($B84&lt;12,MIN($O84,$C$2),$O84))</f>
        <v/>
      </c>
      <c r="Q84" s="7">
        <f>IF($B84=0,"",ROUND($P84/30,-1))</f>
        <v/>
      </c>
      <c r="R84" s="7">
        <f>IF($B84=0,"",ROUND($Q84*2/3,0))</f>
        <v/>
      </c>
      <c r="S84" s="7">
        <f>IF($B84=0,"",ROUND(ROUND($N84/30,-1)*2/3,0))</f>
        <v/>
      </c>
      <c r="T84" s="7">
        <f>IF($B84=0,"",$S84-$R84)</f>
        <v/>
      </c>
      <c r="U84" s="7">
        <f>IF($B84=0,"",ROUND($P84*2/3/30,0))</f>
        <v/>
      </c>
      <c r="V84" s="7">
        <f>IF($B84=0,"",$U84-$R84)</f>
        <v/>
      </c>
      <c r="W84" s="7">
        <f>IF($B84=0,"",ROUND(ROUND($O84/30,-1)*2/3,0))</f>
        <v/>
      </c>
      <c r="X84" s="7">
        <f>IF($B84=0,"",$W84-$R84)</f>
        <v/>
      </c>
    </row>
    <row r="85">
      <c r="A85" s="10" t="inlineStr">
        <is>
          <t>社員082</t>
        </is>
      </c>
      <c r="B85" s="7">
        <f>COUNT($C85:$N85)</f>
        <v/>
      </c>
      <c r="C85" s="3" t="n"/>
      <c r="D85" s="3" t="n"/>
      <c r="E85" s="3" t="n"/>
      <c r="F85" s="3" t="n"/>
      <c r="G85" s="3" t="n"/>
      <c r="H85" s="3" t="n"/>
      <c r="I85" s="3" t="n"/>
      <c r="J85" s="3" t="n"/>
      <c r="K85" s="3" t="n"/>
      <c r="L85" s="3" t="n"/>
      <c r="M85" s="3" t="n">
        <v>360000</v>
      </c>
      <c r="N85" s="3" t="n">
        <v>360000</v>
      </c>
      <c r="O85" s="7">
        <f>IF($B85=0,"",AVERAGE($C85:$N85))</f>
        <v/>
      </c>
      <c r="P85" s="7">
        <f>IF($B85=0,"",IF($B85&lt;12,MIN($O85,$C$2),$O85))</f>
        <v/>
      </c>
      <c r="Q85" s="7">
        <f>IF($B85=0,"",ROUND($P85/30,-1))</f>
        <v/>
      </c>
      <c r="R85" s="7">
        <f>IF($B85=0,"",ROUND($Q85*2/3,0))</f>
        <v/>
      </c>
      <c r="S85" s="7">
        <f>IF($B85=0,"",ROUND(ROUND($N85/30,-1)*2/3,0))</f>
        <v/>
      </c>
      <c r="T85" s="7">
        <f>IF($B85=0,"",$S85-$R85)</f>
        <v/>
      </c>
      <c r="U85" s="7">
        <f>IF($B85=0,"",ROUND($P85*2/3/30,0))</f>
        <v/>
      </c>
      <c r="V85" s="7">
        <f>IF($B85=0,"",$U85-$R85)</f>
        <v/>
      </c>
      <c r="W85" s="7">
        <f>IF($B85=0,"",ROUND(ROUND($O85/30,-1)*2/3,0))</f>
        <v/>
      </c>
      <c r="X85" s="7">
        <f>IF($B85=0,"",$W85-$R85)</f>
        <v/>
      </c>
    </row>
    <row r="86">
      <c r="A86" s="10" t="inlineStr">
        <is>
          <t>社員083</t>
        </is>
      </c>
      <c r="B86" s="7">
        <f>COUNT($C86:$N86)</f>
        <v/>
      </c>
      <c r="C86" s="3" t="n">
        <v>134000</v>
      </c>
      <c r="D86" s="3" t="n">
        <v>134000</v>
      </c>
      <c r="E86" s="3" t="n">
        <v>134000</v>
      </c>
      <c r="F86" s="3" t="n">
        <v>150000</v>
      </c>
      <c r="G86" s="3" t="n">
        <v>150000</v>
      </c>
      <c r="H86" s="3" t="n">
        <v>150000</v>
      </c>
      <c r="I86" s="3" t="n">
        <v>150000</v>
      </c>
      <c r="J86" s="3" t="n">
        <v>150000</v>
      </c>
      <c r="K86" s="3" t="n">
        <v>150000</v>
      </c>
      <c r="L86" s="3" t="n">
        <v>150000</v>
      </c>
      <c r="M86" s="3" t="n">
        <v>150000</v>
      </c>
      <c r="N86" s="3" t="n">
        <v>150000</v>
      </c>
      <c r="O86" s="7">
        <f>IF($B86=0,"",AVERAGE($C86:$N86))</f>
        <v/>
      </c>
      <c r="P86" s="7">
        <f>IF($B86=0,"",IF($B86&lt;12,MIN($O86,$C$2),$O86))</f>
        <v/>
      </c>
      <c r="Q86" s="7">
        <f>IF($B86=0,"",ROUND($P86/30,-1))</f>
        <v/>
      </c>
      <c r="R86" s="7">
        <f>IF($B86=0,"",ROUND($Q86*2/3,0))</f>
        <v/>
      </c>
      <c r="S86" s="7">
        <f>IF($B86=0,"",ROUND(ROUND($N86/30,-1)*2/3,0))</f>
        <v/>
      </c>
      <c r="T86" s="7">
        <f>IF($B86=0,"",$S86-$R86)</f>
        <v/>
      </c>
      <c r="U86" s="7">
        <f>IF($B86=0,"",ROUND($P86*2/3/30,0))</f>
        <v/>
      </c>
      <c r="V86" s="7">
        <f>IF($B86=0,"",$U86-$R86)</f>
        <v/>
      </c>
      <c r="W86" s="7">
        <f>IF($B86=0,"",ROUND(ROUND($O86/30,-1)*2/3,0))</f>
        <v/>
      </c>
      <c r="X86" s="7">
        <f>IF($B86=0,"",$W86-$R86)</f>
        <v/>
      </c>
    </row>
    <row r="87">
      <c r="A87" s="10" t="inlineStr">
        <is>
          <t>社員084</t>
        </is>
      </c>
      <c r="B87" s="7">
        <f>COUNT($C87:$N87)</f>
        <v/>
      </c>
      <c r="C87" s="3" t="n">
        <v>380000</v>
      </c>
      <c r="D87" s="3" t="n">
        <v>380000</v>
      </c>
      <c r="E87" s="3" t="n">
        <v>380000</v>
      </c>
      <c r="F87" s="3" t="n">
        <v>380000</v>
      </c>
      <c r="G87" s="3" t="n">
        <v>380000</v>
      </c>
      <c r="H87" s="3" t="n">
        <v>380000</v>
      </c>
      <c r="I87" s="3" t="n">
        <v>380000</v>
      </c>
      <c r="J87" s="3" t="n">
        <v>380000</v>
      </c>
      <c r="K87" s="3" t="n">
        <v>380000</v>
      </c>
      <c r="L87" s="3" t="n">
        <v>380000</v>
      </c>
      <c r="M87" s="3" t="n">
        <v>380000</v>
      </c>
      <c r="N87" s="3" t="n">
        <v>380000</v>
      </c>
      <c r="O87" s="7">
        <f>IF($B87=0,"",AVERAGE($C87:$N87))</f>
        <v/>
      </c>
      <c r="P87" s="7">
        <f>IF($B87=0,"",IF($B87&lt;12,MIN($O87,$C$2),$O87))</f>
        <v/>
      </c>
      <c r="Q87" s="7">
        <f>IF($B87=0,"",ROUND($P87/30,-1))</f>
        <v/>
      </c>
      <c r="R87" s="7">
        <f>IF($B87=0,"",ROUND($Q87*2/3,0))</f>
        <v/>
      </c>
      <c r="S87" s="7">
        <f>IF($B87=0,"",ROUND(ROUND($N87/30,-1)*2/3,0))</f>
        <v/>
      </c>
      <c r="T87" s="7">
        <f>IF($B87=0,"",$S87-$R87)</f>
        <v/>
      </c>
      <c r="U87" s="7">
        <f>IF($B87=0,"",ROUND($P87*2/3/30,0))</f>
        <v/>
      </c>
      <c r="V87" s="7">
        <f>IF($B87=0,"",$U87-$R87)</f>
        <v/>
      </c>
      <c r="W87" s="7">
        <f>IF($B87=0,"",ROUND(ROUND($O87/30,-1)*2/3,0))</f>
        <v/>
      </c>
      <c r="X87" s="7">
        <f>IF($B87=0,"",$W87-$R87)</f>
        <v/>
      </c>
    </row>
    <row r="88">
      <c r="A88" s="10" t="inlineStr">
        <is>
          <t>社員085</t>
        </is>
      </c>
      <c r="B88" s="7">
        <f>COUNT($C88:$N88)</f>
        <v/>
      </c>
      <c r="C88" s="3" t="n"/>
      <c r="D88" s="3" t="n"/>
      <c r="E88" s="3" t="n"/>
      <c r="F88" s="3" t="n"/>
      <c r="G88" s="3" t="n"/>
      <c r="H88" s="3" t="n"/>
      <c r="I88" s="3" t="n"/>
      <c r="J88" s="3" t="n"/>
      <c r="K88" s="3" t="n"/>
      <c r="L88" s="3" t="n">
        <v>530000</v>
      </c>
      <c r="M88" s="3" t="n">
        <v>530000</v>
      </c>
      <c r="N88" s="3" t="n">
        <v>530000</v>
      </c>
      <c r="O88" s="7">
        <f>IF($B88=0,"",AVERAGE($C88:$N88))</f>
        <v/>
      </c>
      <c r="P88" s="7">
        <f>IF($B88=0,"",IF($B88&lt;12,MIN($O88,$C$2),$O88))</f>
        <v/>
      </c>
      <c r="Q88" s="7">
        <f>IF($B88=0,"",ROUND($P88/30,-1))</f>
        <v/>
      </c>
      <c r="R88" s="7">
        <f>IF($B88=0,"",ROUND($Q88*2/3,0))</f>
        <v/>
      </c>
      <c r="S88" s="7">
        <f>IF($B88=0,"",ROUND(ROUND($N88/30,-1)*2/3,0))</f>
        <v/>
      </c>
      <c r="T88" s="7">
        <f>IF($B88=0,"",$S88-$R88)</f>
        <v/>
      </c>
      <c r="U88" s="7">
        <f>IF($B88=0,"",ROUND($P88*2/3/30,0))</f>
        <v/>
      </c>
      <c r="V88" s="7">
        <f>IF($B88=0,"",$U88-$R88)</f>
        <v/>
      </c>
      <c r="W88" s="7">
        <f>IF($B88=0,"",ROUND(ROUND($O88/30,-1)*2/3,0))</f>
        <v/>
      </c>
      <c r="X88" s="7">
        <f>IF($B88=0,"",$W88-$R88)</f>
        <v/>
      </c>
    </row>
    <row r="89">
      <c r="A89" s="10" t="inlineStr">
        <is>
          <t>社員086</t>
        </is>
      </c>
      <c r="B89" s="7">
        <f>COUNT($C89:$N89)</f>
        <v/>
      </c>
      <c r="C89" s="3" t="n">
        <v>134000</v>
      </c>
      <c r="D89" s="3" t="n">
        <v>134000</v>
      </c>
      <c r="E89" s="3" t="n">
        <v>134000</v>
      </c>
      <c r="F89" s="3" t="n">
        <v>134000</v>
      </c>
      <c r="G89" s="3" t="n">
        <v>134000</v>
      </c>
      <c r="H89" s="3" t="n">
        <v>134000</v>
      </c>
      <c r="I89" s="3" t="n">
        <v>134000</v>
      </c>
      <c r="J89" s="3" t="n">
        <v>134000</v>
      </c>
      <c r="K89" s="3" t="n">
        <v>134000</v>
      </c>
      <c r="L89" s="3" t="n">
        <v>134000</v>
      </c>
      <c r="M89" s="3" t="n">
        <v>142000</v>
      </c>
      <c r="N89" s="3" t="n">
        <v>142000</v>
      </c>
      <c r="O89" s="7">
        <f>IF($B89=0,"",AVERAGE($C89:$N89))</f>
        <v/>
      </c>
      <c r="P89" s="7">
        <f>IF($B89=0,"",IF($B89&lt;12,MIN($O89,$C$2),$O89))</f>
        <v/>
      </c>
      <c r="Q89" s="7">
        <f>IF($B89=0,"",ROUND($P89/30,-1))</f>
        <v/>
      </c>
      <c r="R89" s="7">
        <f>IF($B89=0,"",ROUND($Q89*2/3,0))</f>
        <v/>
      </c>
      <c r="S89" s="7">
        <f>IF($B89=0,"",ROUND(ROUND($N89/30,-1)*2/3,0))</f>
        <v/>
      </c>
      <c r="T89" s="7">
        <f>IF($B89=0,"",$S89-$R89)</f>
        <v/>
      </c>
      <c r="U89" s="7">
        <f>IF($B89=0,"",ROUND($P89*2/3/30,0))</f>
        <v/>
      </c>
      <c r="V89" s="7">
        <f>IF($B89=0,"",$U89-$R89)</f>
        <v/>
      </c>
      <c r="W89" s="7">
        <f>IF($B89=0,"",ROUND(ROUND($O89/30,-1)*2/3,0))</f>
        <v/>
      </c>
      <c r="X89" s="7">
        <f>IF($B89=0,"",$W89-$R89)</f>
        <v/>
      </c>
    </row>
    <row r="90">
      <c r="A90" s="10" t="inlineStr">
        <is>
          <t>社員087</t>
        </is>
      </c>
      <c r="B90" s="7">
        <f>COUNT($C90:$N90)</f>
        <v/>
      </c>
      <c r="C90" s="3" t="n">
        <v>410000</v>
      </c>
      <c r="D90" s="3" t="n">
        <v>410000</v>
      </c>
      <c r="E90" s="3" t="n">
        <v>410000</v>
      </c>
      <c r="F90" s="3" t="n">
        <v>410000</v>
      </c>
      <c r="G90" s="3" t="n">
        <v>410000</v>
      </c>
      <c r="H90" s="3" t="n">
        <v>410000</v>
      </c>
      <c r="I90" s="3" t="n">
        <v>410000</v>
      </c>
      <c r="J90" s="3" t="n">
        <v>410000</v>
      </c>
      <c r="K90" s="3" t="n">
        <v>410000</v>
      </c>
      <c r="L90" s="3" t="n">
        <v>410000</v>
      </c>
      <c r="M90" s="3" t="n">
        <v>440000</v>
      </c>
      <c r="N90" s="3" t="n">
        <v>440000</v>
      </c>
      <c r="O90" s="7">
        <f>IF($B90=0,"",AVERAGE($C90:$N90))</f>
        <v/>
      </c>
      <c r="P90" s="7">
        <f>IF($B90=0,"",IF($B90&lt;12,MIN($O90,$C$2),$O90))</f>
        <v/>
      </c>
      <c r="Q90" s="7">
        <f>IF($B90=0,"",ROUND($P90/30,-1))</f>
        <v/>
      </c>
      <c r="R90" s="7">
        <f>IF($B90=0,"",ROUND($Q90*2/3,0))</f>
        <v/>
      </c>
      <c r="S90" s="7">
        <f>IF($B90=0,"",ROUND(ROUND($N90/30,-1)*2/3,0))</f>
        <v/>
      </c>
      <c r="T90" s="7">
        <f>IF($B90=0,"",$S90-$R90)</f>
        <v/>
      </c>
      <c r="U90" s="7">
        <f>IF($B90=0,"",ROUND($P90*2/3/30,0))</f>
        <v/>
      </c>
      <c r="V90" s="7">
        <f>IF($B90=0,"",$U90-$R90)</f>
        <v/>
      </c>
      <c r="W90" s="7">
        <f>IF($B90=0,"",ROUND(ROUND($O90/30,-1)*2/3,0))</f>
        <v/>
      </c>
      <c r="X90" s="7">
        <f>IF($B90=0,"",$W90-$R90)</f>
        <v/>
      </c>
    </row>
    <row r="91">
      <c r="A91" s="10" t="inlineStr">
        <is>
          <t>社員088</t>
        </is>
      </c>
      <c r="B91" s="7">
        <f>COUNT($C91:$N91)</f>
        <v/>
      </c>
      <c r="C91" s="3" t="n"/>
      <c r="D91" s="3" t="n"/>
      <c r="E91" s="3" t="n"/>
      <c r="F91" s="3" t="n"/>
      <c r="G91" s="3" t="n"/>
      <c r="H91" s="3" t="n"/>
      <c r="I91" s="3" t="n"/>
      <c r="J91" s="3" t="n"/>
      <c r="K91" s="3" t="n">
        <v>380000</v>
      </c>
      <c r="L91" s="3" t="n">
        <v>380000</v>
      </c>
      <c r="M91" s="3" t="n">
        <v>380000</v>
      </c>
      <c r="N91" s="3" t="n">
        <v>440000</v>
      </c>
      <c r="O91" s="7">
        <f>IF($B91=0,"",AVERAGE($C91:$N91))</f>
        <v/>
      </c>
      <c r="P91" s="7">
        <f>IF($B91=0,"",IF($B91&lt;12,MIN($O91,$C$2),$O91))</f>
        <v/>
      </c>
      <c r="Q91" s="7">
        <f>IF($B91=0,"",ROUND($P91/30,-1))</f>
        <v/>
      </c>
      <c r="R91" s="7">
        <f>IF($B91=0,"",ROUND($Q91*2/3,0))</f>
        <v/>
      </c>
      <c r="S91" s="7">
        <f>IF($B91=0,"",ROUND(ROUND($N91/30,-1)*2/3,0))</f>
        <v/>
      </c>
      <c r="T91" s="7">
        <f>IF($B91=0,"",$S91-$R91)</f>
        <v/>
      </c>
      <c r="U91" s="7">
        <f>IF($B91=0,"",ROUND($P91*2/3/30,0))</f>
        <v/>
      </c>
      <c r="V91" s="7">
        <f>IF($B91=0,"",$U91-$R91)</f>
        <v/>
      </c>
      <c r="W91" s="7">
        <f>IF($B91=0,"",ROUND(ROUND($O91/30,-1)*2/3,0))</f>
        <v/>
      </c>
      <c r="X91" s="7">
        <f>IF($B91=0,"",$W91-$R91)</f>
        <v/>
      </c>
    </row>
    <row r="92">
      <c r="A92" s="10" t="inlineStr">
        <is>
          <t>社員089</t>
        </is>
      </c>
      <c r="B92" s="7">
        <f>COUNT($C92:$N92)</f>
        <v/>
      </c>
      <c r="C92" s="3" t="n">
        <v>160000</v>
      </c>
      <c r="D92" s="3" t="n">
        <v>160000</v>
      </c>
      <c r="E92" s="3" t="n">
        <v>160000</v>
      </c>
      <c r="F92" s="3" t="n">
        <v>160000</v>
      </c>
      <c r="G92" s="3" t="n">
        <v>160000</v>
      </c>
      <c r="H92" s="3" t="n">
        <v>160000</v>
      </c>
      <c r="I92" s="3" t="n">
        <v>160000</v>
      </c>
      <c r="J92" s="3" t="n">
        <v>160000</v>
      </c>
      <c r="K92" s="3" t="n">
        <v>160000</v>
      </c>
      <c r="L92" s="3" t="n">
        <v>160000</v>
      </c>
      <c r="M92" s="3" t="n">
        <v>160000</v>
      </c>
      <c r="N92" s="3" t="n">
        <v>160000</v>
      </c>
      <c r="O92" s="7">
        <f>IF($B92=0,"",AVERAGE($C92:$N92))</f>
        <v/>
      </c>
      <c r="P92" s="7">
        <f>IF($B92=0,"",IF($B92&lt;12,MIN($O92,$C$2),$O92))</f>
        <v/>
      </c>
      <c r="Q92" s="7">
        <f>IF($B92=0,"",ROUND($P92/30,-1))</f>
        <v/>
      </c>
      <c r="R92" s="7">
        <f>IF($B92=0,"",ROUND($Q92*2/3,0))</f>
        <v/>
      </c>
      <c r="S92" s="7">
        <f>IF($B92=0,"",ROUND(ROUND($N92/30,-1)*2/3,0))</f>
        <v/>
      </c>
      <c r="T92" s="7">
        <f>IF($B92=0,"",$S92-$R92)</f>
        <v/>
      </c>
      <c r="U92" s="7">
        <f>IF($B92=0,"",ROUND($P92*2/3/30,0))</f>
        <v/>
      </c>
      <c r="V92" s="7">
        <f>IF($B92=0,"",$U92-$R92)</f>
        <v/>
      </c>
      <c r="W92" s="7">
        <f>IF($B92=0,"",ROUND(ROUND($O92/30,-1)*2/3,0))</f>
        <v/>
      </c>
      <c r="X92" s="7">
        <f>IF($B92=0,"",$W92-$R92)</f>
        <v/>
      </c>
    </row>
    <row r="93">
      <c r="A93" s="10" t="inlineStr">
        <is>
          <t>社員090</t>
        </is>
      </c>
      <c r="B93" s="7">
        <f>COUNT($C93:$N93)</f>
        <v/>
      </c>
      <c r="C93" s="3" t="n">
        <v>160000</v>
      </c>
      <c r="D93" s="3" t="n">
        <v>160000</v>
      </c>
      <c r="E93" s="3" t="n">
        <v>160000</v>
      </c>
      <c r="F93" s="3" t="n">
        <v>160000</v>
      </c>
      <c r="G93" s="3" t="n">
        <v>160000</v>
      </c>
      <c r="H93" s="3" t="n">
        <v>160000</v>
      </c>
      <c r="I93" s="3" t="n">
        <v>160000</v>
      </c>
      <c r="J93" s="3" t="n">
        <v>160000</v>
      </c>
      <c r="K93" s="3" t="n">
        <v>160000</v>
      </c>
      <c r="L93" s="3" t="n">
        <v>160000</v>
      </c>
      <c r="M93" s="3" t="n">
        <v>160000</v>
      </c>
      <c r="N93" s="3" t="n">
        <v>160000</v>
      </c>
      <c r="O93" s="7">
        <f>IF($B93=0,"",AVERAGE($C93:$N93))</f>
        <v/>
      </c>
      <c r="P93" s="7">
        <f>IF($B93=0,"",IF($B93&lt;12,MIN($O93,$C$2),$O93))</f>
        <v/>
      </c>
      <c r="Q93" s="7">
        <f>IF($B93=0,"",ROUND($P93/30,-1))</f>
        <v/>
      </c>
      <c r="R93" s="7">
        <f>IF($B93=0,"",ROUND($Q93*2/3,0))</f>
        <v/>
      </c>
      <c r="S93" s="7">
        <f>IF($B93=0,"",ROUND(ROUND($N93/30,-1)*2/3,0))</f>
        <v/>
      </c>
      <c r="T93" s="7">
        <f>IF($B93=0,"",$S93-$R93)</f>
        <v/>
      </c>
      <c r="U93" s="7">
        <f>IF($B93=0,"",ROUND($P93*2/3/30,0))</f>
        <v/>
      </c>
      <c r="V93" s="7">
        <f>IF($B93=0,"",$U93-$R93)</f>
        <v/>
      </c>
      <c r="W93" s="7">
        <f>IF($B93=0,"",ROUND(ROUND($O93/30,-1)*2/3,0))</f>
        <v/>
      </c>
      <c r="X93" s="7">
        <f>IF($B93=0,"",$W93-$R93)</f>
        <v/>
      </c>
    </row>
    <row r="94">
      <c r="A94" s="10" t="inlineStr">
        <is>
          <t>社員091</t>
        </is>
      </c>
      <c r="B94" s="7">
        <f>COUNT($C94:$N94)</f>
        <v/>
      </c>
      <c r="C94" s="3" t="n">
        <v>142000</v>
      </c>
      <c r="D94" s="3" t="n">
        <v>142000</v>
      </c>
      <c r="E94" s="3" t="n">
        <v>142000</v>
      </c>
      <c r="F94" s="3" t="n">
        <v>142000</v>
      </c>
      <c r="G94" s="3" t="n">
        <v>142000</v>
      </c>
      <c r="H94" s="3" t="n">
        <v>142000</v>
      </c>
      <c r="I94" s="3" t="n">
        <v>142000</v>
      </c>
      <c r="J94" s="3" t="n">
        <v>142000</v>
      </c>
      <c r="K94" s="3" t="n">
        <v>142000</v>
      </c>
      <c r="L94" s="3" t="n">
        <v>142000</v>
      </c>
      <c r="M94" s="3" t="n">
        <v>150000</v>
      </c>
      <c r="N94" s="3" t="n">
        <v>150000</v>
      </c>
      <c r="O94" s="7">
        <f>IF($B94=0,"",AVERAGE($C94:$N94))</f>
        <v/>
      </c>
      <c r="P94" s="7">
        <f>IF($B94=0,"",IF($B94&lt;12,MIN($O94,$C$2),$O94))</f>
        <v/>
      </c>
      <c r="Q94" s="7">
        <f>IF($B94=0,"",ROUND($P94/30,-1))</f>
        <v/>
      </c>
      <c r="R94" s="7">
        <f>IF($B94=0,"",ROUND($Q94*2/3,0))</f>
        <v/>
      </c>
      <c r="S94" s="7">
        <f>IF($B94=0,"",ROUND(ROUND($N94/30,-1)*2/3,0))</f>
        <v/>
      </c>
      <c r="T94" s="7">
        <f>IF($B94=0,"",$S94-$R94)</f>
        <v/>
      </c>
      <c r="U94" s="7">
        <f>IF($B94=0,"",ROUND($P94*2/3/30,0))</f>
        <v/>
      </c>
      <c r="V94" s="7">
        <f>IF($B94=0,"",$U94-$R94)</f>
        <v/>
      </c>
      <c r="W94" s="7">
        <f>IF($B94=0,"",ROUND(ROUND($O94/30,-1)*2/3,0))</f>
        <v/>
      </c>
      <c r="X94" s="7">
        <f>IF($B94=0,"",$W94-$R94)</f>
        <v/>
      </c>
    </row>
    <row r="95">
      <c r="A95" s="10" t="inlineStr">
        <is>
          <t>社員092</t>
        </is>
      </c>
      <c r="B95" s="7">
        <f>COUNT($C95:$N95)</f>
        <v/>
      </c>
      <c r="C95" s="3" t="n">
        <v>260000</v>
      </c>
      <c r="D95" s="3" t="n">
        <v>260000</v>
      </c>
      <c r="E95" s="3" t="n">
        <v>260000</v>
      </c>
      <c r="F95" s="3" t="n">
        <v>260000</v>
      </c>
      <c r="G95" s="3" t="n">
        <v>260000</v>
      </c>
      <c r="H95" s="3" t="n">
        <v>260000</v>
      </c>
      <c r="I95" s="3" t="n">
        <v>260000</v>
      </c>
      <c r="J95" s="3" t="n">
        <v>260000</v>
      </c>
      <c r="K95" s="3" t="n">
        <v>260000</v>
      </c>
      <c r="L95" s="3" t="n">
        <v>260000</v>
      </c>
      <c r="M95" s="3" t="n">
        <v>300000</v>
      </c>
      <c r="N95" s="3" t="n">
        <v>300000</v>
      </c>
      <c r="O95" s="7">
        <f>IF($B95=0,"",AVERAGE($C95:$N95))</f>
        <v/>
      </c>
      <c r="P95" s="7">
        <f>IF($B95=0,"",IF($B95&lt;12,MIN($O95,$C$2),$O95))</f>
        <v/>
      </c>
      <c r="Q95" s="7">
        <f>IF($B95=0,"",ROUND($P95/30,-1))</f>
        <v/>
      </c>
      <c r="R95" s="7">
        <f>IF($B95=0,"",ROUND($Q95*2/3,0))</f>
        <v/>
      </c>
      <c r="S95" s="7">
        <f>IF($B95=0,"",ROUND(ROUND($N95/30,-1)*2/3,0))</f>
        <v/>
      </c>
      <c r="T95" s="7">
        <f>IF($B95=0,"",$S95-$R95)</f>
        <v/>
      </c>
      <c r="U95" s="7">
        <f>IF($B95=0,"",ROUND($P95*2/3/30,0))</f>
        <v/>
      </c>
      <c r="V95" s="7">
        <f>IF($B95=0,"",$U95-$R95)</f>
        <v/>
      </c>
      <c r="W95" s="7">
        <f>IF($B95=0,"",ROUND(ROUND($O95/30,-1)*2/3,0))</f>
        <v/>
      </c>
      <c r="X95" s="7">
        <f>IF($B95=0,"",$W95-$R95)</f>
        <v/>
      </c>
    </row>
    <row r="96">
      <c r="A96" s="10" t="inlineStr">
        <is>
          <t>社員093</t>
        </is>
      </c>
      <c r="B96" s="7">
        <f>COUNT($C96:$N96)</f>
        <v/>
      </c>
      <c r="C96" s="3" t="n">
        <v>380000</v>
      </c>
      <c r="D96" s="3" t="n">
        <v>380000</v>
      </c>
      <c r="E96" s="3" t="n">
        <v>380000</v>
      </c>
      <c r="F96" s="3" t="n">
        <v>380000</v>
      </c>
      <c r="G96" s="3" t="n">
        <v>380000</v>
      </c>
      <c r="H96" s="3" t="n">
        <v>380000</v>
      </c>
      <c r="I96" s="3" t="n">
        <v>380000</v>
      </c>
      <c r="J96" s="3" t="n">
        <v>380000</v>
      </c>
      <c r="K96" s="3" t="n">
        <v>380000</v>
      </c>
      <c r="L96" s="3" t="n">
        <v>380000</v>
      </c>
      <c r="M96" s="3" t="n">
        <v>410000</v>
      </c>
      <c r="N96" s="3" t="n">
        <v>410000</v>
      </c>
      <c r="O96" s="7">
        <f>IF($B96=0,"",AVERAGE($C96:$N96))</f>
        <v/>
      </c>
      <c r="P96" s="7">
        <f>IF($B96=0,"",IF($B96&lt;12,MIN($O96,$C$2),$O96))</f>
        <v/>
      </c>
      <c r="Q96" s="7">
        <f>IF($B96=0,"",ROUND($P96/30,-1))</f>
        <v/>
      </c>
      <c r="R96" s="7">
        <f>IF($B96=0,"",ROUND($Q96*2/3,0))</f>
        <v/>
      </c>
      <c r="S96" s="7">
        <f>IF($B96=0,"",ROUND(ROUND($N96/30,-1)*2/3,0))</f>
        <v/>
      </c>
      <c r="T96" s="7">
        <f>IF($B96=0,"",$S96-$R96)</f>
        <v/>
      </c>
      <c r="U96" s="7">
        <f>IF($B96=0,"",ROUND($P96*2/3/30,0))</f>
        <v/>
      </c>
      <c r="V96" s="7">
        <f>IF($B96=0,"",$U96-$R96)</f>
        <v/>
      </c>
      <c r="W96" s="7">
        <f>IF($B96=0,"",ROUND(ROUND($O96/30,-1)*2/3,0))</f>
        <v/>
      </c>
      <c r="X96" s="7">
        <f>IF($B96=0,"",$W96-$R96)</f>
        <v/>
      </c>
    </row>
    <row r="97">
      <c r="A97" s="10" t="inlineStr">
        <is>
          <t>社員094</t>
        </is>
      </c>
      <c r="B97" s="7">
        <f>COUNT($C97:$N97)</f>
        <v/>
      </c>
      <c r="C97" s="3" t="n"/>
      <c r="D97" s="3" t="n"/>
      <c r="E97" s="3" t="n"/>
      <c r="F97" s="3" t="n"/>
      <c r="G97" s="3" t="n">
        <v>190000</v>
      </c>
      <c r="H97" s="3" t="n">
        <v>190000</v>
      </c>
      <c r="I97" s="3" t="n">
        <v>190000</v>
      </c>
      <c r="J97" s="3" t="n">
        <v>190000</v>
      </c>
      <c r="K97" s="3" t="n">
        <v>190000</v>
      </c>
      <c r="L97" s="3" t="n">
        <v>240000</v>
      </c>
      <c r="M97" s="3" t="n">
        <v>260000</v>
      </c>
      <c r="N97" s="3" t="n">
        <v>260000</v>
      </c>
      <c r="O97" s="7">
        <f>IF($B97=0,"",AVERAGE($C97:$N97))</f>
        <v/>
      </c>
      <c r="P97" s="7">
        <f>IF($B97=0,"",IF($B97&lt;12,MIN($O97,$C$2),$O97))</f>
        <v/>
      </c>
      <c r="Q97" s="7">
        <f>IF($B97=0,"",ROUND($P97/30,-1))</f>
        <v/>
      </c>
      <c r="R97" s="7">
        <f>IF($B97=0,"",ROUND($Q97*2/3,0))</f>
        <v/>
      </c>
      <c r="S97" s="7">
        <f>IF($B97=0,"",ROUND(ROUND($N97/30,-1)*2/3,0))</f>
        <v/>
      </c>
      <c r="T97" s="7">
        <f>IF($B97=0,"",$S97-$R97)</f>
        <v/>
      </c>
      <c r="U97" s="7">
        <f>IF($B97=0,"",ROUND($P97*2/3/30,0))</f>
        <v/>
      </c>
      <c r="V97" s="7">
        <f>IF($B97=0,"",$U97-$R97)</f>
        <v/>
      </c>
      <c r="W97" s="7">
        <f>IF($B97=0,"",ROUND(ROUND($O97/30,-1)*2/3,0))</f>
        <v/>
      </c>
      <c r="X97" s="7">
        <f>IF($B97=0,"",$W97-$R97)</f>
        <v/>
      </c>
    </row>
    <row r="98">
      <c r="A98" s="10" t="inlineStr">
        <is>
          <t>社員095</t>
        </is>
      </c>
      <c r="B98" s="7">
        <f>COUNT($C98:$N98)</f>
        <v/>
      </c>
      <c r="C98" s="3" t="n">
        <v>340000</v>
      </c>
      <c r="D98" s="3" t="n">
        <v>340000</v>
      </c>
      <c r="E98" s="3" t="n">
        <v>340000</v>
      </c>
      <c r="F98" s="3" t="n">
        <v>340000</v>
      </c>
      <c r="G98" s="3" t="n">
        <v>340000</v>
      </c>
      <c r="H98" s="3" t="n">
        <v>340000</v>
      </c>
      <c r="I98" s="3" t="n">
        <v>340000</v>
      </c>
      <c r="J98" s="3" t="n">
        <v>340000</v>
      </c>
      <c r="K98" s="3" t="n">
        <v>340000</v>
      </c>
      <c r="L98" s="3" t="n">
        <v>340000</v>
      </c>
      <c r="M98" s="3" t="n">
        <v>380000</v>
      </c>
      <c r="N98" s="3" t="n">
        <v>380000</v>
      </c>
      <c r="O98" s="7">
        <f>IF($B98=0,"",AVERAGE($C98:$N98))</f>
        <v/>
      </c>
      <c r="P98" s="7">
        <f>IF($B98=0,"",IF($B98&lt;12,MIN($O98,$C$2),$O98))</f>
        <v/>
      </c>
      <c r="Q98" s="7">
        <f>IF($B98=0,"",ROUND($P98/30,-1))</f>
        <v/>
      </c>
      <c r="R98" s="7">
        <f>IF($B98=0,"",ROUND($Q98*2/3,0))</f>
        <v/>
      </c>
      <c r="S98" s="7">
        <f>IF($B98=0,"",ROUND(ROUND($N98/30,-1)*2/3,0))</f>
        <v/>
      </c>
      <c r="T98" s="7">
        <f>IF($B98=0,"",$S98-$R98)</f>
        <v/>
      </c>
      <c r="U98" s="7">
        <f>IF($B98=0,"",ROUND($P98*2/3/30,0))</f>
        <v/>
      </c>
      <c r="V98" s="7">
        <f>IF($B98=0,"",$U98-$R98)</f>
        <v/>
      </c>
      <c r="W98" s="7">
        <f>IF($B98=0,"",ROUND(ROUND($O98/30,-1)*2/3,0))</f>
        <v/>
      </c>
      <c r="X98" s="7">
        <f>IF($B98=0,"",$W98-$R98)</f>
        <v/>
      </c>
    </row>
    <row r="99">
      <c r="A99" s="10" t="inlineStr">
        <is>
          <t>社員096</t>
        </is>
      </c>
      <c r="B99" s="7">
        <f>COUNT($C99:$N99)</f>
        <v/>
      </c>
      <c r="C99" s="3" t="n">
        <v>260000</v>
      </c>
      <c r="D99" s="3" t="n">
        <v>260000</v>
      </c>
      <c r="E99" s="3" t="n">
        <v>260000</v>
      </c>
      <c r="F99" s="3" t="n">
        <v>260000</v>
      </c>
      <c r="G99" s="3" t="n">
        <v>260000</v>
      </c>
      <c r="H99" s="3" t="n">
        <v>260000</v>
      </c>
      <c r="I99" s="3" t="n">
        <v>260000</v>
      </c>
      <c r="J99" s="3" t="n">
        <v>260000</v>
      </c>
      <c r="K99" s="3" t="n">
        <v>260000</v>
      </c>
      <c r="L99" s="3" t="n">
        <v>260000</v>
      </c>
      <c r="M99" s="3" t="n">
        <v>280000</v>
      </c>
      <c r="N99" s="3" t="n">
        <v>280000</v>
      </c>
      <c r="O99" s="7">
        <f>IF($B99=0,"",AVERAGE($C99:$N99))</f>
        <v/>
      </c>
      <c r="P99" s="7">
        <f>IF($B99=0,"",IF($B99&lt;12,MIN($O99,$C$2),$O99))</f>
        <v/>
      </c>
      <c r="Q99" s="7">
        <f>IF($B99=0,"",ROUND($P99/30,-1))</f>
        <v/>
      </c>
      <c r="R99" s="7">
        <f>IF($B99=0,"",ROUND($Q99*2/3,0))</f>
        <v/>
      </c>
      <c r="S99" s="7">
        <f>IF($B99=0,"",ROUND(ROUND($N99/30,-1)*2/3,0))</f>
        <v/>
      </c>
      <c r="T99" s="7">
        <f>IF($B99=0,"",$S99-$R99)</f>
        <v/>
      </c>
      <c r="U99" s="7">
        <f>IF($B99=0,"",ROUND($P99*2/3/30,0))</f>
        <v/>
      </c>
      <c r="V99" s="7">
        <f>IF($B99=0,"",$U99-$R99)</f>
        <v/>
      </c>
      <c r="W99" s="7">
        <f>IF($B99=0,"",ROUND(ROUND($O99/30,-1)*2/3,0))</f>
        <v/>
      </c>
      <c r="X99" s="7">
        <f>IF($B99=0,"",$W99-$R99)</f>
        <v/>
      </c>
    </row>
    <row r="100">
      <c r="A100" s="10" t="inlineStr">
        <is>
          <t>社員097</t>
        </is>
      </c>
      <c r="B100" s="7">
        <f>COUNT($C100:$N100)</f>
        <v/>
      </c>
      <c r="C100" s="3" t="n">
        <v>240000</v>
      </c>
      <c r="D100" s="3" t="n">
        <v>240000</v>
      </c>
      <c r="E100" s="3" t="n">
        <v>240000</v>
      </c>
      <c r="F100" s="3" t="n">
        <v>240000</v>
      </c>
      <c r="G100" s="3" t="n">
        <v>240000</v>
      </c>
      <c r="H100" s="3" t="n">
        <v>240000</v>
      </c>
      <c r="I100" s="3" t="n">
        <v>240000</v>
      </c>
      <c r="J100" s="3" t="n">
        <v>240000</v>
      </c>
      <c r="K100" s="3" t="n">
        <v>240000</v>
      </c>
      <c r="L100" s="3" t="n">
        <v>240000</v>
      </c>
      <c r="M100" s="3" t="n">
        <v>260000</v>
      </c>
      <c r="N100" s="3" t="n">
        <v>260000</v>
      </c>
      <c r="O100" s="7">
        <f>IF($B100=0,"",AVERAGE($C100:$N100))</f>
        <v/>
      </c>
      <c r="P100" s="7">
        <f>IF($B100=0,"",IF($B100&lt;12,MIN($O100,$C$2),$O100))</f>
        <v/>
      </c>
      <c r="Q100" s="7">
        <f>IF($B100=0,"",ROUND($P100/30,-1))</f>
        <v/>
      </c>
      <c r="R100" s="7">
        <f>IF($B100=0,"",ROUND($Q100*2/3,0))</f>
        <v/>
      </c>
      <c r="S100" s="7">
        <f>IF($B100=0,"",ROUND(ROUND($N100/30,-1)*2/3,0))</f>
        <v/>
      </c>
      <c r="T100" s="7">
        <f>IF($B100=0,"",$S100-$R100)</f>
        <v/>
      </c>
      <c r="U100" s="7">
        <f>IF($B100=0,"",ROUND($P100*2/3/30,0))</f>
        <v/>
      </c>
      <c r="V100" s="7">
        <f>IF($B100=0,"",$U100-$R100)</f>
        <v/>
      </c>
      <c r="W100" s="7">
        <f>IF($B100=0,"",ROUND(ROUND($O100/30,-1)*2/3,0))</f>
        <v/>
      </c>
      <c r="X100" s="7">
        <f>IF($B100=0,"",$W100-$R100)</f>
        <v/>
      </c>
    </row>
    <row r="101">
      <c r="A101" s="10" t="inlineStr">
        <is>
          <t>社員098</t>
        </is>
      </c>
      <c r="B101" s="7">
        <f>COUNT($C101:$N101)</f>
        <v/>
      </c>
      <c r="C101" s="3" t="n">
        <v>300000</v>
      </c>
      <c r="D101" s="3" t="n">
        <v>300000</v>
      </c>
      <c r="E101" s="3" t="n">
        <v>300000</v>
      </c>
      <c r="F101" s="3" t="n">
        <v>300000</v>
      </c>
      <c r="G101" s="3" t="n">
        <v>300000</v>
      </c>
      <c r="H101" s="3" t="n">
        <v>300000</v>
      </c>
      <c r="I101" s="3" t="n">
        <v>300000</v>
      </c>
      <c r="J101" s="3" t="n">
        <v>300000</v>
      </c>
      <c r="K101" s="3" t="n">
        <v>300000</v>
      </c>
      <c r="L101" s="3" t="n">
        <v>300000</v>
      </c>
      <c r="M101" s="3" t="n">
        <v>340000</v>
      </c>
      <c r="N101" s="3" t="n">
        <v>340000</v>
      </c>
      <c r="O101" s="7">
        <f>IF($B101=0,"",AVERAGE($C101:$N101))</f>
        <v/>
      </c>
      <c r="P101" s="7">
        <f>IF($B101=0,"",IF($B101&lt;12,MIN($O101,$C$2),$O101))</f>
        <v/>
      </c>
      <c r="Q101" s="7">
        <f>IF($B101=0,"",ROUND($P101/30,-1))</f>
        <v/>
      </c>
      <c r="R101" s="7">
        <f>IF($B101=0,"",ROUND($Q101*2/3,0))</f>
        <v/>
      </c>
      <c r="S101" s="7">
        <f>IF($B101=0,"",ROUND(ROUND($N101/30,-1)*2/3,0))</f>
        <v/>
      </c>
      <c r="T101" s="7">
        <f>IF($B101=0,"",$S101-$R101)</f>
        <v/>
      </c>
      <c r="U101" s="7">
        <f>IF($B101=0,"",ROUND($P101*2/3/30,0))</f>
        <v/>
      </c>
      <c r="V101" s="7">
        <f>IF($B101=0,"",$U101-$R101)</f>
        <v/>
      </c>
      <c r="W101" s="7">
        <f>IF($B101=0,"",ROUND(ROUND($O101/30,-1)*2/3,0))</f>
        <v/>
      </c>
      <c r="X101" s="7">
        <f>IF($B101=0,"",$W101-$R101)</f>
        <v/>
      </c>
    </row>
    <row r="102">
      <c r="A102" s="10" t="inlineStr">
        <is>
          <t>社員099</t>
        </is>
      </c>
      <c r="B102" s="7">
        <f>COUNT($C102:$N102)</f>
        <v/>
      </c>
      <c r="C102" s="3" t="n">
        <v>440000</v>
      </c>
      <c r="D102" s="3" t="n">
        <v>440000</v>
      </c>
      <c r="E102" s="3" t="n">
        <v>440000</v>
      </c>
      <c r="F102" s="3" t="n">
        <v>440000</v>
      </c>
      <c r="G102" s="3" t="n">
        <v>440000</v>
      </c>
      <c r="H102" s="3" t="n">
        <v>440000</v>
      </c>
      <c r="I102" s="3" t="n">
        <v>440000</v>
      </c>
      <c r="J102" s="3" t="n">
        <v>440000</v>
      </c>
      <c r="K102" s="3" t="n">
        <v>440000</v>
      </c>
      <c r="L102" s="3" t="n">
        <v>440000</v>
      </c>
      <c r="M102" s="3" t="n">
        <v>500000</v>
      </c>
      <c r="N102" s="3" t="n">
        <v>500000</v>
      </c>
      <c r="O102" s="7">
        <f>IF($B102=0,"",AVERAGE($C102:$N102))</f>
        <v/>
      </c>
      <c r="P102" s="7">
        <f>IF($B102=0,"",IF($B102&lt;12,MIN($O102,$C$2),$O102))</f>
        <v/>
      </c>
      <c r="Q102" s="7">
        <f>IF($B102=0,"",ROUND($P102/30,-1))</f>
        <v/>
      </c>
      <c r="R102" s="7">
        <f>IF($B102=0,"",ROUND($Q102*2/3,0))</f>
        <v/>
      </c>
      <c r="S102" s="7">
        <f>IF($B102=0,"",ROUND(ROUND($N102/30,-1)*2/3,0))</f>
        <v/>
      </c>
      <c r="T102" s="7">
        <f>IF($B102=0,"",$S102-$R102)</f>
        <v/>
      </c>
      <c r="U102" s="7">
        <f>IF($B102=0,"",ROUND($P102*2/3/30,0))</f>
        <v/>
      </c>
      <c r="V102" s="7">
        <f>IF($B102=0,"",$U102-$R102)</f>
        <v/>
      </c>
      <c r="W102" s="7">
        <f>IF($B102=0,"",ROUND(ROUND($O102/30,-1)*2/3,0))</f>
        <v/>
      </c>
      <c r="X102" s="7">
        <f>IF($B102=0,"",$W102-$R102)</f>
        <v/>
      </c>
    </row>
    <row r="103">
      <c r="A103" s="10" t="inlineStr">
        <is>
          <t>社員100</t>
        </is>
      </c>
      <c r="B103" s="7">
        <f>COUNT($C103:$N103)</f>
        <v/>
      </c>
      <c r="C103" s="3" t="n">
        <v>134000</v>
      </c>
      <c r="D103" s="3" t="n">
        <v>134000</v>
      </c>
      <c r="E103" s="3" t="n">
        <v>134000</v>
      </c>
      <c r="F103" s="3" t="n">
        <v>134000</v>
      </c>
      <c r="G103" s="3" t="n">
        <v>134000</v>
      </c>
      <c r="H103" s="3" t="n">
        <v>134000</v>
      </c>
      <c r="I103" s="3" t="n">
        <v>134000</v>
      </c>
      <c r="J103" s="3" t="n">
        <v>134000</v>
      </c>
      <c r="K103" s="3" t="n">
        <v>134000</v>
      </c>
      <c r="L103" s="3" t="n">
        <v>134000</v>
      </c>
      <c r="M103" s="3" t="n">
        <v>150000</v>
      </c>
      <c r="N103" s="3" t="n">
        <v>170000</v>
      </c>
      <c r="O103" s="7">
        <f>IF($B103=0,"",AVERAGE($C103:$N103))</f>
        <v/>
      </c>
      <c r="P103" s="7">
        <f>IF($B103=0,"",IF($B103&lt;12,MIN($O103,$C$2),$O103))</f>
        <v/>
      </c>
      <c r="Q103" s="7">
        <f>IF($B103=0,"",ROUND($P103/30,-1))</f>
        <v/>
      </c>
      <c r="R103" s="7">
        <f>IF($B103=0,"",ROUND($Q103*2/3,0))</f>
        <v/>
      </c>
      <c r="S103" s="7">
        <f>IF($B103=0,"",ROUND(ROUND($N103/30,-1)*2/3,0))</f>
        <v/>
      </c>
      <c r="T103" s="7">
        <f>IF($B103=0,"",$S103-$R103)</f>
        <v/>
      </c>
      <c r="U103" s="7">
        <f>IF($B103=0,"",ROUND($P103*2/3/30,0))</f>
        <v/>
      </c>
      <c r="V103" s="7">
        <f>IF($B103=0,"",$U103-$R103)</f>
        <v/>
      </c>
      <c r="W103" s="7">
        <f>IF($B103=0,"",ROUND(ROUND($O103/30,-1)*2/3,0))</f>
        <v/>
      </c>
      <c r="X103" s="7">
        <f>IF($B103=0,"",$W103-$R103)</f>
        <v/>
      </c>
    </row>
    <row r="104">
      <c r="A104" s="10" t="n"/>
      <c r="B104" s="7">
        <f>COUNT($C104:$N104)</f>
        <v/>
      </c>
      <c r="C104" s="3" t="n"/>
      <c r="D104" s="3" t="n"/>
      <c r="E104" s="3" t="n"/>
      <c r="F104" s="3" t="n"/>
      <c r="G104" s="3" t="n"/>
      <c r="H104" s="3" t="n"/>
      <c r="I104" s="3" t="n"/>
      <c r="J104" s="3" t="n"/>
      <c r="K104" s="3" t="n"/>
      <c r="L104" s="3" t="n"/>
      <c r="M104" s="3" t="n"/>
      <c r="N104" s="3" t="n"/>
      <c r="O104" s="7">
        <f>IF($B104=0,"",AVERAGE($C104:$N104))</f>
        <v/>
      </c>
      <c r="P104" s="7">
        <f>IF($B104=0,"",IF($B104&lt;12,MIN($O104,$C$2),$O104))</f>
        <v/>
      </c>
      <c r="Q104" s="7">
        <f>IF($B104=0,"",ROUND($P104/30,-1))</f>
        <v/>
      </c>
      <c r="R104" s="7">
        <f>IF($B104=0,"",ROUND($Q104*2/3,0))</f>
        <v/>
      </c>
      <c r="S104" s="7">
        <f>IF($B104=0,"",ROUND(ROUND($N104/30,-1)*2/3,0))</f>
        <v/>
      </c>
      <c r="T104" s="7">
        <f>IF($B104=0,"",$S104-$R104)</f>
        <v/>
      </c>
      <c r="U104" s="7">
        <f>IF($B104=0,"",ROUND($P104*2/3/30,0))</f>
        <v/>
      </c>
      <c r="V104" s="7">
        <f>IF($B104=0,"",$U104-$R104)</f>
        <v/>
      </c>
      <c r="W104" s="7">
        <f>IF($B104=0,"",ROUND(ROUND($O104/30,-1)*2/3,0))</f>
        <v/>
      </c>
      <c r="X104" s="7">
        <f>IF($B104=0,"",$W104-$R104)</f>
        <v/>
      </c>
    </row>
    <row r="105">
      <c r="A105" s="10" t="n"/>
      <c r="B105" s="7">
        <f>COUNT($C105:$N105)</f>
        <v/>
      </c>
      <c r="C105" s="3" t="n"/>
      <c r="D105" s="3" t="n"/>
      <c r="E105" s="3" t="n"/>
      <c r="F105" s="3" t="n"/>
      <c r="G105" s="3" t="n"/>
      <c r="H105" s="3" t="n"/>
      <c r="I105" s="3" t="n"/>
      <c r="J105" s="3" t="n"/>
      <c r="K105" s="3" t="n"/>
      <c r="L105" s="3" t="n"/>
      <c r="M105" s="3" t="n"/>
      <c r="N105" s="3" t="n"/>
      <c r="O105" s="7">
        <f>IF($B105=0,"",AVERAGE($C105:$N105))</f>
        <v/>
      </c>
      <c r="P105" s="7">
        <f>IF($B105=0,"",IF($B105&lt;12,MIN($O105,$C$2),$O105))</f>
        <v/>
      </c>
      <c r="Q105" s="7">
        <f>IF($B105=0,"",ROUND($P105/30,-1))</f>
        <v/>
      </c>
      <c r="R105" s="7">
        <f>IF($B105=0,"",ROUND($Q105*2/3,0))</f>
        <v/>
      </c>
      <c r="S105" s="7">
        <f>IF($B105=0,"",ROUND(ROUND($N105/30,-1)*2/3,0))</f>
        <v/>
      </c>
      <c r="T105" s="7">
        <f>IF($B105=0,"",$S105-$R105)</f>
        <v/>
      </c>
      <c r="U105" s="7">
        <f>IF($B105=0,"",ROUND($P105*2/3/30,0))</f>
        <v/>
      </c>
      <c r="V105" s="7">
        <f>IF($B105=0,"",$U105-$R105)</f>
        <v/>
      </c>
      <c r="W105" s="7">
        <f>IF($B105=0,"",ROUND(ROUND($O105/30,-1)*2/3,0))</f>
        <v/>
      </c>
      <c r="X105" s="7">
        <f>IF($B105=0,"",$W105-$R105)</f>
        <v/>
      </c>
    </row>
    <row r="106">
      <c r="A106" s="10" t="n"/>
      <c r="B106" s="7">
        <f>COUNT($C106:$N106)</f>
        <v/>
      </c>
      <c r="C106" s="3" t="n"/>
      <c r="D106" s="3" t="n"/>
      <c r="E106" s="3" t="n"/>
      <c r="F106" s="3" t="n"/>
      <c r="G106" s="3" t="n"/>
      <c r="H106" s="3" t="n"/>
      <c r="I106" s="3" t="n"/>
      <c r="J106" s="3" t="n"/>
      <c r="K106" s="3" t="n"/>
      <c r="L106" s="3" t="n"/>
      <c r="M106" s="3" t="n"/>
      <c r="N106" s="3" t="n"/>
      <c r="O106" s="7">
        <f>IF($B106=0,"",AVERAGE($C106:$N106))</f>
        <v/>
      </c>
      <c r="P106" s="7">
        <f>IF($B106=0,"",IF($B106&lt;12,MIN($O106,$C$2),$O106))</f>
        <v/>
      </c>
      <c r="Q106" s="7">
        <f>IF($B106=0,"",ROUND($P106/30,-1))</f>
        <v/>
      </c>
      <c r="R106" s="7">
        <f>IF($B106=0,"",ROUND($Q106*2/3,0))</f>
        <v/>
      </c>
      <c r="S106" s="7">
        <f>IF($B106=0,"",ROUND(ROUND($N106/30,-1)*2/3,0))</f>
        <v/>
      </c>
      <c r="T106" s="7">
        <f>IF($B106=0,"",$S106-$R106)</f>
        <v/>
      </c>
      <c r="U106" s="7">
        <f>IF($B106=0,"",ROUND($P106*2/3/30,0))</f>
        <v/>
      </c>
      <c r="V106" s="7">
        <f>IF($B106=0,"",$U106-$R106)</f>
        <v/>
      </c>
      <c r="W106" s="7">
        <f>IF($B106=0,"",ROUND(ROUND($O106/30,-1)*2/3,0))</f>
        <v/>
      </c>
      <c r="X106" s="7">
        <f>IF($B106=0,"",$W106-$R106)</f>
        <v/>
      </c>
    </row>
    <row r="107">
      <c r="A107" s="10" t="n"/>
      <c r="B107" s="7">
        <f>COUNT($C107:$N107)</f>
        <v/>
      </c>
      <c r="C107" s="3" t="n"/>
      <c r="D107" s="3" t="n"/>
      <c r="E107" s="3" t="n"/>
      <c r="F107" s="3" t="n"/>
      <c r="G107" s="3" t="n"/>
      <c r="H107" s="3" t="n"/>
      <c r="I107" s="3" t="n"/>
      <c r="J107" s="3" t="n"/>
      <c r="K107" s="3" t="n"/>
      <c r="L107" s="3" t="n"/>
      <c r="M107" s="3" t="n"/>
      <c r="N107" s="3" t="n"/>
      <c r="O107" s="7">
        <f>IF($B107=0,"",AVERAGE($C107:$N107))</f>
        <v/>
      </c>
      <c r="P107" s="7">
        <f>IF($B107=0,"",IF($B107&lt;12,MIN($O107,$C$2),$O107))</f>
        <v/>
      </c>
      <c r="Q107" s="7">
        <f>IF($B107=0,"",ROUND($P107/30,-1))</f>
        <v/>
      </c>
      <c r="R107" s="7">
        <f>IF($B107=0,"",ROUND($Q107*2/3,0))</f>
        <v/>
      </c>
      <c r="S107" s="7">
        <f>IF($B107=0,"",ROUND(ROUND($N107/30,-1)*2/3,0))</f>
        <v/>
      </c>
      <c r="T107" s="7">
        <f>IF($B107=0,"",$S107-$R107)</f>
        <v/>
      </c>
      <c r="U107" s="7">
        <f>IF($B107=0,"",ROUND($P107*2/3/30,0))</f>
        <v/>
      </c>
      <c r="V107" s="7">
        <f>IF($B107=0,"",$U107-$R107)</f>
        <v/>
      </c>
      <c r="W107" s="7">
        <f>IF($B107=0,"",ROUND(ROUND($O107/30,-1)*2/3,0))</f>
        <v/>
      </c>
      <c r="X107" s="7">
        <f>IF($B107=0,"",$W107-$R107)</f>
        <v/>
      </c>
    </row>
    <row r="108">
      <c r="A108" s="10" t="n"/>
      <c r="B108" s="7">
        <f>COUNT($C108:$N108)</f>
        <v/>
      </c>
      <c r="C108" s="3" t="n"/>
      <c r="D108" s="3" t="n"/>
      <c r="E108" s="3" t="n"/>
      <c r="F108" s="3" t="n"/>
      <c r="G108" s="3" t="n"/>
      <c r="H108" s="3" t="n"/>
      <c r="I108" s="3" t="n"/>
      <c r="J108" s="3" t="n"/>
      <c r="K108" s="3" t="n"/>
      <c r="L108" s="3" t="n"/>
      <c r="M108" s="3" t="n"/>
      <c r="N108" s="3" t="n"/>
      <c r="O108" s="7">
        <f>IF($B108=0,"",AVERAGE($C108:$N108))</f>
        <v/>
      </c>
      <c r="P108" s="7">
        <f>IF($B108=0,"",IF($B108&lt;12,MIN($O108,$C$2),$O108))</f>
        <v/>
      </c>
      <c r="Q108" s="7">
        <f>IF($B108=0,"",ROUND($P108/30,-1))</f>
        <v/>
      </c>
      <c r="R108" s="7">
        <f>IF($B108=0,"",ROUND($Q108*2/3,0))</f>
        <v/>
      </c>
      <c r="S108" s="7">
        <f>IF($B108=0,"",ROUND(ROUND($N108/30,-1)*2/3,0))</f>
        <v/>
      </c>
      <c r="T108" s="7">
        <f>IF($B108=0,"",$S108-$R108)</f>
        <v/>
      </c>
      <c r="U108" s="7">
        <f>IF($B108=0,"",ROUND($P108*2/3/30,0))</f>
        <v/>
      </c>
      <c r="V108" s="7">
        <f>IF($B108=0,"",$U108-$R108)</f>
        <v/>
      </c>
      <c r="W108" s="7">
        <f>IF($B108=0,"",ROUND(ROUND($O108/30,-1)*2/3,0))</f>
        <v/>
      </c>
      <c r="X108" s="7">
        <f>IF($B108=0,"",$W108-$R108)</f>
        <v/>
      </c>
    </row>
    <row r="109">
      <c r="A109" s="10" t="n"/>
      <c r="B109" s="7">
        <f>COUNT($C109:$N109)</f>
        <v/>
      </c>
      <c r="C109" s="3" t="n"/>
      <c r="D109" s="3" t="n"/>
      <c r="E109" s="3" t="n"/>
      <c r="F109" s="3" t="n"/>
      <c r="G109" s="3" t="n"/>
      <c r="H109" s="3" t="n"/>
      <c r="I109" s="3" t="n"/>
      <c r="J109" s="3" t="n"/>
      <c r="K109" s="3" t="n"/>
      <c r="L109" s="3" t="n"/>
      <c r="M109" s="3" t="n"/>
      <c r="N109" s="3" t="n"/>
      <c r="O109" s="7">
        <f>IF($B109=0,"",AVERAGE($C109:$N109))</f>
        <v/>
      </c>
      <c r="P109" s="7">
        <f>IF($B109=0,"",IF($B109&lt;12,MIN($O109,$C$2),$O109))</f>
        <v/>
      </c>
      <c r="Q109" s="7">
        <f>IF($B109=0,"",ROUND($P109/30,-1))</f>
        <v/>
      </c>
      <c r="R109" s="7">
        <f>IF($B109=0,"",ROUND($Q109*2/3,0))</f>
        <v/>
      </c>
      <c r="S109" s="7">
        <f>IF($B109=0,"",ROUND(ROUND($N109/30,-1)*2/3,0))</f>
        <v/>
      </c>
      <c r="T109" s="7">
        <f>IF($B109=0,"",$S109-$R109)</f>
        <v/>
      </c>
      <c r="U109" s="7">
        <f>IF($B109=0,"",ROUND($P109*2/3/30,0))</f>
        <v/>
      </c>
      <c r="V109" s="7">
        <f>IF($B109=0,"",$U109-$R109)</f>
        <v/>
      </c>
      <c r="W109" s="7">
        <f>IF($B109=0,"",ROUND(ROUND($O109/30,-1)*2/3,0))</f>
        <v/>
      </c>
      <c r="X109" s="7">
        <f>IF($B109=0,"",$W109-$R109)</f>
        <v/>
      </c>
    </row>
    <row r="110">
      <c r="A110" s="10" t="n"/>
      <c r="B110" s="7">
        <f>COUNT($C110:$N110)</f>
        <v/>
      </c>
      <c r="C110" s="3" t="n"/>
      <c r="D110" s="3" t="n"/>
      <c r="E110" s="3" t="n"/>
      <c r="F110" s="3" t="n"/>
      <c r="G110" s="3" t="n"/>
      <c r="H110" s="3" t="n"/>
      <c r="I110" s="3" t="n"/>
      <c r="J110" s="3" t="n"/>
      <c r="K110" s="3" t="n"/>
      <c r="L110" s="3" t="n"/>
      <c r="M110" s="3" t="n"/>
      <c r="N110" s="3" t="n"/>
      <c r="O110" s="7">
        <f>IF($B110=0,"",AVERAGE($C110:$N110))</f>
        <v/>
      </c>
      <c r="P110" s="7">
        <f>IF($B110=0,"",IF($B110&lt;12,MIN($O110,$C$2),$O110))</f>
        <v/>
      </c>
      <c r="Q110" s="7">
        <f>IF($B110=0,"",ROUND($P110/30,-1))</f>
        <v/>
      </c>
      <c r="R110" s="7">
        <f>IF($B110=0,"",ROUND($Q110*2/3,0))</f>
        <v/>
      </c>
      <c r="S110" s="7">
        <f>IF($B110=0,"",ROUND(ROUND($N110/30,-1)*2/3,0))</f>
        <v/>
      </c>
      <c r="T110" s="7">
        <f>IF($B110=0,"",$S110-$R110)</f>
        <v/>
      </c>
      <c r="U110" s="7">
        <f>IF($B110=0,"",ROUND($P110*2/3/30,0))</f>
        <v/>
      </c>
      <c r="V110" s="7">
        <f>IF($B110=0,"",$U110-$R110)</f>
        <v/>
      </c>
      <c r="W110" s="7">
        <f>IF($B110=0,"",ROUND(ROUND($O110/30,-1)*2/3,0))</f>
        <v/>
      </c>
      <c r="X110" s="7">
        <f>IF($B110=0,"",$W110-$R110)</f>
        <v/>
      </c>
    </row>
    <row r="111">
      <c r="A111" s="10" t="n"/>
      <c r="B111" s="7">
        <f>COUNT($C111:$N111)</f>
        <v/>
      </c>
      <c r="C111" s="3" t="n"/>
      <c r="D111" s="3" t="n"/>
      <c r="E111" s="3" t="n"/>
      <c r="F111" s="3" t="n"/>
      <c r="G111" s="3" t="n"/>
      <c r="H111" s="3" t="n"/>
      <c r="I111" s="3" t="n"/>
      <c r="J111" s="3" t="n"/>
      <c r="K111" s="3" t="n"/>
      <c r="L111" s="3" t="n"/>
      <c r="M111" s="3" t="n"/>
      <c r="N111" s="3" t="n"/>
      <c r="O111" s="7">
        <f>IF($B111=0,"",AVERAGE($C111:$N111))</f>
        <v/>
      </c>
      <c r="P111" s="7">
        <f>IF($B111=0,"",IF($B111&lt;12,MIN($O111,$C$2),$O111))</f>
        <v/>
      </c>
      <c r="Q111" s="7">
        <f>IF($B111=0,"",ROUND($P111/30,-1))</f>
        <v/>
      </c>
      <c r="R111" s="7">
        <f>IF($B111=0,"",ROUND($Q111*2/3,0))</f>
        <v/>
      </c>
      <c r="S111" s="7">
        <f>IF($B111=0,"",ROUND(ROUND($N111/30,-1)*2/3,0))</f>
        <v/>
      </c>
      <c r="T111" s="7">
        <f>IF($B111=0,"",$S111-$R111)</f>
        <v/>
      </c>
      <c r="U111" s="7">
        <f>IF($B111=0,"",ROUND($P111*2/3/30,0))</f>
        <v/>
      </c>
      <c r="V111" s="7">
        <f>IF($B111=0,"",$U111-$R111)</f>
        <v/>
      </c>
      <c r="W111" s="7">
        <f>IF($B111=0,"",ROUND(ROUND($O111/30,-1)*2/3,0))</f>
        <v/>
      </c>
      <c r="X111" s="7">
        <f>IF($B111=0,"",$W111-$R111)</f>
        <v/>
      </c>
    </row>
    <row r="112">
      <c r="A112" s="10" t="n"/>
      <c r="B112" s="7">
        <f>COUNT($C112:$N112)</f>
        <v/>
      </c>
      <c r="C112" s="3" t="n"/>
      <c r="D112" s="3" t="n"/>
      <c r="E112" s="3" t="n"/>
      <c r="F112" s="3" t="n"/>
      <c r="G112" s="3" t="n"/>
      <c r="H112" s="3" t="n"/>
      <c r="I112" s="3" t="n"/>
      <c r="J112" s="3" t="n"/>
      <c r="K112" s="3" t="n"/>
      <c r="L112" s="3" t="n"/>
      <c r="M112" s="3" t="n"/>
      <c r="N112" s="3" t="n"/>
      <c r="O112" s="7">
        <f>IF($B112=0,"",AVERAGE($C112:$N112))</f>
        <v/>
      </c>
      <c r="P112" s="7">
        <f>IF($B112=0,"",IF($B112&lt;12,MIN($O112,$C$2),$O112))</f>
        <v/>
      </c>
      <c r="Q112" s="7">
        <f>IF($B112=0,"",ROUND($P112/30,-1))</f>
        <v/>
      </c>
      <c r="R112" s="7">
        <f>IF($B112=0,"",ROUND($Q112*2/3,0))</f>
        <v/>
      </c>
      <c r="S112" s="7">
        <f>IF($B112=0,"",ROUND(ROUND($N112/30,-1)*2/3,0))</f>
        <v/>
      </c>
      <c r="T112" s="7">
        <f>IF($B112=0,"",$S112-$R112)</f>
        <v/>
      </c>
      <c r="U112" s="7">
        <f>IF($B112=0,"",ROUND($P112*2/3/30,0))</f>
        <v/>
      </c>
      <c r="V112" s="7">
        <f>IF($B112=0,"",$U112-$R112)</f>
        <v/>
      </c>
      <c r="W112" s="7">
        <f>IF($B112=0,"",ROUND(ROUND($O112/30,-1)*2/3,0))</f>
        <v/>
      </c>
      <c r="X112" s="7">
        <f>IF($B112=0,"",$W112-$R112)</f>
        <v/>
      </c>
    </row>
    <row r="113">
      <c r="A113" s="10" t="n"/>
      <c r="B113" s="7">
        <f>COUNT($C113:$N113)</f>
        <v/>
      </c>
      <c r="C113" s="3" t="n"/>
      <c r="D113" s="3" t="n"/>
      <c r="E113" s="3" t="n"/>
      <c r="F113" s="3" t="n"/>
      <c r="G113" s="3" t="n"/>
      <c r="H113" s="3" t="n"/>
      <c r="I113" s="3" t="n"/>
      <c r="J113" s="3" t="n"/>
      <c r="K113" s="3" t="n"/>
      <c r="L113" s="3" t="n"/>
      <c r="M113" s="3" t="n"/>
      <c r="N113" s="3" t="n"/>
      <c r="O113" s="7">
        <f>IF($B113=0,"",AVERAGE($C113:$N113))</f>
        <v/>
      </c>
      <c r="P113" s="7">
        <f>IF($B113=0,"",IF($B113&lt;12,MIN($O113,$C$2),$O113))</f>
        <v/>
      </c>
      <c r="Q113" s="7">
        <f>IF($B113=0,"",ROUND($P113/30,-1))</f>
        <v/>
      </c>
      <c r="R113" s="7">
        <f>IF($B113=0,"",ROUND($Q113*2/3,0))</f>
        <v/>
      </c>
      <c r="S113" s="7">
        <f>IF($B113=0,"",ROUND(ROUND($N113/30,-1)*2/3,0))</f>
        <v/>
      </c>
      <c r="T113" s="7">
        <f>IF($B113=0,"",$S113-$R113)</f>
        <v/>
      </c>
      <c r="U113" s="7">
        <f>IF($B113=0,"",ROUND($P113*2/3/30,0))</f>
        <v/>
      </c>
      <c r="V113" s="7">
        <f>IF($B113=0,"",$U113-$R113)</f>
        <v/>
      </c>
      <c r="W113" s="7">
        <f>IF($B113=0,"",ROUND(ROUND($O113/30,-1)*2/3,0))</f>
        <v/>
      </c>
      <c r="X113" s="7">
        <f>IF($B113=0,"",$W113-$R113)</f>
        <v/>
      </c>
    </row>
    <row r="114">
      <c r="A114" s="10" t="n"/>
      <c r="B114" s="7">
        <f>COUNT($C114:$N114)</f>
        <v/>
      </c>
      <c r="C114" s="3" t="n"/>
      <c r="D114" s="3" t="n"/>
      <c r="E114" s="3" t="n"/>
      <c r="F114" s="3" t="n"/>
      <c r="G114" s="3" t="n"/>
      <c r="H114" s="3" t="n"/>
      <c r="I114" s="3" t="n"/>
      <c r="J114" s="3" t="n"/>
      <c r="K114" s="3" t="n"/>
      <c r="L114" s="3" t="n"/>
      <c r="M114" s="3" t="n"/>
      <c r="N114" s="3" t="n"/>
      <c r="O114" s="7">
        <f>IF($B114=0,"",AVERAGE($C114:$N114))</f>
        <v/>
      </c>
      <c r="P114" s="7">
        <f>IF($B114=0,"",IF($B114&lt;12,MIN($O114,$C$2),$O114))</f>
        <v/>
      </c>
      <c r="Q114" s="7">
        <f>IF($B114=0,"",ROUND($P114/30,-1))</f>
        <v/>
      </c>
      <c r="R114" s="7">
        <f>IF($B114=0,"",ROUND($Q114*2/3,0))</f>
        <v/>
      </c>
      <c r="S114" s="7">
        <f>IF($B114=0,"",ROUND(ROUND($N114/30,-1)*2/3,0))</f>
        <v/>
      </c>
      <c r="T114" s="7">
        <f>IF($B114=0,"",$S114-$R114)</f>
        <v/>
      </c>
      <c r="U114" s="7">
        <f>IF($B114=0,"",ROUND($P114*2/3/30,0))</f>
        <v/>
      </c>
      <c r="V114" s="7">
        <f>IF($B114=0,"",$U114-$R114)</f>
        <v/>
      </c>
      <c r="W114" s="7">
        <f>IF($B114=0,"",ROUND(ROUND($O114/30,-1)*2/3,0))</f>
        <v/>
      </c>
      <c r="X114" s="7">
        <f>IF($B114=0,"",$W114-$R114)</f>
        <v/>
      </c>
    </row>
    <row r="115">
      <c r="A115" s="10" t="n"/>
      <c r="B115" s="7">
        <f>COUNT($C115:$N115)</f>
        <v/>
      </c>
      <c r="C115" s="3" t="n"/>
      <c r="D115" s="3" t="n"/>
      <c r="E115" s="3" t="n"/>
      <c r="F115" s="3" t="n"/>
      <c r="G115" s="3" t="n"/>
      <c r="H115" s="3" t="n"/>
      <c r="I115" s="3" t="n"/>
      <c r="J115" s="3" t="n"/>
      <c r="K115" s="3" t="n"/>
      <c r="L115" s="3" t="n"/>
      <c r="M115" s="3" t="n"/>
      <c r="N115" s="3" t="n"/>
      <c r="O115" s="7">
        <f>IF($B115=0,"",AVERAGE($C115:$N115))</f>
        <v/>
      </c>
      <c r="P115" s="7">
        <f>IF($B115=0,"",IF($B115&lt;12,MIN($O115,$C$2),$O115))</f>
        <v/>
      </c>
      <c r="Q115" s="7">
        <f>IF($B115=0,"",ROUND($P115/30,-1))</f>
        <v/>
      </c>
      <c r="R115" s="7">
        <f>IF($B115=0,"",ROUND($Q115*2/3,0))</f>
        <v/>
      </c>
      <c r="S115" s="7">
        <f>IF($B115=0,"",ROUND(ROUND($N115/30,-1)*2/3,0))</f>
        <v/>
      </c>
      <c r="T115" s="7">
        <f>IF($B115=0,"",$S115-$R115)</f>
        <v/>
      </c>
      <c r="U115" s="7">
        <f>IF($B115=0,"",ROUND($P115*2/3/30,0))</f>
        <v/>
      </c>
      <c r="V115" s="7">
        <f>IF($B115=0,"",$U115-$R115)</f>
        <v/>
      </c>
      <c r="W115" s="7">
        <f>IF($B115=0,"",ROUND(ROUND($O115/30,-1)*2/3,0))</f>
        <v/>
      </c>
      <c r="X115" s="7">
        <f>IF($B115=0,"",$W115-$R115)</f>
        <v/>
      </c>
    </row>
    <row r="116">
      <c r="A116" s="10" t="n"/>
      <c r="B116" s="7">
        <f>COUNT($C116:$N116)</f>
        <v/>
      </c>
      <c r="C116" s="3" t="n"/>
      <c r="D116" s="3" t="n"/>
      <c r="E116" s="3" t="n"/>
      <c r="F116" s="3" t="n"/>
      <c r="G116" s="3" t="n"/>
      <c r="H116" s="3" t="n"/>
      <c r="I116" s="3" t="n"/>
      <c r="J116" s="3" t="n"/>
      <c r="K116" s="3" t="n"/>
      <c r="L116" s="3" t="n"/>
      <c r="M116" s="3" t="n"/>
      <c r="N116" s="3" t="n"/>
      <c r="O116" s="7">
        <f>IF($B116=0,"",AVERAGE($C116:$N116))</f>
        <v/>
      </c>
      <c r="P116" s="7">
        <f>IF($B116=0,"",IF($B116&lt;12,MIN($O116,$C$2),$O116))</f>
        <v/>
      </c>
      <c r="Q116" s="7">
        <f>IF($B116=0,"",ROUND($P116/30,-1))</f>
        <v/>
      </c>
      <c r="R116" s="7">
        <f>IF($B116=0,"",ROUND($Q116*2/3,0))</f>
        <v/>
      </c>
      <c r="S116" s="7">
        <f>IF($B116=0,"",ROUND(ROUND($N116/30,-1)*2/3,0))</f>
        <v/>
      </c>
      <c r="T116" s="7">
        <f>IF($B116=0,"",$S116-$R116)</f>
        <v/>
      </c>
      <c r="U116" s="7">
        <f>IF($B116=0,"",ROUND($P116*2/3/30,0))</f>
        <v/>
      </c>
      <c r="V116" s="7">
        <f>IF($B116=0,"",$U116-$R116)</f>
        <v/>
      </c>
      <c r="W116" s="7">
        <f>IF($B116=0,"",ROUND(ROUND($O116/30,-1)*2/3,0))</f>
        <v/>
      </c>
      <c r="X116" s="7">
        <f>IF($B116=0,"",$W116-$R116)</f>
        <v/>
      </c>
    </row>
    <row r="117">
      <c r="A117" s="10" t="n"/>
      <c r="B117" s="7">
        <f>COUNT($C117:$N117)</f>
        <v/>
      </c>
      <c r="C117" s="3" t="n"/>
      <c r="D117" s="3" t="n"/>
      <c r="E117" s="3" t="n"/>
      <c r="F117" s="3" t="n"/>
      <c r="G117" s="3" t="n"/>
      <c r="H117" s="3" t="n"/>
      <c r="I117" s="3" t="n"/>
      <c r="J117" s="3" t="n"/>
      <c r="K117" s="3" t="n"/>
      <c r="L117" s="3" t="n"/>
      <c r="M117" s="3" t="n"/>
      <c r="N117" s="3" t="n"/>
      <c r="O117" s="7">
        <f>IF($B117=0,"",AVERAGE($C117:$N117))</f>
        <v/>
      </c>
      <c r="P117" s="7">
        <f>IF($B117=0,"",IF($B117&lt;12,MIN($O117,$C$2),$O117))</f>
        <v/>
      </c>
      <c r="Q117" s="7">
        <f>IF($B117=0,"",ROUND($P117/30,-1))</f>
        <v/>
      </c>
      <c r="R117" s="7">
        <f>IF($B117=0,"",ROUND($Q117*2/3,0))</f>
        <v/>
      </c>
      <c r="S117" s="7">
        <f>IF($B117=0,"",ROUND(ROUND($N117/30,-1)*2/3,0))</f>
        <v/>
      </c>
      <c r="T117" s="7">
        <f>IF($B117=0,"",$S117-$R117)</f>
        <v/>
      </c>
      <c r="U117" s="7">
        <f>IF($B117=0,"",ROUND($P117*2/3/30,0))</f>
        <v/>
      </c>
      <c r="V117" s="7">
        <f>IF($B117=0,"",$U117-$R117)</f>
        <v/>
      </c>
      <c r="W117" s="7">
        <f>IF($B117=0,"",ROUND(ROUND($O117/30,-1)*2/3,0))</f>
        <v/>
      </c>
      <c r="X117" s="7">
        <f>IF($B117=0,"",$W117-$R117)</f>
        <v/>
      </c>
    </row>
    <row r="118">
      <c r="A118" s="10" t="n"/>
      <c r="B118" s="7">
        <f>COUNT($C118:$N118)</f>
        <v/>
      </c>
      <c r="C118" s="3" t="n"/>
      <c r="D118" s="3" t="n"/>
      <c r="E118" s="3" t="n"/>
      <c r="F118" s="3" t="n"/>
      <c r="G118" s="3" t="n"/>
      <c r="H118" s="3" t="n"/>
      <c r="I118" s="3" t="n"/>
      <c r="J118" s="3" t="n"/>
      <c r="K118" s="3" t="n"/>
      <c r="L118" s="3" t="n"/>
      <c r="M118" s="3" t="n"/>
      <c r="N118" s="3" t="n"/>
      <c r="O118" s="7">
        <f>IF($B118=0,"",AVERAGE($C118:$N118))</f>
        <v/>
      </c>
      <c r="P118" s="7">
        <f>IF($B118=0,"",IF($B118&lt;12,MIN($O118,$C$2),$O118))</f>
        <v/>
      </c>
      <c r="Q118" s="7">
        <f>IF($B118=0,"",ROUND($P118/30,-1))</f>
        <v/>
      </c>
      <c r="R118" s="7">
        <f>IF($B118=0,"",ROUND($Q118*2/3,0))</f>
        <v/>
      </c>
      <c r="S118" s="7">
        <f>IF($B118=0,"",ROUND(ROUND($N118/30,-1)*2/3,0))</f>
        <v/>
      </c>
      <c r="T118" s="7">
        <f>IF($B118=0,"",$S118-$R118)</f>
        <v/>
      </c>
      <c r="U118" s="7">
        <f>IF($B118=0,"",ROUND($P118*2/3/30,0))</f>
        <v/>
      </c>
      <c r="V118" s="7">
        <f>IF($B118=0,"",$U118-$R118)</f>
        <v/>
      </c>
      <c r="W118" s="7">
        <f>IF($B118=0,"",ROUND(ROUND($O118/30,-1)*2/3,0))</f>
        <v/>
      </c>
      <c r="X118" s="7">
        <f>IF($B118=0,"",$W118-$R118)</f>
        <v/>
      </c>
    </row>
    <row r="119">
      <c r="A119" s="10" t="n"/>
      <c r="B119" s="7">
        <f>COUNT($C119:$N119)</f>
        <v/>
      </c>
      <c r="C119" s="3" t="n"/>
      <c r="D119" s="3" t="n"/>
      <c r="E119" s="3" t="n"/>
      <c r="F119" s="3" t="n"/>
      <c r="G119" s="3" t="n"/>
      <c r="H119" s="3" t="n"/>
      <c r="I119" s="3" t="n"/>
      <c r="J119" s="3" t="n"/>
      <c r="K119" s="3" t="n"/>
      <c r="L119" s="3" t="n"/>
      <c r="M119" s="3" t="n"/>
      <c r="N119" s="3" t="n"/>
      <c r="O119" s="7">
        <f>IF($B119=0,"",AVERAGE($C119:$N119))</f>
        <v/>
      </c>
      <c r="P119" s="7">
        <f>IF($B119=0,"",IF($B119&lt;12,MIN($O119,$C$2),$O119))</f>
        <v/>
      </c>
      <c r="Q119" s="7">
        <f>IF($B119=0,"",ROUND($P119/30,-1))</f>
        <v/>
      </c>
      <c r="R119" s="7">
        <f>IF($B119=0,"",ROUND($Q119*2/3,0))</f>
        <v/>
      </c>
      <c r="S119" s="7">
        <f>IF($B119=0,"",ROUND(ROUND($N119/30,-1)*2/3,0))</f>
        <v/>
      </c>
      <c r="T119" s="7">
        <f>IF($B119=0,"",$S119-$R119)</f>
        <v/>
      </c>
      <c r="U119" s="7">
        <f>IF($B119=0,"",ROUND($P119*2/3/30,0))</f>
        <v/>
      </c>
      <c r="V119" s="7">
        <f>IF($B119=0,"",$U119-$R119)</f>
        <v/>
      </c>
      <c r="W119" s="7">
        <f>IF($B119=0,"",ROUND(ROUND($O119/30,-1)*2/3,0))</f>
        <v/>
      </c>
      <c r="X119" s="7">
        <f>IF($B119=0,"",$W119-$R119)</f>
        <v/>
      </c>
    </row>
    <row r="120">
      <c r="A120" s="10" t="n"/>
      <c r="B120" s="7">
        <f>COUNT($C120:$N120)</f>
        <v/>
      </c>
      <c r="C120" s="3" t="n"/>
      <c r="D120" s="3" t="n"/>
      <c r="E120" s="3" t="n"/>
      <c r="F120" s="3" t="n"/>
      <c r="G120" s="3" t="n"/>
      <c r="H120" s="3" t="n"/>
      <c r="I120" s="3" t="n"/>
      <c r="J120" s="3" t="n"/>
      <c r="K120" s="3" t="n"/>
      <c r="L120" s="3" t="n"/>
      <c r="M120" s="3" t="n"/>
      <c r="N120" s="3" t="n"/>
      <c r="O120" s="7">
        <f>IF($B120=0,"",AVERAGE($C120:$N120))</f>
        <v/>
      </c>
      <c r="P120" s="7">
        <f>IF($B120=0,"",IF($B120&lt;12,MIN($O120,$C$2),$O120))</f>
        <v/>
      </c>
      <c r="Q120" s="7">
        <f>IF($B120=0,"",ROUND($P120/30,-1))</f>
        <v/>
      </c>
      <c r="R120" s="7">
        <f>IF($B120=0,"",ROUND($Q120*2/3,0))</f>
        <v/>
      </c>
      <c r="S120" s="7">
        <f>IF($B120=0,"",ROUND(ROUND($N120/30,-1)*2/3,0))</f>
        <v/>
      </c>
      <c r="T120" s="7">
        <f>IF($B120=0,"",$S120-$R120)</f>
        <v/>
      </c>
      <c r="U120" s="7">
        <f>IF($B120=0,"",ROUND($P120*2/3/30,0))</f>
        <v/>
      </c>
      <c r="V120" s="7">
        <f>IF($B120=0,"",$U120-$R120)</f>
        <v/>
      </c>
      <c r="W120" s="7">
        <f>IF($B120=0,"",ROUND(ROUND($O120/30,-1)*2/3,0))</f>
        <v/>
      </c>
      <c r="X120" s="7">
        <f>IF($B120=0,"",$W120-$R120)</f>
        <v/>
      </c>
    </row>
    <row r="121">
      <c r="A121" s="10" t="n"/>
      <c r="B121" s="7">
        <f>COUNT($C121:$N121)</f>
        <v/>
      </c>
      <c r="C121" s="3" t="n"/>
      <c r="D121" s="3" t="n"/>
      <c r="E121" s="3" t="n"/>
      <c r="F121" s="3" t="n"/>
      <c r="G121" s="3" t="n"/>
      <c r="H121" s="3" t="n"/>
      <c r="I121" s="3" t="n"/>
      <c r="J121" s="3" t="n"/>
      <c r="K121" s="3" t="n"/>
      <c r="L121" s="3" t="n"/>
      <c r="M121" s="3" t="n"/>
      <c r="N121" s="3" t="n"/>
      <c r="O121" s="7">
        <f>IF($B121=0,"",AVERAGE($C121:$N121))</f>
        <v/>
      </c>
      <c r="P121" s="7">
        <f>IF($B121=0,"",IF($B121&lt;12,MIN($O121,$C$2),$O121))</f>
        <v/>
      </c>
      <c r="Q121" s="7">
        <f>IF($B121=0,"",ROUND($P121/30,-1))</f>
        <v/>
      </c>
      <c r="R121" s="7">
        <f>IF($B121=0,"",ROUND($Q121*2/3,0))</f>
        <v/>
      </c>
      <c r="S121" s="7">
        <f>IF($B121=0,"",ROUND(ROUND($N121/30,-1)*2/3,0))</f>
        <v/>
      </c>
      <c r="T121" s="7">
        <f>IF($B121=0,"",$S121-$R121)</f>
        <v/>
      </c>
      <c r="U121" s="7">
        <f>IF($B121=0,"",ROUND($P121*2/3/30,0))</f>
        <v/>
      </c>
      <c r="V121" s="7">
        <f>IF($B121=0,"",$U121-$R121)</f>
        <v/>
      </c>
      <c r="W121" s="7">
        <f>IF($B121=0,"",ROUND(ROUND($O121/30,-1)*2/3,0))</f>
        <v/>
      </c>
      <c r="X121" s="7">
        <f>IF($B121=0,"",$W121-$R121)</f>
        <v/>
      </c>
    </row>
    <row r="122">
      <c r="A122" s="10" t="n"/>
      <c r="B122" s="7">
        <f>COUNT($C122:$N122)</f>
        <v/>
      </c>
      <c r="C122" s="3" t="n"/>
      <c r="D122" s="3" t="n"/>
      <c r="E122" s="3" t="n"/>
      <c r="F122" s="3" t="n"/>
      <c r="G122" s="3" t="n"/>
      <c r="H122" s="3" t="n"/>
      <c r="I122" s="3" t="n"/>
      <c r="J122" s="3" t="n"/>
      <c r="K122" s="3" t="n"/>
      <c r="L122" s="3" t="n"/>
      <c r="M122" s="3" t="n"/>
      <c r="N122" s="3" t="n"/>
      <c r="O122" s="7">
        <f>IF($B122=0,"",AVERAGE($C122:$N122))</f>
        <v/>
      </c>
      <c r="P122" s="7">
        <f>IF($B122=0,"",IF($B122&lt;12,MIN($O122,$C$2),$O122))</f>
        <v/>
      </c>
      <c r="Q122" s="7">
        <f>IF($B122=0,"",ROUND($P122/30,-1))</f>
        <v/>
      </c>
      <c r="R122" s="7">
        <f>IF($B122=0,"",ROUND($Q122*2/3,0))</f>
        <v/>
      </c>
      <c r="S122" s="7">
        <f>IF($B122=0,"",ROUND(ROUND($N122/30,-1)*2/3,0))</f>
        <v/>
      </c>
      <c r="T122" s="7">
        <f>IF($B122=0,"",$S122-$R122)</f>
        <v/>
      </c>
      <c r="U122" s="7">
        <f>IF($B122=0,"",ROUND($P122*2/3/30,0))</f>
        <v/>
      </c>
      <c r="V122" s="7">
        <f>IF($B122=0,"",$U122-$R122)</f>
        <v/>
      </c>
      <c r="W122" s="7">
        <f>IF($B122=0,"",ROUND(ROUND($O122/30,-1)*2/3,0))</f>
        <v/>
      </c>
      <c r="X122" s="7">
        <f>IF($B122=0,"",$W122-$R122)</f>
        <v/>
      </c>
    </row>
    <row r="123">
      <c r="A123" s="10" t="n"/>
      <c r="B123" s="7">
        <f>COUNT($C123:$N123)</f>
        <v/>
      </c>
      <c r="C123" s="3" t="n"/>
      <c r="D123" s="3" t="n"/>
      <c r="E123" s="3" t="n"/>
      <c r="F123" s="3" t="n"/>
      <c r="G123" s="3" t="n"/>
      <c r="H123" s="3" t="n"/>
      <c r="I123" s="3" t="n"/>
      <c r="J123" s="3" t="n"/>
      <c r="K123" s="3" t="n"/>
      <c r="L123" s="3" t="n"/>
      <c r="M123" s="3" t="n"/>
      <c r="N123" s="3" t="n"/>
      <c r="O123" s="7">
        <f>IF($B123=0,"",AVERAGE($C123:$N123))</f>
        <v/>
      </c>
      <c r="P123" s="7">
        <f>IF($B123=0,"",IF($B123&lt;12,MIN($O123,$C$2),$O123))</f>
        <v/>
      </c>
      <c r="Q123" s="7">
        <f>IF($B123=0,"",ROUND($P123/30,-1))</f>
        <v/>
      </c>
      <c r="R123" s="7">
        <f>IF($B123=0,"",ROUND($Q123*2/3,0))</f>
        <v/>
      </c>
      <c r="S123" s="7">
        <f>IF($B123=0,"",ROUND(ROUND($N123/30,-1)*2/3,0))</f>
        <v/>
      </c>
      <c r="T123" s="7">
        <f>IF($B123=0,"",$S123-$R123)</f>
        <v/>
      </c>
      <c r="U123" s="7">
        <f>IF($B123=0,"",ROUND($P123*2/3/30,0))</f>
        <v/>
      </c>
      <c r="V123" s="7">
        <f>IF($B123=0,"",$U123-$R123)</f>
        <v/>
      </c>
      <c r="W123" s="7">
        <f>IF($B123=0,"",ROUND(ROUND($O123/30,-1)*2/3,0))</f>
        <v/>
      </c>
      <c r="X123" s="7">
        <f>IF($B123=0,"",$W123-$R123)</f>
        <v/>
      </c>
    </row>
    <row r="124">
      <c r="A124" s="10" t="n"/>
      <c r="B124" s="7">
        <f>COUNT($C124:$N124)</f>
        <v/>
      </c>
      <c r="C124" s="3" t="n"/>
      <c r="D124" s="3" t="n"/>
      <c r="E124" s="3" t="n"/>
      <c r="F124" s="3" t="n"/>
      <c r="G124" s="3" t="n"/>
      <c r="H124" s="3" t="n"/>
      <c r="I124" s="3" t="n"/>
      <c r="J124" s="3" t="n"/>
      <c r="K124" s="3" t="n"/>
      <c r="L124" s="3" t="n"/>
      <c r="M124" s="3" t="n"/>
      <c r="N124" s="3" t="n"/>
      <c r="O124" s="7">
        <f>IF($B124=0,"",AVERAGE($C124:$N124))</f>
        <v/>
      </c>
      <c r="P124" s="7">
        <f>IF($B124=0,"",IF($B124&lt;12,MIN($O124,$C$2),$O124))</f>
        <v/>
      </c>
      <c r="Q124" s="7">
        <f>IF($B124=0,"",ROUND($P124/30,-1))</f>
        <v/>
      </c>
      <c r="R124" s="7">
        <f>IF($B124=0,"",ROUND($Q124*2/3,0))</f>
        <v/>
      </c>
      <c r="S124" s="7">
        <f>IF($B124=0,"",ROUND(ROUND($N124/30,-1)*2/3,0))</f>
        <v/>
      </c>
      <c r="T124" s="7">
        <f>IF($B124=0,"",$S124-$R124)</f>
        <v/>
      </c>
      <c r="U124" s="7">
        <f>IF($B124=0,"",ROUND($P124*2/3/30,0))</f>
        <v/>
      </c>
      <c r="V124" s="7">
        <f>IF($B124=0,"",$U124-$R124)</f>
        <v/>
      </c>
      <c r="W124" s="7">
        <f>IF($B124=0,"",ROUND(ROUND($O124/30,-1)*2/3,0))</f>
        <v/>
      </c>
      <c r="X124" s="7">
        <f>IF($B124=0,"",$W124-$R124)</f>
        <v/>
      </c>
    </row>
    <row r="125">
      <c r="A125" s="10" t="n"/>
      <c r="B125" s="7">
        <f>COUNT($C125:$N125)</f>
        <v/>
      </c>
      <c r="C125" s="3" t="n"/>
      <c r="D125" s="3" t="n"/>
      <c r="E125" s="3" t="n"/>
      <c r="F125" s="3" t="n"/>
      <c r="G125" s="3" t="n"/>
      <c r="H125" s="3" t="n"/>
      <c r="I125" s="3" t="n"/>
      <c r="J125" s="3" t="n"/>
      <c r="K125" s="3" t="n"/>
      <c r="L125" s="3" t="n"/>
      <c r="M125" s="3" t="n"/>
      <c r="N125" s="3" t="n"/>
      <c r="O125" s="7">
        <f>IF($B125=0,"",AVERAGE($C125:$N125))</f>
        <v/>
      </c>
      <c r="P125" s="7">
        <f>IF($B125=0,"",IF($B125&lt;12,MIN($O125,$C$2),$O125))</f>
        <v/>
      </c>
      <c r="Q125" s="7">
        <f>IF($B125=0,"",ROUND($P125/30,-1))</f>
        <v/>
      </c>
      <c r="R125" s="7">
        <f>IF($B125=0,"",ROUND($Q125*2/3,0))</f>
        <v/>
      </c>
      <c r="S125" s="7">
        <f>IF($B125=0,"",ROUND(ROUND($N125/30,-1)*2/3,0))</f>
        <v/>
      </c>
      <c r="T125" s="7">
        <f>IF($B125=0,"",$S125-$R125)</f>
        <v/>
      </c>
      <c r="U125" s="7">
        <f>IF($B125=0,"",ROUND($P125*2/3/30,0))</f>
        <v/>
      </c>
      <c r="V125" s="7">
        <f>IF($B125=0,"",$U125-$R125)</f>
        <v/>
      </c>
      <c r="W125" s="7">
        <f>IF($B125=0,"",ROUND(ROUND($O125/30,-1)*2/3,0))</f>
        <v/>
      </c>
      <c r="X125" s="7">
        <f>IF($B125=0,"",$W125-$R125)</f>
        <v/>
      </c>
    </row>
    <row r="126">
      <c r="A126" s="10" t="n"/>
      <c r="B126" s="7">
        <f>COUNT($C126:$N126)</f>
        <v/>
      </c>
      <c r="C126" s="3" t="n"/>
      <c r="D126" s="3" t="n"/>
      <c r="E126" s="3" t="n"/>
      <c r="F126" s="3" t="n"/>
      <c r="G126" s="3" t="n"/>
      <c r="H126" s="3" t="n"/>
      <c r="I126" s="3" t="n"/>
      <c r="J126" s="3" t="n"/>
      <c r="K126" s="3" t="n"/>
      <c r="L126" s="3" t="n"/>
      <c r="M126" s="3" t="n"/>
      <c r="N126" s="3" t="n"/>
      <c r="O126" s="7">
        <f>IF($B126=0,"",AVERAGE($C126:$N126))</f>
        <v/>
      </c>
      <c r="P126" s="7">
        <f>IF($B126=0,"",IF($B126&lt;12,MIN($O126,$C$2),$O126))</f>
        <v/>
      </c>
      <c r="Q126" s="7">
        <f>IF($B126=0,"",ROUND($P126/30,-1))</f>
        <v/>
      </c>
      <c r="R126" s="7">
        <f>IF($B126=0,"",ROUND($Q126*2/3,0))</f>
        <v/>
      </c>
      <c r="S126" s="7">
        <f>IF($B126=0,"",ROUND(ROUND($N126/30,-1)*2/3,0))</f>
        <v/>
      </c>
      <c r="T126" s="7">
        <f>IF($B126=0,"",$S126-$R126)</f>
        <v/>
      </c>
      <c r="U126" s="7">
        <f>IF($B126=0,"",ROUND($P126*2/3/30,0))</f>
        <v/>
      </c>
      <c r="V126" s="7">
        <f>IF($B126=0,"",$U126-$R126)</f>
        <v/>
      </c>
      <c r="W126" s="7">
        <f>IF($B126=0,"",ROUND(ROUND($O126/30,-1)*2/3,0))</f>
        <v/>
      </c>
      <c r="X126" s="7">
        <f>IF($B126=0,"",$W126-$R126)</f>
        <v/>
      </c>
    </row>
    <row r="127">
      <c r="A127" s="10" t="n"/>
      <c r="B127" s="7">
        <f>COUNT($C127:$N127)</f>
        <v/>
      </c>
      <c r="C127" s="3" t="n"/>
      <c r="D127" s="3" t="n"/>
      <c r="E127" s="3" t="n"/>
      <c r="F127" s="3" t="n"/>
      <c r="G127" s="3" t="n"/>
      <c r="H127" s="3" t="n"/>
      <c r="I127" s="3" t="n"/>
      <c r="J127" s="3" t="n"/>
      <c r="K127" s="3" t="n"/>
      <c r="L127" s="3" t="n"/>
      <c r="M127" s="3" t="n"/>
      <c r="N127" s="3" t="n"/>
      <c r="O127" s="7">
        <f>IF($B127=0,"",AVERAGE($C127:$N127))</f>
        <v/>
      </c>
      <c r="P127" s="7">
        <f>IF($B127=0,"",IF($B127&lt;12,MIN($O127,$C$2),$O127))</f>
        <v/>
      </c>
      <c r="Q127" s="7">
        <f>IF($B127=0,"",ROUND($P127/30,-1))</f>
        <v/>
      </c>
      <c r="R127" s="7">
        <f>IF($B127=0,"",ROUND($Q127*2/3,0))</f>
        <v/>
      </c>
      <c r="S127" s="7">
        <f>IF($B127=0,"",ROUND(ROUND($N127/30,-1)*2/3,0))</f>
        <v/>
      </c>
      <c r="T127" s="7">
        <f>IF($B127=0,"",$S127-$R127)</f>
        <v/>
      </c>
      <c r="U127" s="7">
        <f>IF($B127=0,"",ROUND($P127*2/3/30,0))</f>
        <v/>
      </c>
      <c r="V127" s="7">
        <f>IF($B127=0,"",$U127-$R127)</f>
        <v/>
      </c>
      <c r="W127" s="7">
        <f>IF($B127=0,"",ROUND(ROUND($O127/30,-1)*2/3,0))</f>
        <v/>
      </c>
      <c r="X127" s="7">
        <f>IF($B127=0,"",$W127-$R127)</f>
        <v/>
      </c>
    </row>
    <row r="128">
      <c r="A128" s="10" t="n"/>
      <c r="B128" s="7">
        <f>COUNT($C128:$N128)</f>
        <v/>
      </c>
      <c r="C128" s="3" t="n"/>
      <c r="D128" s="3" t="n"/>
      <c r="E128" s="3" t="n"/>
      <c r="F128" s="3" t="n"/>
      <c r="G128" s="3" t="n"/>
      <c r="H128" s="3" t="n"/>
      <c r="I128" s="3" t="n"/>
      <c r="J128" s="3" t="n"/>
      <c r="K128" s="3" t="n"/>
      <c r="L128" s="3" t="n"/>
      <c r="M128" s="3" t="n"/>
      <c r="N128" s="3" t="n"/>
      <c r="O128" s="7">
        <f>IF($B128=0,"",AVERAGE($C128:$N128))</f>
        <v/>
      </c>
      <c r="P128" s="7">
        <f>IF($B128=0,"",IF($B128&lt;12,MIN($O128,$C$2),$O128))</f>
        <v/>
      </c>
      <c r="Q128" s="7">
        <f>IF($B128=0,"",ROUND($P128/30,-1))</f>
        <v/>
      </c>
      <c r="R128" s="7">
        <f>IF($B128=0,"",ROUND($Q128*2/3,0))</f>
        <v/>
      </c>
      <c r="S128" s="7">
        <f>IF($B128=0,"",ROUND(ROUND($N128/30,-1)*2/3,0))</f>
        <v/>
      </c>
      <c r="T128" s="7">
        <f>IF($B128=0,"",$S128-$R128)</f>
        <v/>
      </c>
      <c r="U128" s="7">
        <f>IF($B128=0,"",ROUND($P128*2/3/30,0))</f>
        <v/>
      </c>
      <c r="V128" s="7">
        <f>IF($B128=0,"",$U128-$R128)</f>
        <v/>
      </c>
      <c r="W128" s="7">
        <f>IF($B128=0,"",ROUND(ROUND($O128/30,-1)*2/3,0))</f>
        <v/>
      </c>
      <c r="X128" s="7">
        <f>IF($B128=0,"",$W128-$R128)</f>
        <v/>
      </c>
    </row>
    <row r="129">
      <c r="A129" s="10" t="n"/>
      <c r="B129" s="7">
        <f>COUNT($C129:$N129)</f>
        <v/>
      </c>
      <c r="C129" s="3" t="n"/>
      <c r="D129" s="3" t="n"/>
      <c r="E129" s="3" t="n"/>
      <c r="F129" s="3" t="n"/>
      <c r="G129" s="3" t="n"/>
      <c r="H129" s="3" t="n"/>
      <c r="I129" s="3" t="n"/>
      <c r="J129" s="3" t="n"/>
      <c r="K129" s="3" t="n"/>
      <c r="L129" s="3" t="n"/>
      <c r="M129" s="3" t="n"/>
      <c r="N129" s="3" t="n"/>
      <c r="O129" s="7">
        <f>IF($B129=0,"",AVERAGE($C129:$N129))</f>
        <v/>
      </c>
      <c r="P129" s="7">
        <f>IF($B129=0,"",IF($B129&lt;12,MIN($O129,$C$2),$O129))</f>
        <v/>
      </c>
      <c r="Q129" s="7">
        <f>IF($B129=0,"",ROUND($P129/30,-1))</f>
        <v/>
      </c>
      <c r="R129" s="7">
        <f>IF($B129=0,"",ROUND($Q129*2/3,0))</f>
        <v/>
      </c>
      <c r="S129" s="7">
        <f>IF($B129=0,"",ROUND(ROUND($N129/30,-1)*2/3,0))</f>
        <v/>
      </c>
      <c r="T129" s="7">
        <f>IF($B129=0,"",$S129-$R129)</f>
        <v/>
      </c>
      <c r="U129" s="7">
        <f>IF($B129=0,"",ROUND($P129*2/3/30,0))</f>
        <v/>
      </c>
      <c r="V129" s="7">
        <f>IF($B129=0,"",$U129-$R129)</f>
        <v/>
      </c>
      <c r="W129" s="7">
        <f>IF($B129=0,"",ROUND(ROUND($O129/30,-1)*2/3,0))</f>
        <v/>
      </c>
      <c r="X129" s="7">
        <f>IF($B129=0,"",$W129-$R129)</f>
        <v/>
      </c>
    </row>
    <row r="130">
      <c r="A130" s="10" t="n"/>
      <c r="B130" s="7">
        <f>COUNT($C130:$N130)</f>
        <v/>
      </c>
      <c r="C130" s="3" t="n"/>
      <c r="D130" s="3" t="n"/>
      <c r="E130" s="3" t="n"/>
      <c r="F130" s="3" t="n"/>
      <c r="G130" s="3" t="n"/>
      <c r="H130" s="3" t="n"/>
      <c r="I130" s="3" t="n"/>
      <c r="J130" s="3" t="n"/>
      <c r="K130" s="3" t="n"/>
      <c r="L130" s="3" t="n"/>
      <c r="M130" s="3" t="n"/>
      <c r="N130" s="3" t="n"/>
      <c r="O130" s="7">
        <f>IF($B130=0,"",AVERAGE($C130:$N130))</f>
        <v/>
      </c>
      <c r="P130" s="7">
        <f>IF($B130=0,"",IF($B130&lt;12,MIN($O130,$C$2),$O130))</f>
        <v/>
      </c>
      <c r="Q130" s="7">
        <f>IF($B130=0,"",ROUND($P130/30,-1))</f>
        <v/>
      </c>
      <c r="R130" s="7">
        <f>IF($B130=0,"",ROUND($Q130*2/3,0))</f>
        <v/>
      </c>
      <c r="S130" s="7">
        <f>IF($B130=0,"",ROUND(ROUND($N130/30,-1)*2/3,0))</f>
        <v/>
      </c>
      <c r="T130" s="7">
        <f>IF($B130=0,"",$S130-$R130)</f>
        <v/>
      </c>
      <c r="U130" s="7">
        <f>IF($B130=0,"",ROUND($P130*2/3/30,0))</f>
        <v/>
      </c>
      <c r="V130" s="7">
        <f>IF($B130=0,"",$U130-$R130)</f>
        <v/>
      </c>
      <c r="W130" s="7">
        <f>IF($B130=0,"",ROUND(ROUND($O130/30,-1)*2/3,0))</f>
        <v/>
      </c>
      <c r="X130" s="7">
        <f>IF($B130=0,"",$W130-$R130)</f>
        <v/>
      </c>
    </row>
    <row r="131">
      <c r="A131" s="10" t="n"/>
      <c r="B131" s="7">
        <f>COUNT($C131:$N131)</f>
        <v/>
      </c>
      <c r="C131" s="3" t="n"/>
      <c r="D131" s="3" t="n"/>
      <c r="E131" s="3" t="n"/>
      <c r="F131" s="3" t="n"/>
      <c r="G131" s="3" t="n"/>
      <c r="H131" s="3" t="n"/>
      <c r="I131" s="3" t="n"/>
      <c r="J131" s="3" t="n"/>
      <c r="K131" s="3" t="n"/>
      <c r="L131" s="3" t="n"/>
      <c r="M131" s="3" t="n"/>
      <c r="N131" s="3" t="n"/>
      <c r="O131" s="7">
        <f>IF($B131=0,"",AVERAGE($C131:$N131))</f>
        <v/>
      </c>
      <c r="P131" s="7">
        <f>IF($B131=0,"",IF($B131&lt;12,MIN($O131,$C$2),$O131))</f>
        <v/>
      </c>
      <c r="Q131" s="7">
        <f>IF($B131=0,"",ROUND($P131/30,-1))</f>
        <v/>
      </c>
      <c r="R131" s="7">
        <f>IF($B131=0,"",ROUND($Q131*2/3,0))</f>
        <v/>
      </c>
      <c r="S131" s="7">
        <f>IF($B131=0,"",ROUND(ROUND($N131/30,-1)*2/3,0))</f>
        <v/>
      </c>
      <c r="T131" s="7">
        <f>IF($B131=0,"",$S131-$R131)</f>
        <v/>
      </c>
      <c r="U131" s="7">
        <f>IF($B131=0,"",ROUND($P131*2/3/30,0))</f>
        <v/>
      </c>
      <c r="V131" s="7">
        <f>IF($B131=0,"",$U131-$R131)</f>
        <v/>
      </c>
      <c r="W131" s="7">
        <f>IF($B131=0,"",ROUND(ROUND($O131/30,-1)*2/3,0))</f>
        <v/>
      </c>
      <c r="X131" s="7">
        <f>IF($B131=0,"",$W131-$R131)</f>
        <v/>
      </c>
    </row>
    <row r="132">
      <c r="A132" s="10" t="n"/>
      <c r="B132" s="7">
        <f>COUNT($C132:$N132)</f>
        <v/>
      </c>
      <c r="C132" s="3" t="n"/>
      <c r="D132" s="3" t="n"/>
      <c r="E132" s="3" t="n"/>
      <c r="F132" s="3" t="n"/>
      <c r="G132" s="3" t="n"/>
      <c r="H132" s="3" t="n"/>
      <c r="I132" s="3" t="n"/>
      <c r="J132" s="3" t="n"/>
      <c r="K132" s="3" t="n"/>
      <c r="L132" s="3" t="n"/>
      <c r="M132" s="3" t="n"/>
      <c r="N132" s="3" t="n"/>
      <c r="O132" s="7">
        <f>IF($B132=0,"",AVERAGE($C132:$N132))</f>
        <v/>
      </c>
      <c r="P132" s="7">
        <f>IF($B132=0,"",IF($B132&lt;12,MIN($O132,$C$2),$O132))</f>
        <v/>
      </c>
      <c r="Q132" s="7">
        <f>IF($B132=0,"",ROUND($P132/30,-1))</f>
        <v/>
      </c>
      <c r="R132" s="7">
        <f>IF($B132=0,"",ROUND($Q132*2/3,0))</f>
        <v/>
      </c>
      <c r="S132" s="7">
        <f>IF($B132=0,"",ROUND(ROUND($N132/30,-1)*2/3,0))</f>
        <v/>
      </c>
      <c r="T132" s="7">
        <f>IF($B132=0,"",$S132-$R132)</f>
        <v/>
      </c>
      <c r="U132" s="7">
        <f>IF($B132=0,"",ROUND($P132*2/3/30,0))</f>
        <v/>
      </c>
      <c r="V132" s="7">
        <f>IF($B132=0,"",$U132-$R132)</f>
        <v/>
      </c>
      <c r="W132" s="7">
        <f>IF($B132=0,"",ROUND(ROUND($O132/30,-1)*2/3,0))</f>
        <v/>
      </c>
      <c r="X132" s="7">
        <f>IF($B132=0,"",$W132-$R132)</f>
        <v/>
      </c>
    </row>
    <row r="133">
      <c r="A133" s="10" t="n"/>
      <c r="B133" s="7">
        <f>COUNT($C133:$N133)</f>
        <v/>
      </c>
      <c r="C133" s="3" t="n"/>
      <c r="D133" s="3" t="n"/>
      <c r="E133" s="3" t="n"/>
      <c r="F133" s="3" t="n"/>
      <c r="G133" s="3" t="n"/>
      <c r="H133" s="3" t="n"/>
      <c r="I133" s="3" t="n"/>
      <c r="J133" s="3" t="n"/>
      <c r="K133" s="3" t="n"/>
      <c r="L133" s="3" t="n"/>
      <c r="M133" s="3" t="n"/>
      <c r="N133" s="3" t="n"/>
      <c r="O133" s="7">
        <f>IF($B133=0,"",AVERAGE($C133:$N133))</f>
        <v/>
      </c>
      <c r="P133" s="7">
        <f>IF($B133=0,"",IF($B133&lt;12,MIN($O133,$C$2),$O133))</f>
        <v/>
      </c>
      <c r="Q133" s="7">
        <f>IF($B133=0,"",ROUND($P133/30,-1))</f>
        <v/>
      </c>
      <c r="R133" s="7">
        <f>IF($B133=0,"",ROUND($Q133*2/3,0))</f>
        <v/>
      </c>
      <c r="S133" s="7">
        <f>IF($B133=0,"",ROUND(ROUND($N133/30,-1)*2/3,0))</f>
        <v/>
      </c>
      <c r="T133" s="7">
        <f>IF($B133=0,"",$S133-$R133)</f>
        <v/>
      </c>
      <c r="U133" s="7">
        <f>IF($B133=0,"",ROUND($P133*2/3/30,0))</f>
        <v/>
      </c>
      <c r="V133" s="7">
        <f>IF($B133=0,"",$U133-$R133)</f>
        <v/>
      </c>
      <c r="W133" s="7">
        <f>IF($B133=0,"",ROUND(ROUND($O133/30,-1)*2/3,0))</f>
        <v/>
      </c>
      <c r="X133" s="7">
        <f>IF($B133=0,"",$W133-$R133)</f>
        <v/>
      </c>
    </row>
    <row r="134">
      <c r="A134" s="10" t="n"/>
      <c r="B134" s="7">
        <f>COUNT($C134:$N134)</f>
        <v/>
      </c>
      <c r="C134" s="3" t="n"/>
      <c r="D134" s="3" t="n"/>
      <c r="E134" s="3" t="n"/>
      <c r="F134" s="3" t="n"/>
      <c r="G134" s="3" t="n"/>
      <c r="H134" s="3" t="n"/>
      <c r="I134" s="3" t="n"/>
      <c r="J134" s="3" t="n"/>
      <c r="K134" s="3" t="n"/>
      <c r="L134" s="3" t="n"/>
      <c r="M134" s="3" t="n"/>
      <c r="N134" s="3" t="n"/>
      <c r="O134" s="7">
        <f>IF($B134=0,"",AVERAGE($C134:$N134))</f>
        <v/>
      </c>
      <c r="P134" s="7">
        <f>IF($B134=0,"",IF($B134&lt;12,MIN($O134,$C$2),$O134))</f>
        <v/>
      </c>
      <c r="Q134" s="7">
        <f>IF($B134=0,"",ROUND($P134/30,-1))</f>
        <v/>
      </c>
      <c r="R134" s="7">
        <f>IF($B134=0,"",ROUND($Q134*2/3,0))</f>
        <v/>
      </c>
      <c r="S134" s="7">
        <f>IF($B134=0,"",ROUND(ROUND($N134/30,-1)*2/3,0))</f>
        <v/>
      </c>
      <c r="T134" s="7">
        <f>IF($B134=0,"",$S134-$R134)</f>
        <v/>
      </c>
      <c r="U134" s="7">
        <f>IF($B134=0,"",ROUND($P134*2/3/30,0))</f>
        <v/>
      </c>
      <c r="V134" s="7">
        <f>IF($B134=0,"",$U134-$R134)</f>
        <v/>
      </c>
      <c r="W134" s="7">
        <f>IF($B134=0,"",ROUND(ROUND($O134/30,-1)*2/3,0))</f>
        <v/>
      </c>
      <c r="X134" s="7">
        <f>IF($B134=0,"",$W134-$R134)</f>
        <v/>
      </c>
    </row>
    <row r="135">
      <c r="A135" s="10" t="n"/>
      <c r="B135" s="7">
        <f>COUNT($C135:$N135)</f>
        <v/>
      </c>
      <c r="C135" s="3" t="n"/>
      <c r="D135" s="3" t="n"/>
      <c r="E135" s="3" t="n"/>
      <c r="F135" s="3" t="n"/>
      <c r="G135" s="3" t="n"/>
      <c r="H135" s="3" t="n"/>
      <c r="I135" s="3" t="n"/>
      <c r="J135" s="3" t="n"/>
      <c r="K135" s="3" t="n"/>
      <c r="L135" s="3" t="n"/>
      <c r="M135" s="3" t="n"/>
      <c r="N135" s="3" t="n"/>
      <c r="O135" s="7">
        <f>IF($B135=0,"",AVERAGE($C135:$N135))</f>
        <v/>
      </c>
      <c r="P135" s="7">
        <f>IF($B135=0,"",IF($B135&lt;12,MIN($O135,$C$2),$O135))</f>
        <v/>
      </c>
      <c r="Q135" s="7">
        <f>IF($B135=0,"",ROUND($P135/30,-1))</f>
        <v/>
      </c>
      <c r="R135" s="7">
        <f>IF($B135=0,"",ROUND($Q135*2/3,0))</f>
        <v/>
      </c>
      <c r="S135" s="7">
        <f>IF($B135=0,"",ROUND(ROUND($N135/30,-1)*2/3,0))</f>
        <v/>
      </c>
      <c r="T135" s="7">
        <f>IF($B135=0,"",$S135-$R135)</f>
        <v/>
      </c>
      <c r="U135" s="7">
        <f>IF($B135=0,"",ROUND($P135*2/3/30,0))</f>
        <v/>
      </c>
      <c r="V135" s="7">
        <f>IF($B135=0,"",$U135-$R135)</f>
        <v/>
      </c>
      <c r="W135" s="7">
        <f>IF($B135=0,"",ROUND(ROUND($O135/30,-1)*2/3,0))</f>
        <v/>
      </c>
      <c r="X135" s="7">
        <f>IF($B135=0,"",$W135-$R135)</f>
        <v/>
      </c>
    </row>
    <row r="136">
      <c r="A136" s="10" t="n"/>
      <c r="B136" s="7">
        <f>COUNT($C136:$N136)</f>
        <v/>
      </c>
      <c r="C136" s="3" t="n"/>
      <c r="D136" s="3" t="n"/>
      <c r="E136" s="3" t="n"/>
      <c r="F136" s="3" t="n"/>
      <c r="G136" s="3" t="n"/>
      <c r="H136" s="3" t="n"/>
      <c r="I136" s="3" t="n"/>
      <c r="J136" s="3" t="n"/>
      <c r="K136" s="3" t="n"/>
      <c r="L136" s="3" t="n"/>
      <c r="M136" s="3" t="n"/>
      <c r="N136" s="3" t="n"/>
      <c r="O136" s="7">
        <f>IF($B136=0,"",AVERAGE($C136:$N136))</f>
        <v/>
      </c>
      <c r="P136" s="7">
        <f>IF($B136=0,"",IF($B136&lt;12,MIN($O136,$C$2),$O136))</f>
        <v/>
      </c>
      <c r="Q136" s="7">
        <f>IF($B136=0,"",ROUND($P136/30,-1))</f>
        <v/>
      </c>
      <c r="R136" s="7">
        <f>IF($B136=0,"",ROUND($Q136*2/3,0))</f>
        <v/>
      </c>
      <c r="S136" s="7">
        <f>IF($B136=0,"",ROUND(ROUND($N136/30,-1)*2/3,0))</f>
        <v/>
      </c>
      <c r="T136" s="7">
        <f>IF($B136=0,"",$S136-$R136)</f>
        <v/>
      </c>
      <c r="U136" s="7">
        <f>IF($B136=0,"",ROUND($P136*2/3/30,0))</f>
        <v/>
      </c>
      <c r="V136" s="7">
        <f>IF($B136=0,"",$U136-$R136)</f>
        <v/>
      </c>
      <c r="W136" s="7">
        <f>IF($B136=0,"",ROUND(ROUND($O136/30,-1)*2/3,0))</f>
        <v/>
      </c>
      <c r="X136" s="7">
        <f>IF($B136=0,"",$W136-$R136)</f>
        <v/>
      </c>
    </row>
    <row r="137">
      <c r="A137" s="10" t="n"/>
      <c r="B137" s="7">
        <f>COUNT($C137:$N137)</f>
        <v/>
      </c>
      <c r="C137" s="3" t="n"/>
      <c r="D137" s="3" t="n"/>
      <c r="E137" s="3" t="n"/>
      <c r="F137" s="3" t="n"/>
      <c r="G137" s="3" t="n"/>
      <c r="H137" s="3" t="n"/>
      <c r="I137" s="3" t="n"/>
      <c r="J137" s="3" t="n"/>
      <c r="K137" s="3" t="n"/>
      <c r="L137" s="3" t="n"/>
      <c r="M137" s="3" t="n"/>
      <c r="N137" s="3" t="n"/>
      <c r="O137" s="7">
        <f>IF($B137=0,"",AVERAGE($C137:$N137))</f>
        <v/>
      </c>
      <c r="P137" s="7">
        <f>IF($B137=0,"",IF($B137&lt;12,MIN($O137,$C$2),$O137))</f>
        <v/>
      </c>
      <c r="Q137" s="7">
        <f>IF($B137=0,"",ROUND($P137/30,-1))</f>
        <v/>
      </c>
      <c r="R137" s="7">
        <f>IF($B137=0,"",ROUND($Q137*2/3,0))</f>
        <v/>
      </c>
      <c r="S137" s="7">
        <f>IF($B137=0,"",ROUND(ROUND($N137/30,-1)*2/3,0))</f>
        <v/>
      </c>
      <c r="T137" s="7">
        <f>IF($B137=0,"",$S137-$R137)</f>
        <v/>
      </c>
      <c r="U137" s="7">
        <f>IF($B137=0,"",ROUND($P137*2/3/30,0))</f>
        <v/>
      </c>
      <c r="V137" s="7">
        <f>IF($B137=0,"",$U137-$R137)</f>
        <v/>
      </c>
      <c r="W137" s="7">
        <f>IF($B137=0,"",ROUND(ROUND($O137/30,-1)*2/3,0))</f>
        <v/>
      </c>
      <c r="X137" s="7">
        <f>IF($B137=0,"",$W137-$R137)</f>
        <v/>
      </c>
    </row>
    <row r="138">
      <c r="A138" s="10" t="n"/>
      <c r="B138" s="7">
        <f>COUNT($C138:$N138)</f>
        <v/>
      </c>
      <c r="C138" s="3" t="n"/>
      <c r="D138" s="3" t="n"/>
      <c r="E138" s="3" t="n"/>
      <c r="F138" s="3" t="n"/>
      <c r="G138" s="3" t="n"/>
      <c r="H138" s="3" t="n"/>
      <c r="I138" s="3" t="n"/>
      <c r="J138" s="3" t="n"/>
      <c r="K138" s="3" t="n"/>
      <c r="L138" s="3" t="n"/>
      <c r="M138" s="3" t="n"/>
      <c r="N138" s="3" t="n"/>
      <c r="O138" s="7">
        <f>IF($B138=0,"",AVERAGE($C138:$N138))</f>
        <v/>
      </c>
      <c r="P138" s="7">
        <f>IF($B138=0,"",IF($B138&lt;12,MIN($O138,$C$2),$O138))</f>
        <v/>
      </c>
      <c r="Q138" s="7">
        <f>IF($B138=0,"",ROUND($P138/30,-1))</f>
        <v/>
      </c>
      <c r="R138" s="7">
        <f>IF($B138=0,"",ROUND($Q138*2/3,0))</f>
        <v/>
      </c>
      <c r="S138" s="7">
        <f>IF($B138=0,"",ROUND(ROUND($N138/30,-1)*2/3,0))</f>
        <v/>
      </c>
      <c r="T138" s="7">
        <f>IF($B138=0,"",$S138-$R138)</f>
        <v/>
      </c>
      <c r="U138" s="7">
        <f>IF($B138=0,"",ROUND($P138*2/3/30,0))</f>
        <v/>
      </c>
      <c r="V138" s="7">
        <f>IF($B138=0,"",$U138-$R138)</f>
        <v/>
      </c>
      <c r="W138" s="7">
        <f>IF($B138=0,"",ROUND(ROUND($O138/30,-1)*2/3,0))</f>
        <v/>
      </c>
      <c r="X138" s="7">
        <f>IF($B138=0,"",$W138-$R138)</f>
        <v/>
      </c>
    </row>
    <row r="139">
      <c r="A139" s="10" t="n"/>
      <c r="B139" s="7">
        <f>COUNT($C139:$N139)</f>
        <v/>
      </c>
      <c r="C139" s="3" t="n"/>
      <c r="D139" s="3" t="n"/>
      <c r="E139" s="3" t="n"/>
      <c r="F139" s="3" t="n"/>
      <c r="G139" s="3" t="n"/>
      <c r="H139" s="3" t="n"/>
      <c r="I139" s="3" t="n"/>
      <c r="J139" s="3" t="n"/>
      <c r="K139" s="3" t="n"/>
      <c r="L139" s="3" t="n"/>
      <c r="M139" s="3" t="n"/>
      <c r="N139" s="3" t="n"/>
      <c r="O139" s="7">
        <f>IF($B139=0,"",AVERAGE($C139:$N139))</f>
        <v/>
      </c>
      <c r="P139" s="7">
        <f>IF($B139=0,"",IF($B139&lt;12,MIN($O139,$C$2),$O139))</f>
        <v/>
      </c>
      <c r="Q139" s="7">
        <f>IF($B139=0,"",ROUND($P139/30,-1))</f>
        <v/>
      </c>
      <c r="R139" s="7">
        <f>IF($B139=0,"",ROUND($Q139*2/3,0))</f>
        <v/>
      </c>
      <c r="S139" s="7">
        <f>IF($B139=0,"",ROUND(ROUND($N139/30,-1)*2/3,0))</f>
        <v/>
      </c>
      <c r="T139" s="7">
        <f>IF($B139=0,"",$S139-$R139)</f>
        <v/>
      </c>
      <c r="U139" s="7">
        <f>IF($B139=0,"",ROUND($P139*2/3/30,0))</f>
        <v/>
      </c>
      <c r="V139" s="7">
        <f>IF($B139=0,"",$U139-$R139)</f>
        <v/>
      </c>
      <c r="W139" s="7">
        <f>IF($B139=0,"",ROUND(ROUND($O139/30,-1)*2/3,0))</f>
        <v/>
      </c>
      <c r="X139" s="7">
        <f>IF($B139=0,"",$W139-$R139)</f>
        <v/>
      </c>
    </row>
    <row r="140">
      <c r="A140" s="10" t="n"/>
      <c r="B140" s="7">
        <f>COUNT($C140:$N140)</f>
        <v/>
      </c>
      <c r="C140" s="3" t="n"/>
      <c r="D140" s="3" t="n"/>
      <c r="E140" s="3" t="n"/>
      <c r="F140" s="3" t="n"/>
      <c r="G140" s="3" t="n"/>
      <c r="H140" s="3" t="n"/>
      <c r="I140" s="3" t="n"/>
      <c r="J140" s="3" t="n"/>
      <c r="K140" s="3" t="n"/>
      <c r="L140" s="3" t="n"/>
      <c r="M140" s="3" t="n"/>
      <c r="N140" s="3" t="n"/>
      <c r="O140" s="7">
        <f>IF($B140=0,"",AVERAGE($C140:$N140))</f>
        <v/>
      </c>
      <c r="P140" s="7">
        <f>IF($B140=0,"",IF($B140&lt;12,MIN($O140,$C$2),$O140))</f>
        <v/>
      </c>
      <c r="Q140" s="7">
        <f>IF($B140=0,"",ROUND($P140/30,-1))</f>
        <v/>
      </c>
      <c r="R140" s="7">
        <f>IF($B140=0,"",ROUND($Q140*2/3,0))</f>
        <v/>
      </c>
      <c r="S140" s="7">
        <f>IF($B140=0,"",ROUND(ROUND($N140/30,-1)*2/3,0))</f>
        <v/>
      </c>
      <c r="T140" s="7">
        <f>IF($B140=0,"",$S140-$R140)</f>
        <v/>
      </c>
      <c r="U140" s="7">
        <f>IF($B140=0,"",ROUND($P140*2/3/30,0))</f>
        <v/>
      </c>
      <c r="V140" s="7">
        <f>IF($B140=0,"",$U140-$R140)</f>
        <v/>
      </c>
      <c r="W140" s="7">
        <f>IF($B140=0,"",ROUND(ROUND($O140/30,-1)*2/3,0))</f>
        <v/>
      </c>
      <c r="X140" s="7">
        <f>IF($B140=0,"",$W140-$R140)</f>
        <v/>
      </c>
    </row>
    <row r="141">
      <c r="A141" s="10" t="n"/>
      <c r="B141" s="7">
        <f>COUNT($C141:$N141)</f>
        <v/>
      </c>
      <c r="C141" s="3" t="n"/>
      <c r="D141" s="3" t="n"/>
      <c r="E141" s="3" t="n"/>
      <c r="F141" s="3" t="n"/>
      <c r="G141" s="3" t="n"/>
      <c r="H141" s="3" t="n"/>
      <c r="I141" s="3" t="n"/>
      <c r="J141" s="3" t="n"/>
      <c r="K141" s="3" t="n"/>
      <c r="L141" s="3" t="n"/>
      <c r="M141" s="3" t="n"/>
      <c r="N141" s="3" t="n"/>
      <c r="O141" s="7">
        <f>IF($B141=0,"",AVERAGE($C141:$N141))</f>
        <v/>
      </c>
      <c r="P141" s="7">
        <f>IF($B141=0,"",IF($B141&lt;12,MIN($O141,$C$2),$O141))</f>
        <v/>
      </c>
      <c r="Q141" s="7">
        <f>IF($B141=0,"",ROUND($P141/30,-1))</f>
        <v/>
      </c>
      <c r="R141" s="7">
        <f>IF($B141=0,"",ROUND($Q141*2/3,0))</f>
        <v/>
      </c>
      <c r="S141" s="7">
        <f>IF($B141=0,"",ROUND(ROUND($N141/30,-1)*2/3,0))</f>
        <v/>
      </c>
      <c r="T141" s="7">
        <f>IF($B141=0,"",$S141-$R141)</f>
        <v/>
      </c>
      <c r="U141" s="7">
        <f>IF($B141=0,"",ROUND($P141*2/3/30,0))</f>
        <v/>
      </c>
      <c r="V141" s="7">
        <f>IF($B141=0,"",$U141-$R141)</f>
        <v/>
      </c>
      <c r="W141" s="7">
        <f>IF($B141=0,"",ROUND(ROUND($O141/30,-1)*2/3,0))</f>
        <v/>
      </c>
      <c r="X141" s="7">
        <f>IF($B141=0,"",$W141-$R141)</f>
        <v/>
      </c>
    </row>
    <row r="142">
      <c r="A142" s="10" t="n"/>
      <c r="B142" s="7">
        <f>COUNT($C142:$N142)</f>
        <v/>
      </c>
      <c r="C142" s="3" t="n"/>
      <c r="D142" s="3" t="n"/>
      <c r="E142" s="3" t="n"/>
      <c r="F142" s="3" t="n"/>
      <c r="G142" s="3" t="n"/>
      <c r="H142" s="3" t="n"/>
      <c r="I142" s="3" t="n"/>
      <c r="J142" s="3" t="n"/>
      <c r="K142" s="3" t="n"/>
      <c r="L142" s="3" t="n"/>
      <c r="M142" s="3" t="n"/>
      <c r="N142" s="3" t="n"/>
      <c r="O142" s="7">
        <f>IF($B142=0,"",AVERAGE($C142:$N142))</f>
        <v/>
      </c>
      <c r="P142" s="7">
        <f>IF($B142=0,"",IF($B142&lt;12,MIN($O142,$C$2),$O142))</f>
        <v/>
      </c>
      <c r="Q142" s="7">
        <f>IF($B142=0,"",ROUND($P142/30,-1))</f>
        <v/>
      </c>
      <c r="R142" s="7">
        <f>IF($B142=0,"",ROUND($Q142*2/3,0))</f>
        <v/>
      </c>
      <c r="S142" s="7">
        <f>IF($B142=0,"",ROUND(ROUND($N142/30,-1)*2/3,0))</f>
        <v/>
      </c>
      <c r="T142" s="7">
        <f>IF($B142=0,"",$S142-$R142)</f>
        <v/>
      </c>
      <c r="U142" s="7">
        <f>IF($B142=0,"",ROUND($P142*2/3/30,0))</f>
        <v/>
      </c>
      <c r="V142" s="7">
        <f>IF($B142=0,"",$U142-$R142)</f>
        <v/>
      </c>
      <c r="W142" s="7">
        <f>IF($B142=0,"",ROUND(ROUND($O142/30,-1)*2/3,0))</f>
        <v/>
      </c>
      <c r="X142" s="7">
        <f>IF($B142=0,"",$W142-$R142)</f>
        <v/>
      </c>
    </row>
    <row r="143">
      <c r="A143" s="10" t="n"/>
      <c r="B143" s="7">
        <f>COUNT($C143:$N143)</f>
        <v/>
      </c>
      <c r="C143" s="3" t="n"/>
      <c r="D143" s="3" t="n"/>
      <c r="E143" s="3" t="n"/>
      <c r="F143" s="3" t="n"/>
      <c r="G143" s="3" t="n"/>
      <c r="H143" s="3" t="n"/>
      <c r="I143" s="3" t="n"/>
      <c r="J143" s="3" t="n"/>
      <c r="K143" s="3" t="n"/>
      <c r="L143" s="3" t="n"/>
      <c r="M143" s="3" t="n"/>
      <c r="N143" s="3" t="n"/>
      <c r="O143" s="7">
        <f>IF($B143=0,"",AVERAGE($C143:$N143))</f>
        <v/>
      </c>
      <c r="P143" s="7">
        <f>IF($B143=0,"",IF($B143&lt;12,MIN($O143,$C$2),$O143))</f>
        <v/>
      </c>
      <c r="Q143" s="7">
        <f>IF($B143=0,"",ROUND($P143/30,-1))</f>
        <v/>
      </c>
      <c r="R143" s="7">
        <f>IF($B143=0,"",ROUND($Q143*2/3,0))</f>
        <v/>
      </c>
      <c r="S143" s="7">
        <f>IF($B143=0,"",ROUND(ROUND($N143/30,-1)*2/3,0))</f>
        <v/>
      </c>
      <c r="T143" s="7">
        <f>IF($B143=0,"",$S143-$R143)</f>
        <v/>
      </c>
      <c r="U143" s="7">
        <f>IF($B143=0,"",ROUND($P143*2/3/30,0))</f>
        <v/>
      </c>
      <c r="V143" s="7">
        <f>IF($B143=0,"",$U143-$R143)</f>
        <v/>
      </c>
      <c r="W143" s="7">
        <f>IF($B143=0,"",ROUND(ROUND($O143/30,-1)*2/3,0))</f>
        <v/>
      </c>
      <c r="X143" s="7">
        <f>IF($B143=0,"",$W143-$R143)</f>
        <v/>
      </c>
    </row>
    <row r="144">
      <c r="A144" s="10" t="n"/>
      <c r="B144" s="7">
        <f>COUNT($C144:$N144)</f>
        <v/>
      </c>
      <c r="C144" s="3" t="n"/>
      <c r="D144" s="3" t="n"/>
      <c r="E144" s="3" t="n"/>
      <c r="F144" s="3" t="n"/>
      <c r="G144" s="3" t="n"/>
      <c r="H144" s="3" t="n"/>
      <c r="I144" s="3" t="n"/>
      <c r="J144" s="3" t="n"/>
      <c r="K144" s="3" t="n"/>
      <c r="L144" s="3" t="n"/>
      <c r="M144" s="3" t="n"/>
      <c r="N144" s="3" t="n"/>
      <c r="O144" s="7">
        <f>IF($B144=0,"",AVERAGE($C144:$N144))</f>
        <v/>
      </c>
      <c r="P144" s="7">
        <f>IF($B144=0,"",IF($B144&lt;12,MIN($O144,$C$2),$O144))</f>
        <v/>
      </c>
      <c r="Q144" s="7">
        <f>IF($B144=0,"",ROUND($P144/30,-1))</f>
        <v/>
      </c>
      <c r="R144" s="7">
        <f>IF($B144=0,"",ROUND($Q144*2/3,0))</f>
        <v/>
      </c>
      <c r="S144" s="7">
        <f>IF($B144=0,"",ROUND(ROUND($N144/30,-1)*2/3,0))</f>
        <v/>
      </c>
      <c r="T144" s="7">
        <f>IF($B144=0,"",$S144-$R144)</f>
        <v/>
      </c>
      <c r="U144" s="7">
        <f>IF($B144=0,"",ROUND($P144*2/3/30,0))</f>
        <v/>
      </c>
      <c r="V144" s="7">
        <f>IF($B144=0,"",$U144-$R144)</f>
        <v/>
      </c>
      <c r="W144" s="7">
        <f>IF($B144=0,"",ROUND(ROUND($O144/30,-1)*2/3,0))</f>
        <v/>
      </c>
      <c r="X144" s="7">
        <f>IF($B144=0,"",$W144-$R144)</f>
        <v/>
      </c>
    </row>
    <row r="145">
      <c r="A145" s="10" t="n"/>
      <c r="B145" s="7">
        <f>COUNT($C145:$N145)</f>
        <v/>
      </c>
      <c r="C145" s="3" t="n"/>
      <c r="D145" s="3" t="n"/>
      <c r="E145" s="3" t="n"/>
      <c r="F145" s="3" t="n"/>
      <c r="G145" s="3" t="n"/>
      <c r="H145" s="3" t="n"/>
      <c r="I145" s="3" t="n"/>
      <c r="J145" s="3" t="n"/>
      <c r="K145" s="3" t="n"/>
      <c r="L145" s="3" t="n"/>
      <c r="M145" s="3" t="n"/>
      <c r="N145" s="3" t="n"/>
      <c r="O145" s="7">
        <f>IF($B145=0,"",AVERAGE($C145:$N145))</f>
        <v/>
      </c>
      <c r="P145" s="7">
        <f>IF($B145=0,"",IF($B145&lt;12,MIN($O145,$C$2),$O145))</f>
        <v/>
      </c>
      <c r="Q145" s="7">
        <f>IF($B145=0,"",ROUND($P145/30,-1))</f>
        <v/>
      </c>
      <c r="R145" s="7">
        <f>IF($B145=0,"",ROUND($Q145*2/3,0))</f>
        <v/>
      </c>
      <c r="S145" s="7">
        <f>IF($B145=0,"",ROUND(ROUND($N145/30,-1)*2/3,0))</f>
        <v/>
      </c>
      <c r="T145" s="7">
        <f>IF($B145=0,"",$S145-$R145)</f>
        <v/>
      </c>
      <c r="U145" s="7">
        <f>IF($B145=0,"",ROUND($P145*2/3/30,0))</f>
        <v/>
      </c>
      <c r="V145" s="7">
        <f>IF($B145=0,"",$U145-$R145)</f>
        <v/>
      </c>
      <c r="W145" s="7">
        <f>IF($B145=0,"",ROUND(ROUND($O145/30,-1)*2/3,0))</f>
        <v/>
      </c>
      <c r="X145" s="7">
        <f>IF($B145=0,"",$W145-$R145)</f>
        <v/>
      </c>
    </row>
    <row r="146">
      <c r="A146" s="10" t="n"/>
      <c r="B146" s="7">
        <f>COUNT($C146:$N146)</f>
        <v/>
      </c>
      <c r="C146" s="3" t="n"/>
      <c r="D146" s="3" t="n"/>
      <c r="E146" s="3" t="n"/>
      <c r="F146" s="3" t="n"/>
      <c r="G146" s="3" t="n"/>
      <c r="H146" s="3" t="n"/>
      <c r="I146" s="3" t="n"/>
      <c r="J146" s="3" t="n"/>
      <c r="K146" s="3" t="n"/>
      <c r="L146" s="3" t="n"/>
      <c r="M146" s="3" t="n"/>
      <c r="N146" s="3" t="n"/>
      <c r="O146" s="7">
        <f>IF($B146=0,"",AVERAGE($C146:$N146))</f>
        <v/>
      </c>
      <c r="P146" s="7">
        <f>IF($B146=0,"",IF($B146&lt;12,MIN($O146,$C$2),$O146))</f>
        <v/>
      </c>
      <c r="Q146" s="7">
        <f>IF($B146=0,"",ROUND($P146/30,-1))</f>
        <v/>
      </c>
      <c r="R146" s="7">
        <f>IF($B146=0,"",ROUND($Q146*2/3,0))</f>
        <v/>
      </c>
      <c r="S146" s="7">
        <f>IF($B146=0,"",ROUND(ROUND($N146/30,-1)*2/3,0))</f>
        <v/>
      </c>
      <c r="T146" s="7">
        <f>IF($B146=0,"",$S146-$R146)</f>
        <v/>
      </c>
      <c r="U146" s="7">
        <f>IF($B146=0,"",ROUND($P146*2/3/30,0))</f>
        <v/>
      </c>
      <c r="V146" s="7">
        <f>IF($B146=0,"",$U146-$R146)</f>
        <v/>
      </c>
      <c r="W146" s="7">
        <f>IF($B146=0,"",ROUND(ROUND($O146/30,-1)*2/3,0))</f>
        <v/>
      </c>
      <c r="X146" s="7">
        <f>IF($B146=0,"",$W146-$R146)</f>
        <v/>
      </c>
    </row>
    <row r="147">
      <c r="A147" s="10" t="n"/>
      <c r="B147" s="7">
        <f>COUNT($C147:$N147)</f>
        <v/>
      </c>
      <c r="C147" s="3" t="n"/>
      <c r="D147" s="3" t="n"/>
      <c r="E147" s="3" t="n"/>
      <c r="F147" s="3" t="n"/>
      <c r="G147" s="3" t="n"/>
      <c r="H147" s="3" t="n"/>
      <c r="I147" s="3" t="n"/>
      <c r="J147" s="3" t="n"/>
      <c r="K147" s="3" t="n"/>
      <c r="L147" s="3" t="n"/>
      <c r="M147" s="3" t="n"/>
      <c r="N147" s="3" t="n"/>
      <c r="O147" s="7">
        <f>IF($B147=0,"",AVERAGE($C147:$N147))</f>
        <v/>
      </c>
      <c r="P147" s="7">
        <f>IF($B147=0,"",IF($B147&lt;12,MIN($O147,$C$2),$O147))</f>
        <v/>
      </c>
      <c r="Q147" s="7">
        <f>IF($B147=0,"",ROUND($P147/30,-1))</f>
        <v/>
      </c>
      <c r="R147" s="7">
        <f>IF($B147=0,"",ROUND($Q147*2/3,0))</f>
        <v/>
      </c>
      <c r="S147" s="7">
        <f>IF($B147=0,"",ROUND(ROUND($N147/30,-1)*2/3,0))</f>
        <v/>
      </c>
      <c r="T147" s="7">
        <f>IF($B147=0,"",$S147-$R147)</f>
        <v/>
      </c>
      <c r="U147" s="7">
        <f>IF($B147=0,"",ROUND($P147*2/3/30,0))</f>
        <v/>
      </c>
      <c r="V147" s="7">
        <f>IF($B147=0,"",$U147-$R147)</f>
        <v/>
      </c>
      <c r="W147" s="7">
        <f>IF($B147=0,"",ROUND(ROUND($O147/30,-1)*2/3,0))</f>
        <v/>
      </c>
      <c r="X147" s="7">
        <f>IF($B147=0,"",$W147-$R147)</f>
        <v/>
      </c>
    </row>
    <row r="148">
      <c r="A148" s="10" t="n"/>
      <c r="B148" s="7">
        <f>COUNT($C148:$N148)</f>
        <v/>
      </c>
      <c r="C148" s="3" t="n"/>
      <c r="D148" s="3" t="n"/>
      <c r="E148" s="3" t="n"/>
      <c r="F148" s="3" t="n"/>
      <c r="G148" s="3" t="n"/>
      <c r="H148" s="3" t="n"/>
      <c r="I148" s="3" t="n"/>
      <c r="J148" s="3" t="n"/>
      <c r="K148" s="3" t="n"/>
      <c r="L148" s="3" t="n"/>
      <c r="M148" s="3" t="n"/>
      <c r="N148" s="3" t="n"/>
      <c r="O148" s="7">
        <f>IF($B148=0,"",AVERAGE($C148:$N148))</f>
        <v/>
      </c>
      <c r="P148" s="7">
        <f>IF($B148=0,"",IF($B148&lt;12,MIN($O148,$C$2),$O148))</f>
        <v/>
      </c>
      <c r="Q148" s="7">
        <f>IF($B148=0,"",ROUND($P148/30,-1))</f>
        <v/>
      </c>
      <c r="R148" s="7">
        <f>IF($B148=0,"",ROUND($Q148*2/3,0))</f>
        <v/>
      </c>
      <c r="S148" s="7">
        <f>IF($B148=0,"",ROUND(ROUND($N148/30,-1)*2/3,0))</f>
        <v/>
      </c>
      <c r="T148" s="7">
        <f>IF($B148=0,"",$S148-$R148)</f>
        <v/>
      </c>
      <c r="U148" s="7">
        <f>IF($B148=0,"",ROUND($P148*2/3/30,0))</f>
        <v/>
      </c>
      <c r="V148" s="7">
        <f>IF($B148=0,"",$U148-$R148)</f>
        <v/>
      </c>
      <c r="W148" s="7">
        <f>IF($B148=0,"",ROUND(ROUND($O148/30,-1)*2/3,0))</f>
        <v/>
      </c>
      <c r="X148" s="7">
        <f>IF($B148=0,"",$W148-$R148)</f>
        <v/>
      </c>
    </row>
    <row r="149">
      <c r="A149" s="10" t="n"/>
      <c r="B149" s="7">
        <f>COUNT($C149:$N149)</f>
        <v/>
      </c>
      <c r="C149" s="3" t="n"/>
      <c r="D149" s="3" t="n"/>
      <c r="E149" s="3" t="n"/>
      <c r="F149" s="3" t="n"/>
      <c r="G149" s="3" t="n"/>
      <c r="H149" s="3" t="n"/>
      <c r="I149" s="3" t="n"/>
      <c r="J149" s="3" t="n"/>
      <c r="K149" s="3" t="n"/>
      <c r="L149" s="3" t="n"/>
      <c r="M149" s="3" t="n"/>
      <c r="N149" s="3" t="n"/>
      <c r="O149" s="7">
        <f>IF($B149=0,"",AVERAGE($C149:$N149))</f>
        <v/>
      </c>
      <c r="P149" s="7">
        <f>IF($B149=0,"",IF($B149&lt;12,MIN($O149,$C$2),$O149))</f>
        <v/>
      </c>
      <c r="Q149" s="7">
        <f>IF($B149=0,"",ROUND($P149/30,-1))</f>
        <v/>
      </c>
      <c r="R149" s="7">
        <f>IF($B149=0,"",ROUND($Q149*2/3,0))</f>
        <v/>
      </c>
      <c r="S149" s="7">
        <f>IF($B149=0,"",ROUND(ROUND($N149/30,-1)*2/3,0))</f>
        <v/>
      </c>
      <c r="T149" s="7">
        <f>IF($B149=0,"",$S149-$R149)</f>
        <v/>
      </c>
      <c r="U149" s="7">
        <f>IF($B149=0,"",ROUND($P149*2/3/30,0))</f>
        <v/>
      </c>
      <c r="V149" s="7">
        <f>IF($B149=0,"",$U149-$R149)</f>
        <v/>
      </c>
      <c r="W149" s="7">
        <f>IF($B149=0,"",ROUND(ROUND($O149/30,-1)*2/3,0))</f>
        <v/>
      </c>
      <c r="X149" s="7">
        <f>IF($B149=0,"",$W149-$R149)</f>
        <v/>
      </c>
    </row>
    <row r="150">
      <c r="A150" s="10" t="n"/>
      <c r="B150" s="7">
        <f>COUNT($C150:$N150)</f>
        <v/>
      </c>
      <c r="C150" s="3" t="n"/>
      <c r="D150" s="3" t="n"/>
      <c r="E150" s="3" t="n"/>
      <c r="F150" s="3" t="n"/>
      <c r="G150" s="3" t="n"/>
      <c r="H150" s="3" t="n"/>
      <c r="I150" s="3" t="n"/>
      <c r="J150" s="3" t="n"/>
      <c r="K150" s="3" t="n"/>
      <c r="L150" s="3" t="n"/>
      <c r="M150" s="3" t="n"/>
      <c r="N150" s="3" t="n"/>
      <c r="O150" s="7">
        <f>IF($B150=0,"",AVERAGE($C150:$N150))</f>
        <v/>
      </c>
      <c r="P150" s="7">
        <f>IF($B150=0,"",IF($B150&lt;12,MIN($O150,$C$2),$O150))</f>
        <v/>
      </c>
      <c r="Q150" s="7">
        <f>IF($B150=0,"",ROUND($P150/30,-1))</f>
        <v/>
      </c>
      <c r="R150" s="7">
        <f>IF($B150=0,"",ROUND($Q150*2/3,0))</f>
        <v/>
      </c>
      <c r="S150" s="7">
        <f>IF($B150=0,"",ROUND(ROUND($N150/30,-1)*2/3,0))</f>
        <v/>
      </c>
      <c r="T150" s="7">
        <f>IF($B150=0,"",$S150-$R150)</f>
        <v/>
      </c>
      <c r="U150" s="7">
        <f>IF($B150=0,"",ROUND($P150*2/3/30,0))</f>
        <v/>
      </c>
      <c r="V150" s="7">
        <f>IF($B150=0,"",$U150-$R150)</f>
        <v/>
      </c>
      <c r="W150" s="7">
        <f>IF($B150=0,"",ROUND(ROUND($O150/30,-1)*2/3,0))</f>
        <v/>
      </c>
      <c r="X150" s="7">
        <f>IF($B150=0,"",$W150-$R150)</f>
        <v/>
      </c>
    </row>
    <row r="151">
      <c r="A151" s="10" t="n"/>
      <c r="B151" s="7">
        <f>COUNT($C151:$N151)</f>
        <v/>
      </c>
      <c r="C151" s="3" t="n"/>
      <c r="D151" s="3" t="n"/>
      <c r="E151" s="3" t="n"/>
      <c r="F151" s="3" t="n"/>
      <c r="G151" s="3" t="n"/>
      <c r="H151" s="3" t="n"/>
      <c r="I151" s="3" t="n"/>
      <c r="J151" s="3" t="n"/>
      <c r="K151" s="3" t="n"/>
      <c r="L151" s="3" t="n"/>
      <c r="M151" s="3" t="n"/>
      <c r="N151" s="3" t="n"/>
      <c r="O151" s="7">
        <f>IF($B151=0,"",AVERAGE($C151:$N151))</f>
        <v/>
      </c>
      <c r="P151" s="7">
        <f>IF($B151=0,"",IF($B151&lt;12,MIN($O151,$C$2),$O151))</f>
        <v/>
      </c>
      <c r="Q151" s="7">
        <f>IF($B151=0,"",ROUND($P151/30,-1))</f>
        <v/>
      </c>
      <c r="R151" s="7">
        <f>IF($B151=0,"",ROUND($Q151*2/3,0))</f>
        <v/>
      </c>
      <c r="S151" s="7">
        <f>IF($B151=0,"",ROUND(ROUND($N151/30,-1)*2/3,0))</f>
        <v/>
      </c>
      <c r="T151" s="7">
        <f>IF($B151=0,"",$S151-$R151)</f>
        <v/>
      </c>
      <c r="U151" s="7">
        <f>IF($B151=0,"",ROUND($P151*2/3/30,0))</f>
        <v/>
      </c>
      <c r="V151" s="7">
        <f>IF($B151=0,"",$U151-$R151)</f>
        <v/>
      </c>
      <c r="W151" s="7">
        <f>IF($B151=0,"",ROUND(ROUND($O151/30,-1)*2/3,0))</f>
        <v/>
      </c>
      <c r="X151" s="7">
        <f>IF($B151=0,"",$W151-$R151)</f>
        <v/>
      </c>
    </row>
    <row r="152">
      <c r="A152" s="10" t="n"/>
      <c r="B152" s="7">
        <f>COUNT($C152:$N152)</f>
        <v/>
      </c>
      <c r="C152" s="3" t="n"/>
      <c r="D152" s="3" t="n"/>
      <c r="E152" s="3" t="n"/>
      <c r="F152" s="3" t="n"/>
      <c r="G152" s="3" t="n"/>
      <c r="H152" s="3" t="n"/>
      <c r="I152" s="3" t="n"/>
      <c r="J152" s="3" t="n"/>
      <c r="K152" s="3" t="n"/>
      <c r="L152" s="3" t="n"/>
      <c r="M152" s="3" t="n"/>
      <c r="N152" s="3" t="n"/>
      <c r="O152" s="7">
        <f>IF($B152=0,"",AVERAGE($C152:$N152))</f>
        <v/>
      </c>
      <c r="P152" s="7">
        <f>IF($B152=0,"",IF($B152&lt;12,MIN($O152,$C$2),$O152))</f>
        <v/>
      </c>
      <c r="Q152" s="7">
        <f>IF($B152=0,"",ROUND($P152/30,-1))</f>
        <v/>
      </c>
      <c r="R152" s="7">
        <f>IF($B152=0,"",ROUND($Q152*2/3,0))</f>
        <v/>
      </c>
      <c r="S152" s="7">
        <f>IF($B152=0,"",ROUND(ROUND($N152/30,-1)*2/3,0))</f>
        <v/>
      </c>
      <c r="T152" s="7">
        <f>IF($B152=0,"",$S152-$R152)</f>
        <v/>
      </c>
      <c r="U152" s="7">
        <f>IF($B152=0,"",ROUND($P152*2/3/30,0))</f>
        <v/>
      </c>
      <c r="V152" s="7">
        <f>IF($B152=0,"",$U152-$R152)</f>
        <v/>
      </c>
      <c r="W152" s="7">
        <f>IF($B152=0,"",ROUND(ROUND($O152/30,-1)*2/3,0))</f>
        <v/>
      </c>
      <c r="X152" s="7">
        <f>IF($B152=0,"",$W152-$R152)</f>
        <v/>
      </c>
    </row>
    <row r="153">
      <c r="A153" s="10" t="n"/>
      <c r="B153" s="7">
        <f>COUNT($C153:$N153)</f>
        <v/>
      </c>
      <c r="C153" s="3" t="n"/>
      <c r="D153" s="3" t="n"/>
      <c r="E153" s="3" t="n"/>
      <c r="F153" s="3" t="n"/>
      <c r="G153" s="3" t="n"/>
      <c r="H153" s="3" t="n"/>
      <c r="I153" s="3" t="n"/>
      <c r="J153" s="3" t="n"/>
      <c r="K153" s="3" t="n"/>
      <c r="L153" s="3" t="n"/>
      <c r="M153" s="3" t="n"/>
      <c r="N153" s="3" t="n"/>
      <c r="O153" s="7">
        <f>IF($B153=0,"",AVERAGE($C153:$N153))</f>
        <v/>
      </c>
      <c r="P153" s="7">
        <f>IF($B153=0,"",IF($B153&lt;12,MIN($O153,$C$2),$O153))</f>
        <v/>
      </c>
      <c r="Q153" s="7">
        <f>IF($B153=0,"",ROUND($P153/30,-1))</f>
        <v/>
      </c>
      <c r="R153" s="7">
        <f>IF($B153=0,"",ROUND($Q153*2/3,0))</f>
        <v/>
      </c>
      <c r="S153" s="7">
        <f>IF($B153=0,"",ROUND(ROUND($N153/30,-1)*2/3,0))</f>
        <v/>
      </c>
      <c r="T153" s="7">
        <f>IF($B153=0,"",$S153-$R153)</f>
        <v/>
      </c>
      <c r="U153" s="7">
        <f>IF($B153=0,"",ROUND($P153*2/3/30,0))</f>
        <v/>
      </c>
      <c r="V153" s="7">
        <f>IF($B153=0,"",$U153-$R153)</f>
        <v/>
      </c>
      <c r="W153" s="7">
        <f>IF($B153=0,"",ROUND(ROUND($O153/30,-1)*2/3,0))</f>
        <v/>
      </c>
      <c r="X153" s="7">
        <f>IF($B153=0,"",$W153-$R153)</f>
        <v/>
      </c>
    </row>
    <row r="154">
      <c r="A154" s="10" t="n"/>
      <c r="B154" s="7">
        <f>COUNT($C154:$N154)</f>
        <v/>
      </c>
      <c r="C154" s="3" t="n"/>
      <c r="D154" s="3" t="n"/>
      <c r="E154" s="3" t="n"/>
      <c r="F154" s="3" t="n"/>
      <c r="G154" s="3" t="n"/>
      <c r="H154" s="3" t="n"/>
      <c r="I154" s="3" t="n"/>
      <c r="J154" s="3" t="n"/>
      <c r="K154" s="3" t="n"/>
      <c r="L154" s="3" t="n"/>
      <c r="M154" s="3" t="n"/>
      <c r="N154" s="3" t="n"/>
      <c r="O154" s="7">
        <f>IF($B154=0,"",AVERAGE($C154:$N154))</f>
        <v/>
      </c>
      <c r="P154" s="7">
        <f>IF($B154=0,"",IF($B154&lt;12,MIN($O154,$C$2),$O154))</f>
        <v/>
      </c>
      <c r="Q154" s="7">
        <f>IF($B154=0,"",ROUND($P154/30,-1))</f>
        <v/>
      </c>
      <c r="R154" s="7">
        <f>IF($B154=0,"",ROUND($Q154*2/3,0))</f>
        <v/>
      </c>
      <c r="S154" s="7">
        <f>IF($B154=0,"",ROUND(ROUND($N154/30,-1)*2/3,0))</f>
        <v/>
      </c>
      <c r="T154" s="7">
        <f>IF($B154=0,"",$S154-$R154)</f>
        <v/>
      </c>
      <c r="U154" s="7">
        <f>IF($B154=0,"",ROUND($P154*2/3/30,0))</f>
        <v/>
      </c>
      <c r="V154" s="7">
        <f>IF($B154=0,"",$U154-$R154)</f>
        <v/>
      </c>
      <c r="W154" s="7">
        <f>IF($B154=0,"",ROUND(ROUND($O154/30,-1)*2/3,0))</f>
        <v/>
      </c>
      <c r="X154" s="7">
        <f>IF($B154=0,"",$W154-$R154)</f>
        <v/>
      </c>
    </row>
    <row r="155">
      <c r="A155" s="10" t="n"/>
      <c r="B155" s="7">
        <f>COUNT($C155:$N155)</f>
        <v/>
      </c>
      <c r="C155" s="3" t="n"/>
      <c r="D155" s="3" t="n"/>
      <c r="E155" s="3" t="n"/>
      <c r="F155" s="3" t="n"/>
      <c r="G155" s="3" t="n"/>
      <c r="H155" s="3" t="n"/>
      <c r="I155" s="3" t="n"/>
      <c r="J155" s="3" t="n"/>
      <c r="K155" s="3" t="n"/>
      <c r="L155" s="3" t="n"/>
      <c r="M155" s="3" t="n"/>
      <c r="N155" s="3" t="n"/>
      <c r="O155" s="7">
        <f>IF($B155=0,"",AVERAGE($C155:$N155))</f>
        <v/>
      </c>
      <c r="P155" s="7">
        <f>IF($B155=0,"",IF($B155&lt;12,MIN($O155,$C$2),$O155))</f>
        <v/>
      </c>
      <c r="Q155" s="7">
        <f>IF($B155=0,"",ROUND($P155/30,-1))</f>
        <v/>
      </c>
      <c r="R155" s="7">
        <f>IF($B155=0,"",ROUND($Q155*2/3,0))</f>
        <v/>
      </c>
      <c r="S155" s="7">
        <f>IF($B155=0,"",ROUND(ROUND($N155/30,-1)*2/3,0))</f>
        <v/>
      </c>
      <c r="T155" s="7">
        <f>IF($B155=0,"",$S155-$R155)</f>
        <v/>
      </c>
      <c r="U155" s="7">
        <f>IF($B155=0,"",ROUND($P155*2/3/30,0))</f>
        <v/>
      </c>
      <c r="V155" s="7">
        <f>IF($B155=0,"",$U155-$R155)</f>
        <v/>
      </c>
      <c r="W155" s="7">
        <f>IF($B155=0,"",ROUND(ROUND($O155/30,-1)*2/3,0))</f>
        <v/>
      </c>
      <c r="X155" s="7">
        <f>IF($B155=0,"",$W155-$R155)</f>
        <v/>
      </c>
    </row>
    <row r="156">
      <c r="A156" s="10" t="n"/>
      <c r="B156" s="7">
        <f>COUNT($C156:$N156)</f>
        <v/>
      </c>
      <c r="C156" s="3" t="n"/>
      <c r="D156" s="3" t="n"/>
      <c r="E156" s="3" t="n"/>
      <c r="F156" s="3" t="n"/>
      <c r="G156" s="3" t="n"/>
      <c r="H156" s="3" t="n"/>
      <c r="I156" s="3" t="n"/>
      <c r="J156" s="3" t="n"/>
      <c r="K156" s="3" t="n"/>
      <c r="L156" s="3" t="n"/>
      <c r="M156" s="3" t="n"/>
      <c r="N156" s="3" t="n"/>
      <c r="O156" s="7">
        <f>IF($B156=0,"",AVERAGE($C156:$N156))</f>
        <v/>
      </c>
      <c r="P156" s="7">
        <f>IF($B156=0,"",IF($B156&lt;12,MIN($O156,$C$2),$O156))</f>
        <v/>
      </c>
      <c r="Q156" s="7">
        <f>IF($B156=0,"",ROUND($P156/30,-1))</f>
        <v/>
      </c>
      <c r="R156" s="7">
        <f>IF($B156=0,"",ROUND($Q156*2/3,0))</f>
        <v/>
      </c>
      <c r="S156" s="7">
        <f>IF($B156=0,"",ROUND(ROUND($N156/30,-1)*2/3,0))</f>
        <v/>
      </c>
      <c r="T156" s="7">
        <f>IF($B156=0,"",$S156-$R156)</f>
        <v/>
      </c>
      <c r="U156" s="7">
        <f>IF($B156=0,"",ROUND($P156*2/3/30,0))</f>
        <v/>
      </c>
      <c r="V156" s="7">
        <f>IF($B156=0,"",$U156-$R156)</f>
        <v/>
      </c>
      <c r="W156" s="7">
        <f>IF($B156=0,"",ROUND(ROUND($O156/30,-1)*2/3,0))</f>
        <v/>
      </c>
      <c r="X156" s="7">
        <f>IF($B156=0,"",$W156-$R156)</f>
        <v/>
      </c>
    </row>
    <row r="157">
      <c r="A157" s="10" t="n"/>
      <c r="B157" s="7">
        <f>COUNT($C157:$N157)</f>
        <v/>
      </c>
      <c r="C157" s="3" t="n"/>
      <c r="D157" s="3" t="n"/>
      <c r="E157" s="3" t="n"/>
      <c r="F157" s="3" t="n"/>
      <c r="G157" s="3" t="n"/>
      <c r="H157" s="3" t="n"/>
      <c r="I157" s="3" t="n"/>
      <c r="J157" s="3" t="n"/>
      <c r="K157" s="3" t="n"/>
      <c r="L157" s="3" t="n"/>
      <c r="M157" s="3" t="n"/>
      <c r="N157" s="3" t="n"/>
      <c r="O157" s="7">
        <f>IF($B157=0,"",AVERAGE($C157:$N157))</f>
        <v/>
      </c>
      <c r="P157" s="7">
        <f>IF($B157=0,"",IF($B157&lt;12,MIN($O157,$C$2),$O157))</f>
        <v/>
      </c>
      <c r="Q157" s="7">
        <f>IF($B157=0,"",ROUND($P157/30,-1))</f>
        <v/>
      </c>
      <c r="R157" s="7">
        <f>IF($B157=0,"",ROUND($Q157*2/3,0))</f>
        <v/>
      </c>
      <c r="S157" s="7">
        <f>IF($B157=0,"",ROUND(ROUND($N157/30,-1)*2/3,0))</f>
        <v/>
      </c>
      <c r="T157" s="7">
        <f>IF($B157=0,"",$S157-$R157)</f>
        <v/>
      </c>
      <c r="U157" s="7">
        <f>IF($B157=0,"",ROUND($P157*2/3/30,0))</f>
        <v/>
      </c>
      <c r="V157" s="7">
        <f>IF($B157=0,"",$U157-$R157)</f>
        <v/>
      </c>
      <c r="W157" s="7">
        <f>IF($B157=0,"",ROUND(ROUND($O157/30,-1)*2/3,0))</f>
        <v/>
      </c>
      <c r="X157" s="7">
        <f>IF($B157=0,"",$W157-$R157)</f>
        <v/>
      </c>
    </row>
    <row r="158">
      <c r="A158" s="10" t="n"/>
      <c r="B158" s="7">
        <f>COUNT($C158:$N158)</f>
        <v/>
      </c>
      <c r="C158" s="3" t="n"/>
      <c r="D158" s="3" t="n"/>
      <c r="E158" s="3" t="n"/>
      <c r="F158" s="3" t="n"/>
      <c r="G158" s="3" t="n"/>
      <c r="H158" s="3" t="n"/>
      <c r="I158" s="3" t="n"/>
      <c r="J158" s="3" t="n"/>
      <c r="K158" s="3" t="n"/>
      <c r="L158" s="3" t="n"/>
      <c r="M158" s="3" t="n"/>
      <c r="N158" s="3" t="n"/>
      <c r="O158" s="7">
        <f>IF($B158=0,"",AVERAGE($C158:$N158))</f>
        <v/>
      </c>
      <c r="P158" s="7">
        <f>IF($B158=0,"",IF($B158&lt;12,MIN($O158,$C$2),$O158))</f>
        <v/>
      </c>
      <c r="Q158" s="7">
        <f>IF($B158=0,"",ROUND($P158/30,-1))</f>
        <v/>
      </c>
      <c r="R158" s="7">
        <f>IF($B158=0,"",ROUND($Q158*2/3,0))</f>
        <v/>
      </c>
      <c r="S158" s="7">
        <f>IF($B158=0,"",ROUND(ROUND($N158/30,-1)*2/3,0))</f>
        <v/>
      </c>
      <c r="T158" s="7">
        <f>IF($B158=0,"",$S158-$R158)</f>
        <v/>
      </c>
      <c r="U158" s="7">
        <f>IF($B158=0,"",ROUND($P158*2/3/30,0))</f>
        <v/>
      </c>
      <c r="V158" s="7">
        <f>IF($B158=0,"",$U158-$R158)</f>
        <v/>
      </c>
      <c r="W158" s="7">
        <f>IF($B158=0,"",ROUND(ROUND($O158/30,-1)*2/3,0))</f>
        <v/>
      </c>
      <c r="X158" s="7">
        <f>IF($B158=0,"",$W158-$R158)</f>
        <v/>
      </c>
    </row>
    <row r="159">
      <c r="A159" s="10" t="n"/>
      <c r="B159" s="7">
        <f>COUNT($C159:$N159)</f>
        <v/>
      </c>
      <c r="C159" s="3" t="n"/>
      <c r="D159" s="3" t="n"/>
      <c r="E159" s="3" t="n"/>
      <c r="F159" s="3" t="n"/>
      <c r="G159" s="3" t="n"/>
      <c r="H159" s="3" t="n"/>
      <c r="I159" s="3" t="n"/>
      <c r="J159" s="3" t="n"/>
      <c r="K159" s="3" t="n"/>
      <c r="L159" s="3" t="n"/>
      <c r="M159" s="3" t="n"/>
      <c r="N159" s="3" t="n"/>
      <c r="O159" s="7">
        <f>IF($B159=0,"",AVERAGE($C159:$N159))</f>
        <v/>
      </c>
      <c r="P159" s="7">
        <f>IF($B159=0,"",IF($B159&lt;12,MIN($O159,$C$2),$O159))</f>
        <v/>
      </c>
      <c r="Q159" s="7">
        <f>IF($B159=0,"",ROUND($P159/30,-1))</f>
        <v/>
      </c>
      <c r="R159" s="7">
        <f>IF($B159=0,"",ROUND($Q159*2/3,0))</f>
        <v/>
      </c>
      <c r="S159" s="7">
        <f>IF($B159=0,"",ROUND(ROUND($N159/30,-1)*2/3,0))</f>
        <v/>
      </c>
      <c r="T159" s="7">
        <f>IF($B159=0,"",$S159-$R159)</f>
        <v/>
      </c>
      <c r="U159" s="7">
        <f>IF($B159=0,"",ROUND($P159*2/3/30,0))</f>
        <v/>
      </c>
      <c r="V159" s="7">
        <f>IF($B159=0,"",$U159-$R159)</f>
        <v/>
      </c>
      <c r="W159" s="7">
        <f>IF($B159=0,"",ROUND(ROUND($O159/30,-1)*2/3,0))</f>
        <v/>
      </c>
      <c r="X159" s="7">
        <f>IF($B159=0,"",$W159-$R159)</f>
        <v/>
      </c>
    </row>
    <row r="160">
      <c r="A160" s="10" t="n"/>
      <c r="B160" s="7">
        <f>COUNT($C160:$N160)</f>
        <v/>
      </c>
      <c r="C160" s="3" t="n"/>
      <c r="D160" s="3" t="n"/>
      <c r="E160" s="3" t="n"/>
      <c r="F160" s="3" t="n"/>
      <c r="G160" s="3" t="n"/>
      <c r="H160" s="3" t="n"/>
      <c r="I160" s="3" t="n"/>
      <c r="J160" s="3" t="n"/>
      <c r="K160" s="3" t="n"/>
      <c r="L160" s="3" t="n"/>
      <c r="M160" s="3" t="n"/>
      <c r="N160" s="3" t="n"/>
      <c r="O160" s="7">
        <f>IF($B160=0,"",AVERAGE($C160:$N160))</f>
        <v/>
      </c>
      <c r="P160" s="7">
        <f>IF($B160=0,"",IF($B160&lt;12,MIN($O160,$C$2),$O160))</f>
        <v/>
      </c>
      <c r="Q160" s="7">
        <f>IF($B160=0,"",ROUND($P160/30,-1))</f>
        <v/>
      </c>
      <c r="R160" s="7">
        <f>IF($B160=0,"",ROUND($Q160*2/3,0))</f>
        <v/>
      </c>
      <c r="S160" s="7">
        <f>IF($B160=0,"",ROUND(ROUND($N160/30,-1)*2/3,0))</f>
        <v/>
      </c>
      <c r="T160" s="7">
        <f>IF($B160=0,"",$S160-$R160)</f>
        <v/>
      </c>
      <c r="U160" s="7">
        <f>IF($B160=0,"",ROUND($P160*2/3/30,0))</f>
        <v/>
      </c>
      <c r="V160" s="7">
        <f>IF($B160=0,"",$U160-$R160)</f>
        <v/>
      </c>
      <c r="W160" s="7">
        <f>IF($B160=0,"",ROUND(ROUND($O160/30,-1)*2/3,0))</f>
        <v/>
      </c>
      <c r="X160" s="7">
        <f>IF($B160=0,"",$W160-$R160)</f>
        <v/>
      </c>
    </row>
    <row r="161">
      <c r="A161" s="10" t="n"/>
      <c r="B161" s="7">
        <f>COUNT($C161:$N161)</f>
        <v/>
      </c>
      <c r="C161" s="3" t="n"/>
      <c r="D161" s="3" t="n"/>
      <c r="E161" s="3" t="n"/>
      <c r="F161" s="3" t="n"/>
      <c r="G161" s="3" t="n"/>
      <c r="H161" s="3" t="n"/>
      <c r="I161" s="3" t="n"/>
      <c r="J161" s="3" t="n"/>
      <c r="K161" s="3" t="n"/>
      <c r="L161" s="3" t="n"/>
      <c r="M161" s="3" t="n"/>
      <c r="N161" s="3" t="n"/>
      <c r="O161" s="7">
        <f>IF($B161=0,"",AVERAGE($C161:$N161))</f>
        <v/>
      </c>
      <c r="P161" s="7">
        <f>IF($B161=0,"",IF($B161&lt;12,MIN($O161,$C$2),$O161))</f>
        <v/>
      </c>
      <c r="Q161" s="7">
        <f>IF($B161=0,"",ROUND($P161/30,-1))</f>
        <v/>
      </c>
      <c r="R161" s="7">
        <f>IF($B161=0,"",ROUND($Q161*2/3,0))</f>
        <v/>
      </c>
      <c r="S161" s="7">
        <f>IF($B161=0,"",ROUND(ROUND($N161/30,-1)*2/3,0))</f>
        <v/>
      </c>
      <c r="T161" s="7">
        <f>IF($B161=0,"",$S161-$R161)</f>
        <v/>
      </c>
      <c r="U161" s="7">
        <f>IF($B161=0,"",ROUND($P161*2/3/30,0))</f>
        <v/>
      </c>
      <c r="V161" s="7">
        <f>IF($B161=0,"",$U161-$R161)</f>
        <v/>
      </c>
      <c r="W161" s="7">
        <f>IF($B161=0,"",ROUND(ROUND($O161/30,-1)*2/3,0))</f>
        <v/>
      </c>
      <c r="X161" s="7">
        <f>IF($B161=0,"",$W161-$R161)</f>
        <v/>
      </c>
    </row>
    <row r="162">
      <c r="A162" s="10" t="n"/>
      <c r="B162" s="7">
        <f>COUNT($C162:$N162)</f>
        <v/>
      </c>
      <c r="C162" s="3" t="n"/>
      <c r="D162" s="3" t="n"/>
      <c r="E162" s="3" t="n"/>
      <c r="F162" s="3" t="n"/>
      <c r="G162" s="3" t="n"/>
      <c r="H162" s="3" t="n"/>
      <c r="I162" s="3" t="n"/>
      <c r="J162" s="3" t="n"/>
      <c r="K162" s="3" t="n"/>
      <c r="L162" s="3" t="n"/>
      <c r="M162" s="3" t="n"/>
      <c r="N162" s="3" t="n"/>
      <c r="O162" s="7">
        <f>IF($B162=0,"",AVERAGE($C162:$N162))</f>
        <v/>
      </c>
      <c r="P162" s="7">
        <f>IF($B162=0,"",IF($B162&lt;12,MIN($O162,$C$2),$O162))</f>
        <v/>
      </c>
      <c r="Q162" s="7">
        <f>IF($B162=0,"",ROUND($P162/30,-1))</f>
        <v/>
      </c>
      <c r="R162" s="7">
        <f>IF($B162=0,"",ROUND($Q162*2/3,0))</f>
        <v/>
      </c>
      <c r="S162" s="7">
        <f>IF($B162=0,"",ROUND(ROUND($N162/30,-1)*2/3,0))</f>
        <v/>
      </c>
      <c r="T162" s="7">
        <f>IF($B162=0,"",$S162-$R162)</f>
        <v/>
      </c>
      <c r="U162" s="7">
        <f>IF($B162=0,"",ROUND($P162*2/3/30,0))</f>
        <v/>
      </c>
      <c r="V162" s="7">
        <f>IF($B162=0,"",$U162-$R162)</f>
        <v/>
      </c>
      <c r="W162" s="7">
        <f>IF($B162=0,"",ROUND(ROUND($O162/30,-1)*2/3,0))</f>
        <v/>
      </c>
      <c r="X162" s="7">
        <f>IF($B162=0,"",$W162-$R162)</f>
        <v/>
      </c>
    </row>
    <row r="163">
      <c r="A163" s="10" t="n"/>
      <c r="B163" s="7">
        <f>COUNT($C163:$N163)</f>
        <v/>
      </c>
      <c r="C163" s="3" t="n"/>
      <c r="D163" s="3" t="n"/>
      <c r="E163" s="3" t="n"/>
      <c r="F163" s="3" t="n"/>
      <c r="G163" s="3" t="n"/>
      <c r="H163" s="3" t="n"/>
      <c r="I163" s="3" t="n"/>
      <c r="J163" s="3" t="n"/>
      <c r="K163" s="3" t="n"/>
      <c r="L163" s="3" t="n"/>
      <c r="M163" s="3" t="n"/>
      <c r="N163" s="3" t="n"/>
      <c r="O163" s="7">
        <f>IF($B163=0,"",AVERAGE($C163:$N163))</f>
        <v/>
      </c>
      <c r="P163" s="7">
        <f>IF($B163=0,"",IF($B163&lt;12,MIN($O163,$C$2),$O163))</f>
        <v/>
      </c>
      <c r="Q163" s="7">
        <f>IF($B163=0,"",ROUND($P163/30,-1))</f>
        <v/>
      </c>
      <c r="R163" s="7">
        <f>IF($B163=0,"",ROUND($Q163*2/3,0))</f>
        <v/>
      </c>
      <c r="S163" s="7">
        <f>IF($B163=0,"",ROUND(ROUND($N163/30,-1)*2/3,0))</f>
        <v/>
      </c>
      <c r="T163" s="7">
        <f>IF($B163=0,"",$S163-$R163)</f>
        <v/>
      </c>
      <c r="U163" s="7">
        <f>IF($B163=0,"",ROUND($P163*2/3/30,0))</f>
        <v/>
      </c>
      <c r="V163" s="7">
        <f>IF($B163=0,"",$U163-$R163)</f>
        <v/>
      </c>
      <c r="W163" s="7">
        <f>IF($B163=0,"",ROUND(ROUND($O163/30,-1)*2/3,0))</f>
        <v/>
      </c>
      <c r="X163" s="7">
        <f>IF($B163=0,"",$W163-$R163)</f>
        <v/>
      </c>
    </row>
    <row r="164">
      <c r="A164" s="10" t="n"/>
      <c r="B164" s="7">
        <f>COUNT($C164:$N164)</f>
        <v/>
      </c>
      <c r="C164" s="3" t="n"/>
      <c r="D164" s="3" t="n"/>
      <c r="E164" s="3" t="n"/>
      <c r="F164" s="3" t="n"/>
      <c r="G164" s="3" t="n"/>
      <c r="H164" s="3" t="n"/>
      <c r="I164" s="3" t="n"/>
      <c r="J164" s="3" t="n"/>
      <c r="K164" s="3" t="n"/>
      <c r="L164" s="3" t="n"/>
      <c r="M164" s="3" t="n"/>
      <c r="N164" s="3" t="n"/>
      <c r="O164" s="7">
        <f>IF($B164=0,"",AVERAGE($C164:$N164))</f>
        <v/>
      </c>
      <c r="P164" s="7">
        <f>IF($B164=0,"",IF($B164&lt;12,MIN($O164,$C$2),$O164))</f>
        <v/>
      </c>
      <c r="Q164" s="7">
        <f>IF($B164=0,"",ROUND($P164/30,-1))</f>
        <v/>
      </c>
      <c r="R164" s="7">
        <f>IF($B164=0,"",ROUND($Q164*2/3,0))</f>
        <v/>
      </c>
      <c r="S164" s="7">
        <f>IF($B164=0,"",ROUND(ROUND($N164/30,-1)*2/3,0))</f>
        <v/>
      </c>
      <c r="T164" s="7">
        <f>IF($B164=0,"",$S164-$R164)</f>
        <v/>
      </c>
      <c r="U164" s="7">
        <f>IF($B164=0,"",ROUND($P164*2/3/30,0))</f>
        <v/>
      </c>
      <c r="V164" s="7">
        <f>IF($B164=0,"",$U164-$R164)</f>
        <v/>
      </c>
      <c r="W164" s="7">
        <f>IF($B164=0,"",ROUND(ROUND($O164/30,-1)*2/3,0))</f>
        <v/>
      </c>
      <c r="X164" s="7">
        <f>IF($B164=0,"",$W164-$R164)</f>
        <v/>
      </c>
    </row>
    <row r="165">
      <c r="A165" s="10" t="n"/>
      <c r="B165" s="7">
        <f>COUNT($C165:$N165)</f>
        <v/>
      </c>
      <c r="C165" s="3" t="n"/>
      <c r="D165" s="3" t="n"/>
      <c r="E165" s="3" t="n"/>
      <c r="F165" s="3" t="n"/>
      <c r="G165" s="3" t="n"/>
      <c r="H165" s="3" t="n"/>
      <c r="I165" s="3" t="n"/>
      <c r="J165" s="3" t="n"/>
      <c r="K165" s="3" t="n"/>
      <c r="L165" s="3" t="n"/>
      <c r="M165" s="3" t="n"/>
      <c r="N165" s="3" t="n"/>
      <c r="O165" s="7">
        <f>IF($B165=0,"",AVERAGE($C165:$N165))</f>
        <v/>
      </c>
      <c r="P165" s="7">
        <f>IF($B165=0,"",IF($B165&lt;12,MIN($O165,$C$2),$O165))</f>
        <v/>
      </c>
      <c r="Q165" s="7">
        <f>IF($B165=0,"",ROUND($P165/30,-1))</f>
        <v/>
      </c>
      <c r="R165" s="7">
        <f>IF($B165=0,"",ROUND($Q165*2/3,0))</f>
        <v/>
      </c>
      <c r="S165" s="7">
        <f>IF($B165=0,"",ROUND(ROUND($N165/30,-1)*2/3,0))</f>
        <v/>
      </c>
      <c r="T165" s="7">
        <f>IF($B165=0,"",$S165-$R165)</f>
        <v/>
      </c>
      <c r="U165" s="7">
        <f>IF($B165=0,"",ROUND($P165*2/3/30,0))</f>
        <v/>
      </c>
      <c r="V165" s="7">
        <f>IF($B165=0,"",$U165-$R165)</f>
        <v/>
      </c>
      <c r="W165" s="7">
        <f>IF($B165=0,"",ROUND(ROUND($O165/30,-1)*2/3,0))</f>
        <v/>
      </c>
      <c r="X165" s="7">
        <f>IF($B165=0,"",$W165-$R165)</f>
        <v/>
      </c>
    </row>
    <row r="166">
      <c r="A166" s="10" t="n"/>
      <c r="B166" s="7">
        <f>COUNT($C166:$N166)</f>
        <v/>
      </c>
      <c r="C166" s="3" t="n"/>
      <c r="D166" s="3" t="n"/>
      <c r="E166" s="3" t="n"/>
      <c r="F166" s="3" t="n"/>
      <c r="G166" s="3" t="n"/>
      <c r="H166" s="3" t="n"/>
      <c r="I166" s="3" t="n"/>
      <c r="J166" s="3" t="n"/>
      <c r="K166" s="3" t="n"/>
      <c r="L166" s="3" t="n"/>
      <c r="M166" s="3" t="n"/>
      <c r="N166" s="3" t="n"/>
      <c r="O166" s="7">
        <f>IF($B166=0,"",AVERAGE($C166:$N166))</f>
        <v/>
      </c>
      <c r="P166" s="7">
        <f>IF($B166=0,"",IF($B166&lt;12,MIN($O166,$C$2),$O166))</f>
        <v/>
      </c>
      <c r="Q166" s="7">
        <f>IF($B166=0,"",ROUND($P166/30,-1))</f>
        <v/>
      </c>
      <c r="R166" s="7">
        <f>IF($B166=0,"",ROUND($Q166*2/3,0))</f>
        <v/>
      </c>
      <c r="S166" s="7">
        <f>IF($B166=0,"",ROUND(ROUND($N166/30,-1)*2/3,0))</f>
        <v/>
      </c>
      <c r="T166" s="7">
        <f>IF($B166=0,"",$S166-$R166)</f>
        <v/>
      </c>
      <c r="U166" s="7">
        <f>IF($B166=0,"",ROUND($P166*2/3/30,0))</f>
        <v/>
      </c>
      <c r="V166" s="7">
        <f>IF($B166=0,"",$U166-$R166)</f>
        <v/>
      </c>
      <c r="W166" s="7">
        <f>IF($B166=0,"",ROUND(ROUND($O166/30,-1)*2/3,0))</f>
        <v/>
      </c>
      <c r="X166" s="7">
        <f>IF($B166=0,"",$W166-$R166)</f>
        <v/>
      </c>
    </row>
    <row r="167">
      <c r="A167" s="10" t="n"/>
      <c r="B167" s="7">
        <f>COUNT($C167:$N167)</f>
        <v/>
      </c>
      <c r="C167" s="3" t="n"/>
      <c r="D167" s="3" t="n"/>
      <c r="E167" s="3" t="n"/>
      <c r="F167" s="3" t="n"/>
      <c r="G167" s="3" t="n"/>
      <c r="H167" s="3" t="n"/>
      <c r="I167" s="3" t="n"/>
      <c r="J167" s="3" t="n"/>
      <c r="K167" s="3" t="n"/>
      <c r="L167" s="3" t="n"/>
      <c r="M167" s="3" t="n"/>
      <c r="N167" s="3" t="n"/>
      <c r="O167" s="7">
        <f>IF($B167=0,"",AVERAGE($C167:$N167))</f>
        <v/>
      </c>
      <c r="P167" s="7">
        <f>IF($B167=0,"",IF($B167&lt;12,MIN($O167,$C$2),$O167))</f>
        <v/>
      </c>
      <c r="Q167" s="7">
        <f>IF($B167=0,"",ROUND($P167/30,-1))</f>
        <v/>
      </c>
      <c r="R167" s="7">
        <f>IF($B167=0,"",ROUND($Q167*2/3,0))</f>
        <v/>
      </c>
      <c r="S167" s="7">
        <f>IF($B167=0,"",ROUND(ROUND($N167/30,-1)*2/3,0))</f>
        <v/>
      </c>
      <c r="T167" s="7">
        <f>IF($B167=0,"",$S167-$R167)</f>
        <v/>
      </c>
      <c r="U167" s="7">
        <f>IF($B167=0,"",ROUND($P167*2/3/30,0))</f>
        <v/>
      </c>
      <c r="V167" s="7">
        <f>IF($B167=0,"",$U167-$R167)</f>
        <v/>
      </c>
      <c r="W167" s="7">
        <f>IF($B167=0,"",ROUND(ROUND($O167/30,-1)*2/3,0))</f>
        <v/>
      </c>
      <c r="X167" s="7">
        <f>IF($B167=0,"",$W167-$R167)</f>
        <v/>
      </c>
    </row>
    <row r="168">
      <c r="A168" s="10" t="n"/>
      <c r="B168" s="7">
        <f>COUNT($C168:$N168)</f>
        <v/>
      </c>
      <c r="C168" s="3" t="n"/>
      <c r="D168" s="3" t="n"/>
      <c r="E168" s="3" t="n"/>
      <c r="F168" s="3" t="n"/>
      <c r="G168" s="3" t="n"/>
      <c r="H168" s="3" t="n"/>
      <c r="I168" s="3" t="n"/>
      <c r="J168" s="3" t="n"/>
      <c r="K168" s="3" t="n"/>
      <c r="L168" s="3" t="n"/>
      <c r="M168" s="3" t="n"/>
      <c r="N168" s="3" t="n"/>
      <c r="O168" s="7">
        <f>IF($B168=0,"",AVERAGE($C168:$N168))</f>
        <v/>
      </c>
      <c r="P168" s="7">
        <f>IF($B168=0,"",IF($B168&lt;12,MIN($O168,$C$2),$O168))</f>
        <v/>
      </c>
      <c r="Q168" s="7">
        <f>IF($B168=0,"",ROUND($P168/30,-1))</f>
        <v/>
      </c>
      <c r="R168" s="7">
        <f>IF($B168=0,"",ROUND($Q168*2/3,0))</f>
        <v/>
      </c>
      <c r="S168" s="7">
        <f>IF($B168=0,"",ROUND(ROUND($N168/30,-1)*2/3,0))</f>
        <v/>
      </c>
      <c r="T168" s="7">
        <f>IF($B168=0,"",$S168-$R168)</f>
        <v/>
      </c>
      <c r="U168" s="7">
        <f>IF($B168=0,"",ROUND($P168*2/3/30,0))</f>
        <v/>
      </c>
      <c r="V168" s="7">
        <f>IF($B168=0,"",$U168-$R168)</f>
        <v/>
      </c>
      <c r="W168" s="7">
        <f>IF($B168=0,"",ROUND(ROUND($O168/30,-1)*2/3,0))</f>
        <v/>
      </c>
      <c r="X168" s="7">
        <f>IF($B168=0,"",$W168-$R168)</f>
        <v/>
      </c>
    </row>
    <row r="169">
      <c r="A169" s="10" t="n"/>
      <c r="B169" s="7">
        <f>COUNT($C169:$N169)</f>
        <v/>
      </c>
      <c r="C169" s="3" t="n"/>
      <c r="D169" s="3" t="n"/>
      <c r="E169" s="3" t="n"/>
      <c r="F169" s="3" t="n"/>
      <c r="G169" s="3" t="n"/>
      <c r="H169" s="3" t="n"/>
      <c r="I169" s="3" t="n"/>
      <c r="J169" s="3" t="n"/>
      <c r="K169" s="3" t="n"/>
      <c r="L169" s="3" t="n"/>
      <c r="M169" s="3" t="n"/>
      <c r="N169" s="3" t="n"/>
      <c r="O169" s="7">
        <f>IF($B169=0,"",AVERAGE($C169:$N169))</f>
        <v/>
      </c>
      <c r="P169" s="7">
        <f>IF($B169=0,"",IF($B169&lt;12,MIN($O169,$C$2),$O169))</f>
        <v/>
      </c>
      <c r="Q169" s="7">
        <f>IF($B169=0,"",ROUND($P169/30,-1))</f>
        <v/>
      </c>
      <c r="R169" s="7">
        <f>IF($B169=0,"",ROUND($Q169*2/3,0))</f>
        <v/>
      </c>
      <c r="S169" s="7">
        <f>IF($B169=0,"",ROUND(ROUND($N169/30,-1)*2/3,0))</f>
        <v/>
      </c>
      <c r="T169" s="7">
        <f>IF($B169=0,"",$S169-$R169)</f>
        <v/>
      </c>
      <c r="U169" s="7">
        <f>IF($B169=0,"",ROUND($P169*2/3/30,0))</f>
        <v/>
      </c>
      <c r="V169" s="7">
        <f>IF($B169=0,"",$U169-$R169)</f>
        <v/>
      </c>
      <c r="W169" s="7">
        <f>IF($B169=0,"",ROUND(ROUND($O169/30,-1)*2/3,0))</f>
        <v/>
      </c>
      <c r="X169" s="7">
        <f>IF($B169=0,"",$W169-$R169)</f>
        <v/>
      </c>
    </row>
    <row r="170">
      <c r="A170" s="10" t="n"/>
      <c r="B170" s="7">
        <f>COUNT($C170:$N170)</f>
        <v/>
      </c>
      <c r="C170" s="3" t="n"/>
      <c r="D170" s="3" t="n"/>
      <c r="E170" s="3" t="n"/>
      <c r="F170" s="3" t="n"/>
      <c r="G170" s="3" t="n"/>
      <c r="H170" s="3" t="n"/>
      <c r="I170" s="3" t="n"/>
      <c r="J170" s="3" t="n"/>
      <c r="K170" s="3" t="n"/>
      <c r="L170" s="3" t="n"/>
      <c r="M170" s="3" t="n"/>
      <c r="N170" s="3" t="n"/>
      <c r="O170" s="7">
        <f>IF($B170=0,"",AVERAGE($C170:$N170))</f>
        <v/>
      </c>
      <c r="P170" s="7">
        <f>IF($B170=0,"",IF($B170&lt;12,MIN($O170,$C$2),$O170))</f>
        <v/>
      </c>
      <c r="Q170" s="7">
        <f>IF($B170=0,"",ROUND($P170/30,-1))</f>
        <v/>
      </c>
      <c r="R170" s="7">
        <f>IF($B170=0,"",ROUND($Q170*2/3,0))</f>
        <v/>
      </c>
      <c r="S170" s="7">
        <f>IF($B170=0,"",ROUND(ROUND($N170/30,-1)*2/3,0))</f>
        <v/>
      </c>
      <c r="T170" s="7">
        <f>IF($B170=0,"",$S170-$R170)</f>
        <v/>
      </c>
      <c r="U170" s="7">
        <f>IF($B170=0,"",ROUND($P170*2/3/30,0))</f>
        <v/>
      </c>
      <c r="V170" s="7">
        <f>IF($B170=0,"",$U170-$R170)</f>
        <v/>
      </c>
      <c r="W170" s="7">
        <f>IF($B170=0,"",ROUND(ROUND($O170/30,-1)*2/3,0))</f>
        <v/>
      </c>
      <c r="X170" s="7">
        <f>IF($B170=0,"",$W170-$R170)</f>
        <v/>
      </c>
    </row>
    <row r="171">
      <c r="A171" s="10" t="n"/>
      <c r="B171" s="7">
        <f>COUNT($C171:$N171)</f>
        <v/>
      </c>
      <c r="C171" s="3" t="n"/>
      <c r="D171" s="3" t="n"/>
      <c r="E171" s="3" t="n"/>
      <c r="F171" s="3" t="n"/>
      <c r="G171" s="3" t="n"/>
      <c r="H171" s="3" t="n"/>
      <c r="I171" s="3" t="n"/>
      <c r="J171" s="3" t="n"/>
      <c r="K171" s="3" t="n"/>
      <c r="L171" s="3" t="n"/>
      <c r="M171" s="3" t="n"/>
      <c r="N171" s="3" t="n"/>
      <c r="O171" s="7">
        <f>IF($B171=0,"",AVERAGE($C171:$N171))</f>
        <v/>
      </c>
      <c r="P171" s="7">
        <f>IF($B171=0,"",IF($B171&lt;12,MIN($O171,$C$2),$O171))</f>
        <v/>
      </c>
      <c r="Q171" s="7">
        <f>IF($B171=0,"",ROUND($P171/30,-1))</f>
        <v/>
      </c>
      <c r="R171" s="7">
        <f>IF($B171=0,"",ROUND($Q171*2/3,0))</f>
        <v/>
      </c>
      <c r="S171" s="7">
        <f>IF($B171=0,"",ROUND(ROUND($N171/30,-1)*2/3,0))</f>
        <v/>
      </c>
      <c r="T171" s="7">
        <f>IF($B171=0,"",$S171-$R171)</f>
        <v/>
      </c>
      <c r="U171" s="7">
        <f>IF($B171=0,"",ROUND($P171*2/3/30,0))</f>
        <v/>
      </c>
      <c r="V171" s="7">
        <f>IF($B171=0,"",$U171-$R171)</f>
        <v/>
      </c>
      <c r="W171" s="7">
        <f>IF($B171=0,"",ROUND(ROUND($O171/30,-1)*2/3,0))</f>
        <v/>
      </c>
      <c r="X171" s="7">
        <f>IF($B171=0,"",$W171-$R171)</f>
        <v/>
      </c>
    </row>
    <row r="172">
      <c r="A172" s="10" t="n"/>
      <c r="B172" s="7">
        <f>COUNT($C172:$N172)</f>
        <v/>
      </c>
      <c r="C172" s="3" t="n"/>
      <c r="D172" s="3" t="n"/>
      <c r="E172" s="3" t="n"/>
      <c r="F172" s="3" t="n"/>
      <c r="G172" s="3" t="n"/>
      <c r="H172" s="3" t="n"/>
      <c r="I172" s="3" t="n"/>
      <c r="J172" s="3" t="n"/>
      <c r="K172" s="3" t="n"/>
      <c r="L172" s="3" t="n"/>
      <c r="M172" s="3" t="n"/>
      <c r="N172" s="3" t="n"/>
      <c r="O172" s="7">
        <f>IF($B172=0,"",AVERAGE($C172:$N172))</f>
        <v/>
      </c>
      <c r="P172" s="7">
        <f>IF($B172=0,"",IF($B172&lt;12,MIN($O172,$C$2),$O172))</f>
        <v/>
      </c>
      <c r="Q172" s="7">
        <f>IF($B172=0,"",ROUND($P172/30,-1))</f>
        <v/>
      </c>
      <c r="R172" s="7">
        <f>IF($B172=0,"",ROUND($Q172*2/3,0))</f>
        <v/>
      </c>
      <c r="S172" s="7">
        <f>IF($B172=0,"",ROUND(ROUND($N172/30,-1)*2/3,0))</f>
        <v/>
      </c>
      <c r="T172" s="7">
        <f>IF($B172=0,"",$S172-$R172)</f>
        <v/>
      </c>
      <c r="U172" s="7">
        <f>IF($B172=0,"",ROUND($P172*2/3/30,0))</f>
        <v/>
      </c>
      <c r="V172" s="7">
        <f>IF($B172=0,"",$U172-$R172)</f>
        <v/>
      </c>
      <c r="W172" s="7">
        <f>IF($B172=0,"",ROUND(ROUND($O172/30,-1)*2/3,0))</f>
        <v/>
      </c>
      <c r="X172" s="7">
        <f>IF($B172=0,"",$W172-$R172)</f>
        <v/>
      </c>
    </row>
    <row r="173">
      <c r="A173" s="10" t="n"/>
      <c r="B173" s="7">
        <f>COUNT($C173:$N173)</f>
        <v/>
      </c>
      <c r="C173" s="3" t="n"/>
      <c r="D173" s="3" t="n"/>
      <c r="E173" s="3" t="n"/>
      <c r="F173" s="3" t="n"/>
      <c r="G173" s="3" t="n"/>
      <c r="H173" s="3" t="n"/>
      <c r="I173" s="3" t="n"/>
      <c r="J173" s="3" t="n"/>
      <c r="K173" s="3" t="n"/>
      <c r="L173" s="3" t="n"/>
      <c r="M173" s="3" t="n"/>
      <c r="N173" s="3" t="n"/>
      <c r="O173" s="7">
        <f>IF($B173=0,"",AVERAGE($C173:$N173))</f>
        <v/>
      </c>
      <c r="P173" s="7">
        <f>IF($B173=0,"",IF($B173&lt;12,MIN($O173,$C$2),$O173))</f>
        <v/>
      </c>
      <c r="Q173" s="7">
        <f>IF($B173=0,"",ROUND($P173/30,-1))</f>
        <v/>
      </c>
      <c r="R173" s="7">
        <f>IF($B173=0,"",ROUND($Q173*2/3,0))</f>
        <v/>
      </c>
      <c r="S173" s="7">
        <f>IF($B173=0,"",ROUND(ROUND($N173/30,-1)*2/3,0))</f>
        <v/>
      </c>
      <c r="T173" s="7">
        <f>IF($B173=0,"",$S173-$R173)</f>
        <v/>
      </c>
      <c r="U173" s="7">
        <f>IF($B173=0,"",ROUND($P173*2/3/30,0))</f>
        <v/>
      </c>
      <c r="V173" s="7">
        <f>IF($B173=0,"",$U173-$R173)</f>
        <v/>
      </c>
      <c r="W173" s="7">
        <f>IF($B173=0,"",ROUND(ROUND($O173/30,-1)*2/3,0))</f>
        <v/>
      </c>
      <c r="X173" s="7">
        <f>IF($B173=0,"",$W173-$R173)</f>
        <v/>
      </c>
    </row>
    <row r="174">
      <c r="A174" s="10" t="n"/>
      <c r="B174" s="7">
        <f>COUNT($C174:$N174)</f>
        <v/>
      </c>
      <c r="C174" s="3" t="n"/>
      <c r="D174" s="3" t="n"/>
      <c r="E174" s="3" t="n"/>
      <c r="F174" s="3" t="n"/>
      <c r="G174" s="3" t="n"/>
      <c r="H174" s="3" t="n"/>
      <c r="I174" s="3" t="n"/>
      <c r="J174" s="3" t="n"/>
      <c r="K174" s="3" t="n"/>
      <c r="L174" s="3" t="n"/>
      <c r="M174" s="3" t="n"/>
      <c r="N174" s="3" t="n"/>
      <c r="O174" s="7">
        <f>IF($B174=0,"",AVERAGE($C174:$N174))</f>
        <v/>
      </c>
      <c r="P174" s="7">
        <f>IF($B174=0,"",IF($B174&lt;12,MIN($O174,$C$2),$O174))</f>
        <v/>
      </c>
      <c r="Q174" s="7">
        <f>IF($B174=0,"",ROUND($P174/30,-1))</f>
        <v/>
      </c>
      <c r="R174" s="7">
        <f>IF($B174=0,"",ROUND($Q174*2/3,0))</f>
        <v/>
      </c>
      <c r="S174" s="7">
        <f>IF($B174=0,"",ROUND(ROUND($N174/30,-1)*2/3,0))</f>
        <v/>
      </c>
      <c r="T174" s="7">
        <f>IF($B174=0,"",$S174-$R174)</f>
        <v/>
      </c>
      <c r="U174" s="7">
        <f>IF($B174=0,"",ROUND($P174*2/3/30,0))</f>
        <v/>
      </c>
      <c r="V174" s="7">
        <f>IF($B174=0,"",$U174-$R174)</f>
        <v/>
      </c>
      <c r="W174" s="7">
        <f>IF($B174=0,"",ROUND(ROUND($O174/30,-1)*2/3,0))</f>
        <v/>
      </c>
      <c r="X174" s="7">
        <f>IF($B174=0,"",$W174-$R174)</f>
        <v/>
      </c>
    </row>
    <row r="175">
      <c r="A175" s="10" t="n"/>
      <c r="B175" s="7">
        <f>COUNT($C175:$N175)</f>
        <v/>
      </c>
      <c r="C175" s="3" t="n"/>
      <c r="D175" s="3" t="n"/>
      <c r="E175" s="3" t="n"/>
      <c r="F175" s="3" t="n"/>
      <c r="G175" s="3" t="n"/>
      <c r="H175" s="3" t="n"/>
      <c r="I175" s="3" t="n"/>
      <c r="J175" s="3" t="n"/>
      <c r="K175" s="3" t="n"/>
      <c r="L175" s="3" t="n"/>
      <c r="M175" s="3" t="n"/>
      <c r="N175" s="3" t="n"/>
      <c r="O175" s="7">
        <f>IF($B175=0,"",AVERAGE($C175:$N175))</f>
        <v/>
      </c>
      <c r="P175" s="7">
        <f>IF($B175=0,"",IF($B175&lt;12,MIN($O175,$C$2),$O175))</f>
        <v/>
      </c>
      <c r="Q175" s="7">
        <f>IF($B175=0,"",ROUND($P175/30,-1))</f>
        <v/>
      </c>
      <c r="R175" s="7">
        <f>IF($B175=0,"",ROUND($Q175*2/3,0))</f>
        <v/>
      </c>
      <c r="S175" s="7">
        <f>IF($B175=0,"",ROUND(ROUND($N175/30,-1)*2/3,0))</f>
        <v/>
      </c>
      <c r="T175" s="7">
        <f>IF($B175=0,"",$S175-$R175)</f>
        <v/>
      </c>
      <c r="U175" s="7">
        <f>IF($B175=0,"",ROUND($P175*2/3/30,0))</f>
        <v/>
      </c>
      <c r="V175" s="7">
        <f>IF($B175=0,"",$U175-$R175)</f>
        <v/>
      </c>
      <c r="W175" s="7">
        <f>IF($B175=0,"",ROUND(ROUND($O175/30,-1)*2/3,0))</f>
        <v/>
      </c>
      <c r="X175" s="7">
        <f>IF($B175=0,"",$W175-$R175)</f>
        <v/>
      </c>
    </row>
    <row r="176">
      <c r="A176" s="10" t="n"/>
      <c r="B176" s="7">
        <f>COUNT($C176:$N176)</f>
        <v/>
      </c>
      <c r="C176" s="3" t="n"/>
      <c r="D176" s="3" t="n"/>
      <c r="E176" s="3" t="n"/>
      <c r="F176" s="3" t="n"/>
      <c r="G176" s="3" t="n"/>
      <c r="H176" s="3" t="n"/>
      <c r="I176" s="3" t="n"/>
      <c r="J176" s="3" t="n"/>
      <c r="K176" s="3" t="n"/>
      <c r="L176" s="3" t="n"/>
      <c r="M176" s="3" t="n"/>
      <c r="N176" s="3" t="n"/>
      <c r="O176" s="7">
        <f>IF($B176=0,"",AVERAGE($C176:$N176))</f>
        <v/>
      </c>
      <c r="P176" s="7">
        <f>IF($B176=0,"",IF($B176&lt;12,MIN($O176,$C$2),$O176))</f>
        <v/>
      </c>
      <c r="Q176" s="7">
        <f>IF($B176=0,"",ROUND($P176/30,-1))</f>
        <v/>
      </c>
      <c r="R176" s="7">
        <f>IF($B176=0,"",ROUND($Q176*2/3,0))</f>
        <v/>
      </c>
      <c r="S176" s="7">
        <f>IF($B176=0,"",ROUND(ROUND($N176/30,-1)*2/3,0))</f>
        <v/>
      </c>
      <c r="T176" s="7">
        <f>IF($B176=0,"",$S176-$R176)</f>
        <v/>
      </c>
      <c r="U176" s="7">
        <f>IF($B176=0,"",ROUND($P176*2/3/30,0))</f>
        <v/>
      </c>
      <c r="V176" s="7">
        <f>IF($B176=0,"",$U176-$R176)</f>
        <v/>
      </c>
      <c r="W176" s="7">
        <f>IF($B176=0,"",ROUND(ROUND($O176/30,-1)*2/3,0))</f>
        <v/>
      </c>
      <c r="X176" s="7">
        <f>IF($B176=0,"",$W176-$R176)</f>
        <v/>
      </c>
    </row>
    <row r="177">
      <c r="A177" s="10" t="n"/>
      <c r="B177" s="7">
        <f>COUNT($C177:$N177)</f>
        <v/>
      </c>
      <c r="C177" s="3" t="n"/>
      <c r="D177" s="3" t="n"/>
      <c r="E177" s="3" t="n"/>
      <c r="F177" s="3" t="n"/>
      <c r="G177" s="3" t="n"/>
      <c r="H177" s="3" t="n"/>
      <c r="I177" s="3" t="n"/>
      <c r="J177" s="3" t="n"/>
      <c r="K177" s="3" t="n"/>
      <c r="L177" s="3" t="n"/>
      <c r="M177" s="3" t="n"/>
      <c r="N177" s="3" t="n"/>
      <c r="O177" s="7">
        <f>IF($B177=0,"",AVERAGE($C177:$N177))</f>
        <v/>
      </c>
      <c r="P177" s="7">
        <f>IF($B177=0,"",IF($B177&lt;12,MIN($O177,$C$2),$O177))</f>
        <v/>
      </c>
      <c r="Q177" s="7">
        <f>IF($B177=0,"",ROUND($P177/30,-1))</f>
        <v/>
      </c>
      <c r="R177" s="7">
        <f>IF($B177=0,"",ROUND($Q177*2/3,0))</f>
        <v/>
      </c>
      <c r="S177" s="7">
        <f>IF($B177=0,"",ROUND(ROUND($N177/30,-1)*2/3,0))</f>
        <v/>
      </c>
      <c r="T177" s="7">
        <f>IF($B177=0,"",$S177-$R177)</f>
        <v/>
      </c>
      <c r="U177" s="7">
        <f>IF($B177=0,"",ROUND($P177*2/3/30,0))</f>
        <v/>
      </c>
      <c r="V177" s="7">
        <f>IF($B177=0,"",$U177-$R177)</f>
        <v/>
      </c>
      <c r="W177" s="7">
        <f>IF($B177=0,"",ROUND(ROUND($O177/30,-1)*2/3,0))</f>
        <v/>
      </c>
      <c r="X177" s="7">
        <f>IF($B177=0,"",$W177-$R177)</f>
        <v/>
      </c>
    </row>
    <row r="178">
      <c r="A178" s="10" t="n"/>
      <c r="B178" s="7">
        <f>COUNT($C178:$N178)</f>
        <v/>
      </c>
      <c r="C178" s="3" t="n"/>
      <c r="D178" s="3" t="n"/>
      <c r="E178" s="3" t="n"/>
      <c r="F178" s="3" t="n"/>
      <c r="G178" s="3" t="n"/>
      <c r="H178" s="3" t="n"/>
      <c r="I178" s="3" t="n"/>
      <c r="J178" s="3" t="n"/>
      <c r="K178" s="3" t="n"/>
      <c r="L178" s="3" t="n"/>
      <c r="M178" s="3" t="n"/>
      <c r="N178" s="3" t="n"/>
      <c r="O178" s="7">
        <f>IF($B178=0,"",AVERAGE($C178:$N178))</f>
        <v/>
      </c>
      <c r="P178" s="7">
        <f>IF($B178=0,"",IF($B178&lt;12,MIN($O178,$C$2),$O178))</f>
        <v/>
      </c>
      <c r="Q178" s="7">
        <f>IF($B178=0,"",ROUND($P178/30,-1))</f>
        <v/>
      </c>
      <c r="R178" s="7">
        <f>IF($B178=0,"",ROUND($Q178*2/3,0))</f>
        <v/>
      </c>
      <c r="S178" s="7">
        <f>IF($B178=0,"",ROUND(ROUND($N178/30,-1)*2/3,0))</f>
        <v/>
      </c>
      <c r="T178" s="7">
        <f>IF($B178=0,"",$S178-$R178)</f>
        <v/>
      </c>
      <c r="U178" s="7">
        <f>IF($B178=0,"",ROUND($P178*2/3/30,0))</f>
        <v/>
      </c>
      <c r="V178" s="7">
        <f>IF($B178=0,"",$U178-$R178)</f>
        <v/>
      </c>
      <c r="W178" s="7">
        <f>IF($B178=0,"",ROUND(ROUND($O178/30,-1)*2/3,0))</f>
        <v/>
      </c>
      <c r="X178" s="7">
        <f>IF($B178=0,"",$W178-$R178)</f>
        <v/>
      </c>
    </row>
    <row r="179">
      <c r="A179" s="10" t="n"/>
      <c r="B179" s="7">
        <f>COUNT($C179:$N179)</f>
        <v/>
      </c>
      <c r="C179" s="3" t="n"/>
      <c r="D179" s="3" t="n"/>
      <c r="E179" s="3" t="n"/>
      <c r="F179" s="3" t="n"/>
      <c r="G179" s="3" t="n"/>
      <c r="H179" s="3" t="n"/>
      <c r="I179" s="3" t="n"/>
      <c r="J179" s="3" t="n"/>
      <c r="K179" s="3" t="n"/>
      <c r="L179" s="3" t="n"/>
      <c r="M179" s="3" t="n"/>
      <c r="N179" s="3" t="n"/>
      <c r="O179" s="7">
        <f>IF($B179=0,"",AVERAGE($C179:$N179))</f>
        <v/>
      </c>
      <c r="P179" s="7">
        <f>IF($B179=0,"",IF($B179&lt;12,MIN($O179,$C$2),$O179))</f>
        <v/>
      </c>
      <c r="Q179" s="7">
        <f>IF($B179=0,"",ROUND($P179/30,-1))</f>
        <v/>
      </c>
      <c r="R179" s="7">
        <f>IF($B179=0,"",ROUND($Q179*2/3,0))</f>
        <v/>
      </c>
      <c r="S179" s="7">
        <f>IF($B179=0,"",ROUND(ROUND($N179/30,-1)*2/3,0))</f>
        <v/>
      </c>
      <c r="T179" s="7">
        <f>IF($B179=0,"",$S179-$R179)</f>
        <v/>
      </c>
      <c r="U179" s="7">
        <f>IF($B179=0,"",ROUND($P179*2/3/30,0))</f>
        <v/>
      </c>
      <c r="V179" s="7">
        <f>IF($B179=0,"",$U179-$R179)</f>
        <v/>
      </c>
      <c r="W179" s="7">
        <f>IF($B179=0,"",ROUND(ROUND($O179/30,-1)*2/3,0))</f>
        <v/>
      </c>
      <c r="X179" s="7">
        <f>IF($B179=0,"",$W179-$R179)</f>
        <v/>
      </c>
    </row>
    <row r="180">
      <c r="A180" s="10" t="n"/>
      <c r="B180" s="7">
        <f>COUNT($C180:$N180)</f>
        <v/>
      </c>
      <c r="C180" s="3" t="n"/>
      <c r="D180" s="3" t="n"/>
      <c r="E180" s="3" t="n"/>
      <c r="F180" s="3" t="n"/>
      <c r="G180" s="3" t="n"/>
      <c r="H180" s="3" t="n"/>
      <c r="I180" s="3" t="n"/>
      <c r="J180" s="3" t="n"/>
      <c r="K180" s="3" t="n"/>
      <c r="L180" s="3" t="n"/>
      <c r="M180" s="3" t="n"/>
      <c r="N180" s="3" t="n"/>
      <c r="O180" s="7">
        <f>IF($B180=0,"",AVERAGE($C180:$N180))</f>
        <v/>
      </c>
      <c r="P180" s="7">
        <f>IF($B180=0,"",IF($B180&lt;12,MIN($O180,$C$2),$O180))</f>
        <v/>
      </c>
      <c r="Q180" s="7">
        <f>IF($B180=0,"",ROUND($P180/30,-1))</f>
        <v/>
      </c>
      <c r="R180" s="7">
        <f>IF($B180=0,"",ROUND($Q180*2/3,0))</f>
        <v/>
      </c>
      <c r="S180" s="7">
        <f>IF($B180=0,"",ROUND(ROUND($N180/30,-1)*2/3,0))</f>
        <v/>
      </c>
      <c r="T180" s="7">
        <f>IF($B180=0,"",$S180-$R180)</f>
        <v/>
      </c>
      <c r="U180" s="7">
        <f>IF($B180=0,"",ROUND($P180*2/3/30,0))</f>
        <v/>
      </c>
      <c r="V180" s="7">
        <f>IF($B180=0,"",$U180-$R180)</f>
        <v/>
      </c>
      <c r="W180" s="7">
        <f>IF($B180=0,"",ROUND(ROUND($O180/30,-1)*2/3,0))</f>
        <v/>
      </c>
      <c r="X180" s="7">
        <f>IF($B180=0,"",$W180-$R180)</f>
        <v/>
      </c>
    </row>
    <row r="181">
      <c r="A181" s="10" t="n"/>
      <c r="B181" s="7">
        <f>COUNT($C181:$N181)</f>
        <v/>
      </c>
      <c r="C181" s="3" t="n"/>
      <c r="D181" s="3" t="n"/>
      <c r="E181" s="3" t="n"/>
      <c r="F181" s="3" t="n"/>
      <c r="G181" s="3" t="n"/>
      <c r="H181" s="3" t="n"/>
      <c r="I181" s="3" t="n"/>
      <c r="J181" s="3" t="n"/>
      <c r="K181" s="3" t="n"/>
      <c r="L181" s="3" t="n"/>
      <c r="M181" s="3" t="n"/>
      <c r="N181" s="3" t="n"/>
      <c r="O181" s="7">
        <f>IF($B181=0,"",AVERAGE($C181:$N181))</f>
        <v/>
      </c>
      <c r="P181" s="7">
        <f>IF($B181=0,"",IF($B181&lt;12,MIN($O181,$C$2),$O181))</f>
        <v/>
      </c>
      <c r="Q181" s="7">
        <f>IF($B181=0,"",ROUND($P181/30,-1))</f>
        <v/>
      </c>
      <c r="R181" s="7">
        <f>IF($B181=0,"",ROUND($Q181*2/3,0))</f>
        <v/>
      </c>
      <c r="S181" s="7">
        <f>IF($B181=0,"",ROUND(ROUND($N181/30,-1)*2/3,0))</f>
        <v/>
      </c>
      <c r="T181" s="7">
        <f>IF($B181=0,"",$S181-$R181)</f>
        <v/>
      </c>
      <c r="U181" s="7">
        <f>IF($B181=0,"",ROUND($P181*2/3/30,0))</f>
        <v/>
      </c>
      <c r="V181" s="7">
        <f>IF($B181=0,"",$U181-$R181)</f>
        <v/>
      </c>
      <c r="W181" s="7">
        <f>IF($B181=0,"",ROUND(ROUND($O181/30,-1)*2/3,0))</f>
        <v/>
      </c>
      <c r="X181" s="7">
        <f>IF($B181=0,"",$W181-$R181)</f>
        <v/>
      </c>
    </row>
    <row r="182">
      <c r="A182" s="10" t="n"/>
      <c r="B182" s="7">
        <f>COUNT($C182:$N182)</f>
        <v/>
      </c>
      <c r="C182" s="3" t="n"/>
      <c r="D182" s="3" t="n"/>
      <c r="E182" s="3" t="n"/>
      <c r="F182" s="3" t="n"/>
      <c r="G182" s="3" t="n"/>
      <c r="H182" s="3" t="n"/>
      <c r="I182" s="3" t="n"/>
      <c r="J182" s="3" t="n"/>
      <c r="K182" s="3" t="n"/>
      <c r="L182" s="3" t="n"/>
      <c r="M182" s="3" t="n"/>
      <c r="N182" s="3" t="n"/>
      <c r="O182" s="7">
        <f>IF($B182=0,"",AVERAGE($C182:$N182))</f>
        <v/>
      </c>
      <c r="P182" s="7">
        <f>IF($B182=0,"",IF($B182&lt;12,MIN($O182,$C$2),$O182))</f>
        <v/>
      </c>
      <c r="Q182" s="7">
        <f>IF($B182=0,"",ROUND($P182/30,-1))</f>
        <v/>
      </c>
      <c r="R182" s="7">
        <f>IF($B182=0,"",ROUND($Q182*2/3,0))</f>
        <v/>
      </c>
      <c r="S182" s="7">
        <f>IF($B182=0,"",ROUND(ROUND($N182/30,-1)*2/3,0))</f>
        <v/>
      </c>
      <c r="T182" s="7">
        <f>IF($B182=0,"",$S182-$R182)</f>
        <v/>
      </c>
      <c r="U182" s="7">
        <f>IF($B182=0,"",ROUND($P182*2/3/30,0))</f>
        <v/>
      </c>
      <c r="V182" s="7">
        <f>IF($B182=0,"",$U182-$R182)</f>
        <v/>
      </c>
      <c r="W182" s="7">
        <f>IF($B182=0,"",ROUND(ROUND($O182/30,-1)*2/3,0))</f>
        <v/>
      </c>
      <c r="X182" s="7">
        <f>IF($B182=0,"",$W182-$R182)</f>
        <v/>
      </c>
    </row>
    <row r="183">
      <c r="A183" s="10" t="n"/>
      <c r="B183" s="7">
        <f>COUNT($C183:$N183)</f>
        <v/>
      </c>
      <c r="C183" s="3" t="n"/>
      <c r="D183" s="3" t="n"/>
      <c r="E183" s="3" t="n"/>
      <c r="F183" s="3" t="n"/>
      <c r="G183" s="3" t="n"/>
      <c r="H183" s="3" t="n"/>
      <c r="I183" s="3" t="n"/>
      <c r="J183" s="3" t="n"/>
      <c r="K183" s="3" t="n"/>
      <c r="L183" s="3" t="n"/>
      <c r="M183" s="3" t="n"/>
      <c r="N183" s="3" t="n"/>
      <c r="O183" s="7">
        <f>IF($B183=0,"",AVERAGE($C183:$N183))</f>
        <v/>
      </c>
      <c r="P183" s="7">
        <f>IF($B183=0,"",IF($B183&lt;12,MIN($O183,$C$2),$O183))</f>
        <v/>
      </c>
      <c r="Q183" s="7">
        <f>IF($B183=0,"",ROUND($P183/30,-1))</f>
        <v/>
      </c>
      <c r="R183" s="7">
        <f>IF($B183=0,"",ROUND($Q183*2/3,0))</f>
        <v/>
      </c>
      <c r="S183" s="7">
        <f>IF($B183=0,"",ROUND(ROUND($N183/30,-1)*2/3,0))</f>
        <v/>
      </c>
      <c r="T183" s="7">
        <f>IF($B183=0,"",$S183-$R183)</f>
        <v/>
      </c>
      <c r="U183" s="7">
        <f>IF($B183=0,"",ROUND($P183*2/3/30,0))</f>
        <v/>
      </c>
      <c r="V183" s="7">
        <f>IF($B183=0,"",$U183-$R183)</f>
        <v/>
      </c>
      <c r="W183" s="7">
        <f>IF($B183=0,"",ROUND(ROUND($O183/30,-1)*2/3,0))</f>
        <v/>
      </c>
      <c r="X183" s="7">
        <f>IF($B183=0,"",$W183-$R183)</f>
        <v/>
      </c>
    </row>
    <row r="184">
      <c r="A184" s="10" t="n"/>
      <c r="B184" s="7">
        <f>COUNT($C184:$N184)</f>
        <v/>
      </c>
      <c r="C184" s="3" t="n"/>
      <c r="D184" s="3" t="n"/>
      <c r="E184" s="3" t="n"/>
      <c r="F184" s="3" t="n"/>
      <c r="G184" s="3" t="n"/>
      <c r="H184" s="3" t="n"/>
      <c r="I184" s="3" t="n"/>
      <c r="J184" s="3" t="n"/>
      <c r="K184" s="3" t="n"/>
      <c r="L184" s="3" t="n"/>
      <c r="M184" s="3" t="n"/>
      <c r="N184" s="3" t="n"/>
      <c r="O184" s="7">
        <f>IF($B184=0,"",AVERAGE($C184:$N184))</f>
        <v/>
      </c>
      <c r="P184" s="7">
        <f>IF($B184=0,"",IF($B184&lt;12,MIN($O184,$C$2),$O184))</f>
        <v/>
      </c>
      <c r="Q184" s="7">
        <f>IF($B184=0,"",ROUND($P184/30,-1))</f>
        <v/>
      </c>
      <c r="R184" s="7">
        <f>IF($B184=0,"",ROUND($Q184*2/3,0))</f>
        <v/>
      </c>
      <c r="S184" s="7">
        <f>IF($B184=0,"",ROUND(ROUND($N184/30,-1)*2/3,0))</f>
        <v/>
      </c>
      <c r="T184" s="7">
        <f>IF($B184=0,"",$S184-$R184)</f>
        <v/>
      </c>
      <c r="U184" s="7">
        <f>IF($B184=0,"",ROUND($P184*2/3/30,0))</f>
        <v/>
      </c>
      <c r="V184" s="7">
        <f>IF($B184=0,"",$U184-$R184)</f>
        <v/>
      </c>
      <c r="W184" s="7">
        <f>IF($B184=0,"",ROUND(ROUND($O184/30,-1)*2/3,0))</f>
        <v/>
      </c>
      <c r="X184" s="7">
        <f>IF($B184=0,"",$W184-$R184)</f>
        <v/>
      </c>
    </row>
    <row r="185">
      <c r="A185" s="10" t="n"/>
      <c r="B185" s="7">
        <f>COUNT($C185:$N185)</f>
        <v/>
      </c>
      <c r="C185" s="3" t="n"/>
      <c r="D185" s="3" t="n"/>
      <c r="E185" s="3" t="n"/>
      <c r="F185" s="3" t="n"/>
      <c r="G185" s="3" t="n"/>
      <c r="H185" s="3" t="n"/>
      <c r="I185" s="3" t="n"/>
      <c r="J185" s="3" t="n"/>
      <c r="K185" s="3" t="n"/>
      <c r="L185" s="3" t="n"/>
      <c r="M185" s="3" t="n"/>
      <c r="N185" s="3" t="n"/>
      <c r="O185" s="7">
        <f>IF($B185=0,"",AVERAGE($C185:$N185))</f>
        <v/>
      </c>
      <c r="P185" s="7">
        <f>IF($B185=0,"",IF($B185&lt;12,MIN($O185,$C$2),$O185))</f>
        <v/>
      </c>
      <c r="Q185" s="7">
        <f>IF($B185=0,"",ROUND($P185/30,-1))</f>
        <v/>
      </c>
      <c r="R185" s="7">
        <f>IF($B185=0,"",ROUND($Q185*2/3,0))</f>
        <v/>
      </c>
      <c r="S185" s="7">
        <f>IF($B185=0,"",ROUND(ROUND($N185/30,-1)*2/3,0))</f>
        <v/>
      </c>
      <c r="T185" s="7">
        <f>IF($B185=0,"",$S185-$R185)</f>
        <v/>
      </c>
      <c r="U185" s="7">
        <f>IF($B185=0,"",ROUND($P185*2/3/30,0))</f>
        <v/>
      </c>
      <c r="V185" s="7">
        <f>IF($B185=0,"",$U185-$R185)</f>
        <v/>
      </c>
      <c r="W185" s="7">
        <f>IF($B185=0,"",ROUND(ROUND($O185/30,-1)*2/3,0))</f>
        <v/>
      </c>
      <c r="X185" s="7">
        <f>IF($B185=0,"",$W185-$R185)</f>
        <v/>
      </c>
    </row>
    <row r="186">
      <c r="A186" s="10" t="n"/>
      <c r="B186" s="7">
        <f>COUNT($C186:$N186)</f>
        <v/>
      </c>
      <c r="C186" s="3" t="n"/>
      <c r="D186" s="3" t="n"/>
      <c r="E186" s="3" t="n"/>
      <c r="F186" s="3" t="n"/>
      <c r="G186" s="3" t="n"/>
      <c r="H186" s="3" t="n"/>
      <c r="I186" s="3" t="n"/>
      <c r="J186" s="3" t="n"/>
      <c r="K186" s="3" t="n"/>
      <c r="L186" s="3" t="n"/>
      <c r="M186" s="3" t="n"/>
      <c r="N186" s="3" t="n"/>
      <c r="O186" s="7">
        <f>IF($B186=0,"",AVERAGE($C186:$N186))</f>
        <v/>
      </c>
      <c r="P186" s="7">
        <f>IF($B186=0,"",IF($B186&lt;12,MIN($O186,$C$2),$O186))</f>
        <v/>
      </c>
      <c r="Q186" s="7">
        <f>IF($B186=0,"",ROUND($P186/30,-1))</f>
        <v/>
      </c>
      <c r="R186" s="7">
        <f>IF($B186=0,"",ROUND($Q186*2/3,0))</f>
        <v/>
      </c>
      <c r="S186" s="7">
        <f>IF($B186=0,"",ROUND(ROUND($N186/30,-1)*2/3,0))</f>
        <v/>
      </c>
      <c r="T186" s="7">
        <f>IF($B186=0,"",$S186-$R186)</f>
        <v/>
      </c>
      <c r="U186" s="7">
        <f>IF($B186=0,"",ROUND($P186*2/3/30,0))</f>
        <v/>
      </c>
      <c r="V186" s="7">
        <f>IF($B186=0,"",$U186-$R186)</f>
        <v/>
      </c>
      <c r="W186" s="7">
        <f>IF($B186=0,"",ROUND(ROUND($O186/30,-1)*2/3,0))</f>
        <v/>
      </c>
      <c r="X186" s="7">
        <f>IF($B186=0,"",$W186-$R186)</f>
        <v/>
      </c>
    </row>
    <row r="187">
      <c r="A187" s="10" t="n"/>
      <c r="B187" s="7">
        <f>COUNT($C187:$N187)</f>
        <v/>
      </c>
      <c r="C187" s="3" t="n"/>
      <c r="D187" s="3" t="n"/>
      <c r="E187" s="3" t="n"/>
      <c r="F187" s="3" t="n"/>
      <c r="G187" s="3" t="n"/>
      <c r="H187" s="3" t="n"/>
      <c r="I187" s="3" t="n"/>
      <c r="J187" s="3" t="n"/>
      <c r="K187" s="3" t="n"/>
      <c r="L187" s="3" t="n"/>
      <c r="M187" s="3" t="n"/>
      <c r="N187" s="3" t="n"/>
      <c r="O187" s="7">
        <f>IF($B187=0,"",AVERAGE($C187:$N187))</f>
        <v/>
      </c>
      <c r="P187" s="7">
        <f>IF($B187=0,"",IF($B187&lt;12,MIN($O187,$C$2),$O187))</f>
        <v/>
      </c>
      <c r="Q187" s="7">
        <f>IF($B187=0,"",ROUND($P187/30,-1))</f>
        <v/>
      </c>
      <c r="R187" s="7">
        <f>IF($B187=0,"",ROUND($Q187*2/3,0))</f>
        <v/>
      </c>
      <c r="S187" s="7">
        <f>IF($B187=0,"",ROUND(ROUND($N187/30,-1)*2/3,0))</f>
        <v/>
      </c>
      <c r="T187" s="7">
        <f>IF($B187=0,"",$S187-$R187)</f>
        <v/>
      </c>
      <c r="U187" s="7">
        <f>IF($B187=0,"",ROUND($P187*2/3/30,0))</f>
        <v/>
      </c>
      <c r="V187" s="7">
        <f>IF($B187=0,"",$U187-$R187)</f>
        <v/>
      </c>
      <c r="W187" s="7">
        <f>IF($B187=0,"",ROUND(ROUND($O187/30,-1)*2/3,0))</f>
        <v/>
      </c>
      <c r="X187" s="7">
        <f>IF($B187=0,"",$W187-$R187)</f>
        <v/>
      </c>
    </row>
    <row r="188">
      <c r="A188" s="10" t="n"/>
      <c r="B188" s="7">
        <f>COUNT($C188:$N188)</f>
        <v/>
      </c>
      <c r="C188" s="3" t="n"/>
      <c r="D188" s="3" t="n"/>
      <c r="E188" s="3" t="n"/>
      <c r="F188" s="3" t="n"/>
      <c r="G188" s="3" t="n"/>
      <c r="H188" s="3" t="n"/>
      <c r="I188" s="3" t="n"/>
      <c r="J188" s="3" t="n"/>
      <c r="K188" s="3" t="n"/>
      <c r="L188" s="3" t="n"/>
      <c r="M188" s="3" t="n"/>
      <c r="N188" s="3" t="n"/>
      <c r="O188" s="7">
        <f>IF($B188=0,"",AVERAGE($C188:$N188))</f>
        <v/>
      </c>
      <c r="P188" s="7">
        <f>IF($B188=0,"",IF($B188&lt;12,MIN($O188,$C$2),$O188))</f>
        <v/>
      </c>
      <c r="Q188" s="7">
        <f>IF($B188=0,"",ROUND($P188/30,-1))</f>
        <v/>
      </c>
      <c r="R188" s="7">
        <f>IF($B188=0,"",ROUND($Q188*2/3,0))</f>
        <v/>
      </c>
      <c r="S188" s="7">
        <f>IF($B188=0,"",ROUND(ROUND($N188/30,-1)*2/3,0))</f>
        <v/>
      </c>
      <c r="T188" s="7">
        <f>IF($B188=0,"",$S188-$R188)</f>
        <v/>
      </c>
      <c r="U188" s="7">
        <f>IF($B188=0,"",ROUND($P188*2/3/30,0))</f>
        <v/>
      </c>
      <c r="V188" s="7">
        <f>IF($B188=0,"",$U188-$R188)</f>
        <v/>
      </c>
      <c r="W188" s="7">
        <f>IF($B188=0,"",ROUND(ROUND($O188/30,-1)*2/3,0))</f>
        <v/>
      </c>
      <c r="X188" s="7">
        <f>IF($B188=0,"",$W188-$R188)</f>
        <v/>
      </c>
    </row>
    <row r="189">
      <c r="A189" s="10" t="n"/>
      <c r="B189" s="7">
        <f>COUNT($C189:$N189)</f>
        <v/>
      </c>
      <c r="C189" s="3" t="n"/>
      <c r="D189" s="3" t="n"/>
      <c r="E189" s="3" t="n"/>
      <c r="F189" s="3" t="n"/>
      <c r="G189" s="3" t="n"/>
      <c r="H189" s="3" t="n"/>
      <c r="I189" s="3" t="n"/>
      <c r="J189" s="3" t="n"/>
      <c r="K189" s="3" t="n"/>
      <c r="L189" s="3" t="n"/>
      <c r="M189" s="3" t="n"/>
      <c r="N189" s="3" t="n"/>
      <c r="O189" s="7">
        <f>IF($B189=0,"",AVERAGE($C189:$N189))</f>
        <v/>
      </c>
      <c r="P189" s="7">
        <f>IF($B189=0,"",IF($B189&lt;12,MIN($O189,$C$2),$O189))</f>
        <v/>
      </c>
      <c r="Q189" s="7">
        <f>IF($B189=0,"",ROUND($P189/30,-1))</f>
        <v/>
      </c>
      <c r="R189" s="7">
        <f>IF($B189=0,"",ROUND($Q189*2/3,0))</f>
        <v/>
      </c>
      <c r="S189" s="7">
        <f>IF($B189=0,"",ROUND(ROUND($N189/30,-1)*2/3,0))</f>
        <v/>
      </c>
      <c r="T189" s="7">
        <f>IF($B189=0,"",$S189-$R189)</f>
        <v/>
      </c>
      <c r="U189" s="7">
        <f>IF($B189=0,"",ROUND($P189*2/3/30,0))</f>
        <v/>
      </c>
      <c r="V189" s="7">
        <f>IF($B189=0,"",$U189-$R189)</f>
        <v/>
      </c>
      <c r="W189" s="7">
        <f>IF($B189=0,"",ROUND(ROUND($O189/30,-1)*2/3,0))</f>
        <v/>
      </c>
      <c r="X189" s="7">
        <f>IF($B189=0,"",$W189-$R189)</f>
        <v/>
      </c>
    </row>
    <row r="190">
      <c r="A190" s="10" t="n"/>
      <c r="B190" s="7">
        <f>COUNT($C190:$N190)</f>
        <v/>
      </c>
      <c r="C190" s="3" t="n"/>
      <c r="D190" s="3" t="n"/>
      <c r="E190" s="3" t="n"/>
      <c r="F190" s="3" t="n"/>
      <c r="G190" s="3" t="n"/>
      <c r="H190" s="3" t="n"/>
      <c r="I190" s="3" t="n"/>
      <c r="J190" s="3" t="n"/>
      <c r="K190" s="3" t="n"/>
      <c r="L190" s="3" t="n"/>
      <c r="M190" s="3" t="n"/>
      <c r="N190" s="3" t="n"/>
      <c r="O190" s="7">
        <f>IF($B190=0,"",AVERAGE($C190:$N190))</f>
        <v/>
      </c>
      <c r="P190" s="7">
        <f>IF($B190=0,"",IF($B190&lt;12,MIN($O190,$C$2),$O190))</f>
        <v/>
      </c>
      <c r="Q190" s="7">
        <f>IF($B190=0,"",ROUND($P190/30,-1))</f>
        <v/>
      </c>
      <c r="R190" s="7">
        <f>IF($B190=0,"",ROUND($Q190*2/3,0))</f>
        <v/>
      </c>
      <c r="S190" s="7">
        <f>IF($B190=0,"",ROUND(ROUND($N190/30,-1)*2/3,0))</f>
        <v/>
      </c>
      <c r="T190" s="7">
        <f>IF($B190=0,"",$S190-$R190)</f>
        <v/>
      </c>
      <c r="U190" s="7">
        <f>IF($B190=0,"",ROUND($P190*2/3/30,0))</f>
        <v/>
      </c>
      <c r="V190" s="7">
        <f>IF($B190=0,"",$U190-$R190)</f>
        <v/>
      </c>
      <c r="W190" s="7">
        <f>IF($B190=0,"",ROUND(ROUND($O190/30,-1)*2/3,0))</f>
        <v/>
      </c>
      <c r="X190" s="7">
        <f>IF($B190=0,"",$W190-$R190)</f>
        <v/>
      </c>
    </row>
    <row r="191">
      <c r="A191" s="10" t="n"/>
      <c r="B191" s="7">
        <f>COUNT($C191:$N191)</f>
        <v/>
      </c>
      <c r="C191" s="3" t="n"/>
      <c r="D191" s="3" t="n"/>
      <c r="E191" s="3" t="n"/>
      <c r="F191" s="3" t="n"/>
      <c r="G191" s="3" t="n"/>
      <c r="H191" s="3" t="n"/>
      <c r="I191" s="3" t="n"/>
      <c r="J191" s="3" t="n"/>
      <c r="K191" s="3" t="n"/>
      <c r="L191" s="3" t="n"/>
      <c r="M191" s="3" t="n"/>
      <c r="N191" s="3" t="n"/>
      <c r="O191" s="7">
        <f>IF($B191=0,"",AVERAGE($C191:$N191))</f>
        <v/>
      </c>
      <c r="P191" s="7">
        <f>IF($B191=0,"",IF($B191&lt;12,MIN($O191,$C$2),$O191))</f>
        <v/>
      </c>
      <c r="Q191" s="7">
        <f>IF($B191=0,"",ROUND($P191/30,-1))</f>
        <v/>
      </c>
      <c r="R191" s="7">
        <f>IF($B191=0,"",ROUND($Q191*2/3,0))</f>
        <v/>
      </c>
      <c r="S191" s="7">
        <f>IF($B191=0,"",ROUND(ROUND($N191/30,-1)*2/3,0))</f>
        <v/>
      </c>
      <c r="T191" s="7">
        <f>IF($B191=0,"",$S191-$R191)</f>
        <v/>
      </c>
      <c r="U191" s="7">
        <f>IF($B191=0,"",ROUND($P191*2/3/30,0))</f>
        <v/>
      </c>
      <c r="V191" s="7">
        <f>IF($B191=0,"",$U191-$R191)</f>
        <v/>
      </c>
      <c r="W191" s="7">
        <f>IF($B191=0,"",ROUND(ROUND($O191/30,-1)*2/3,0))</f>
        <v/>
      </c>
      <c r="X191" s="7">
        <f>IF($B191=0,"",$W191-$R191)</f>
        <v/>
      </c>
    </row>
    <row r="192">
      <c r="A192" s="10" t="n"/>
      <c r="B192" s="7">
        <f>COUNT($C192:$N192)</f>
        <v/>
      </c>
      <c r="C192" s="3" t="n"/>
      <c r="D192" s="3" t="n"/>
      <c r="E192" s="3" t="n"/>
      <c r="F192" s="3" t="n"/>
      <c r="G192" s="3" t="n"/>
      <c r="H192" s="3" t="n"/>
      <c r="I192" s="3" t="n"/>
      <c r="J192" s="3" t="n"/>
      <c r="K192" s="3" t="n"/>
      <c r="L192" s="3" t="n"/>
      <c r="M192" s="3" t="n"/>
      <c r="N192" s="3" t="n"/>
      <c r="O192" s="7">
        <f>IF($B192=0,"",AVERAGE($C192:$N192))</f>
        <v/>
      </c>
      <c r="P192" s="7">
        <f>IF($B192=0,"",IF($B192&lt;12,MIN($O192,$C$2),$O192))</f>
        <v/>
      </c>
      <c r="Q192" s="7">
        <f>IF($B192=0,"",ROUND($P192/30,-1))</f>
        <v/>
      </c>
      <c r="R192" s="7">
        <f>IF($B192=0,"",ROUND($Q192*2/3,0))</f>
        <v/>
      </c>
      <c r="S192" s="7">
        <f>IF($B192=0,"",ROUND(ROUND($N192/30,-1)*2/3,0))</f>
        <v/>
      </c>
      <c r="T192" s="7">
        <f>IF($B192=0,"",$S192-$R192)</f>
        <v/>
      </c>
      <c r="U192" s="7">
        <f>IF($B192=0,"",ROUND($P192*2/3/30,0))</f>
        <v/>
      </c>
      <c r="V192" s="7">
        <f>IF($B192=0,"",$U192-$R192)</f>
        <v/>
      </c>
      <c r="W192" s="7">
        <f>IF($B192=0,"",ROUND(ROUND($O192/30,-1)*2/3,0))</f>
        <v/>
      </c>
      <c r="X192" s="7">
        <f>IF($B192=0,"",$W192-$R192)</f>
        <v/>
      </c>
    </row>
    <row r="193">
      <c r="A193" s="10" t="n"/>
      <c r="B193" s="7">
        <f>COUNT($C193:$N193)</f>
        <v/>
      </c>
      <c r="C193" s="3" t="n"/>
      <c r="D193" s="3" t="n"/>
      <c r="E193" s="3" t="n"/>
      <c r="F193" s="3" t="n"/>
      <c r="G193" s="3" t="n"/>
      <c r="H193" s="3" t="n"/>
      <c r="I193" s="3" t="n"/>
      <c r="J193" s="3" t="n"/>
      <c r="K193" s="3" t="n"/>
      <c r="L193" s="3" t="n"/>
      <c r="M193" s="3" t="n"/>
      <c r="N193" s="3" t="n"/>
      <c r="O193" s="7">
        <f>IF($B193=0,"",AVERAGE($C193:$N193))</f>
        <v/>
      </c>
      <c r="P193" s="7">
        <f>IF($B193=0,"",IF($B193&lt;12,MIN($O193,$C$2),$O193))</f>
        <v/>
      </c>
      <c r="Q193" s="7">
        <f>IF($B193=0,"",ROUND($P193/30,-1))</f>
        <v/>
      </c>
      <c r="R193" s="7">
        <f>IF($B193=0,"",ROUND($Q193*2/3,0))</f>
        <v/>
      </c>
      <c r="S193" s="7">
        <f>IF($B193=0,"",ROUND(ROUND($N193/30,-1)*2/3,0))</f>
        <v/>
      </c>
      <c r="T193" s="7">
        <f>IF($B193=0,"",$S193-$R193)</f>
        <v/>
      </c>
      <c r="U193" s="7">
        <f>IF($B193=0,"",ROUND($P193*2/3/30,0))</f>
        <v/>
      </c>
      <c r="V193" s="7">
        <f>IF($B193=0,"",$U193-$R193)</f>
        <v/>
      </c>
      <c r="W193" s="7">
        <f>IF($B193=0,"",ROUND(ROUND($O193/30,-1)*2/3,0))</f>
        <v/>
      </c>
      <c r="X193" s="7">
        <f>IF($B193=0,"",$W193-$R193)</f>
        <v/>
      </c>
    </row>
    <row r="194">
      <c r="A194" s="10" t="n"/>
      <c r="B194" s="7">
        <f>COUNT($C194:$N194)</f>
        <v/>
      </c>
      <c r="C194" s="3" t="n"/>
      <c r="D194" s="3" t="n"/>
      <c r="E194" s="3" t="n"/>
      <c r="F194" s="3" t="n"/>
      <c r="G194" s="3" t="n"/>
      <c r="H194" s="3" t="n"/>
      <c r="I194" s="3" t="n"/>
      <c r="J194" s="3" t="n"/>
      <c r="K194" s="3" t="n"/>
      <c r="L194" s="3" t="n"/>
      <c r="M194" s="3" t="n"/>
      <c r="N194" s="3" t="n"/>
      <c r="O194" s="7">
        <f>IF($B194=0,"",AVERAGE($C194:$N194))</f>
        <v/>
      </c>
      <c r="P194" s="7">
        <f>IF($B194=0,"",IF($B194&lt;12,MIN($O194,$C$2),$O194))</f>
        <v/>
      </c>
      <c r="Q194" s="7">
        <f>IF($B194=0,"",ROUND($P194/30,-1))</f>
        <v/>
      </c>
      <c r="R194" s="7">
        <f>IF($B194=0,"",ROUND($Q194*2/3,0))</f>
        <v/>
      </c>
      <c r="S194" s="7">
        <f>IF($B194=0,"",ROUND(ROUND($N194/30,-1)*2/3,0))</f>
        <v/>
      </c>
      <c r="T194" s="7">
        <f>IF($B194=0,"",$S194-$R194)</f>
        <v/>
      </c>
      <c r="U194" s="7">
        <f>IF($B194=0,"",ROUND($P194*2/3/30,0))</f>
        <v/>
      </c>
      <c r="V194" s="7">
        <f>IF($B194=0,"",$U194-$R194)</f>
        <v/>
      </c>
      <c r="W194" s="7">
        <f>IF($B194=0,"",ROUND(ROUND($O194/30,-1)*2/3,0))</f>
        <v/>
      </c>
      <c r="X194" s="7">
        <f>IF($B194=0,"",$W194-$R194)</f>
        <v/>
      </c>
    </row>
    <row r="195">
      <c r="A195" s="10" t="n"/>
      <c r="B195" s="7">
        <f>COUNT($C195:$N195)</f>
        <v/>
      </c>
      <c r="C195" s="3" t="n"/>
      <c r="D195" s="3" t="n"/>
      <c r="E195" s="3" t="n"/>
      <c r="F195" s="3" t="n"/>
      <c r="G195" s="3" t="n"/>
      <c r="H195" s="3" t="n"/>
      <c r="I195" s="3" t="n"/>
      <c r="J195" s="3" t="n"/>
      <c r="K195" s="3" t="n"/>
      <c r="L195" s="3" t="n"/>
      <c r="M195" s="3" t="n"/>
      <c r="N195" s="3" t="n"/>
      <c r="O195" s="7">
        <f>IF($B195=0,"",AVERAGE($C195:$N195))</f>
        <v/>
      </c>
      <c r="P195" s="7">
        <f>IF($B195=0,"",IF($B195&lt;12,MIN($O195,$C$2),$O195))</f>
        <v/>
      </c>
      <c r="Q195" s="7">
        <f>IF($B195=0,"",ROUND($P195/30,-1))</f>
        <v/>
      </c>
      <c r="R195" s="7">
        <f>IF($B195=0,"",ROUND($Q195*2/3,0))</f>
        <v/>
      </c>
      <c r="S195" s="7">
        <f>IF($B195=0,"",ROUND(ROUND($N195/30,-1)*2/3,0))</f>
        <v/>
      </c>
      <c r="T195" s="7">
        <f>IF($B195=0,"",$S195-$R195)</f>
        <v/>
      </c>
      <c r="U195" s="7">
        <f>IF($B195=0,"",ROUND($P195*2/3/30,0))</f>
        <v/>
      </c>
      <c r="V195" s="7">
        <f>IF($B195=0,"",$U195-$R195)</f>
        <v/>
      </c>
      <c r="W195" s="7">
        <f>IF($B195=0,"",ROUND(ROUND($O195/30,-1)*2/3,0))</f>
        <v/>
      </c>
      <c r="X195" s="7">
        <f>IF($B195=0,"",$W195-$R195)</f>
        <v/>
      </c>
    </row>
    <row r="196">
      <c r="A196" s="10" t="n"/>
      <c r="B196" s="7">
        <f>COUNT($C196:$N196)</f>
        <v/>
      </c>
      <c r="C196" s="3" t="n"/>
      <c r="D196" s="3" t="n"/>
      <c r="E196" s="3" t="n"/>
      <c r="F196" s="3" t="n"/>
      <c r="G196" s="3" t="n"/>
      <c r="H196" s="3" t="n"/>
      <c r="I196" s="3" t="n"/>
      <c r="J196" s="3" t="n"/>
      <c r="K196" s="3" t="n"/>
      <c r="L196" s="3" t="n"/>
      <c r="M196" s="3" t="n"/>
      <c r="N196" s="3" t="n"/>
      <c r="O196" s="7">
        <f>IF($B196=0,"",AVERAGE($C196:$N196))</f>
        <v/>
      </c>
      <c r="P196" s="7">
        <f>IF($B196=0,"",IF($B196&lt;12,MIN($O196,$C$2),$O196))</f>
        <v/>
      </c>
      <c r="Q196" s="7">
        <f>IF($B196=0,"",ROUND($P196/30,-1))</f>
        <v/>
      </c>
      <c r="R196" s="7">
        <f>IF($B196=0,"",ROUND($Q196*2/3,0))</f>
        <v/>
      </c>
      <c r="S196" s="7">
        <f>IF($B196=0,"",ROUND(ROUND($N196/30,-1)*2/3,0))</f>
        <v/>
      </c>
      <c r="T196" s="7">
        <f>IF($B196=0,"",$S196-$R196)</f>
        <v/>
      </c>
      <c r="U196" s="7">
        <f>IF($B196=0,"",ROUND($P196*2/3/30,0))</f>
        <v/>
      </c>
      <c r="V196" s="7">
        <f>IF($B196=0,"",$U196-$R196)</f>
        <v/>
      </c>
      <c r="W196" s="7">
        <f>IF($B196=0,"",ROUND(ROUND($O196/30,-1)*2/3,0))</f>
        <v/>
      </c>
      <c r="X196" s="7">
        <f>IF($B196=0,"",$W196-$R196)</f>
        <v/>
      </c>
    </row>
    <row r="197">
      <c r="A197" s="10" t="n"/>
      <c r="B197" s="7">
        <f>COUNT($C197:$N197)</f>
        <v/>
      </c>
      <c r="C197" s="3" t="n"/>
      <c r="D197" s="3" t="n"/>
      <c r="E197" s="3" t="n"/>
      <c r="F197" s="3" t="n"/>
      <c r="G197" s="3" t="n"/>
      <c r="H197" s="3" t="n"/>
      <c r="I197" s="3" t="n"/>
      <c r="J197" s="3" t="n"/>
      <c r="K197" s="3" t="n"/>
      <c r="L197" s="3" t="n"/>
      <c r="M197" s="3" t="n"/>
      <c r="N197" s="3" t="n"/>
      <c r="O197" s="7">
        <f>IF($B197=0,"",AVERAGE($C197:$N197))</f>
        <v/>
      </c>
      <c r="P197" s="7">
        <f>IF($B197=0,"",IF($B197&lt;12,MIN($O197,$C$2),$O197))</f>
        <v/>
      </c>
      <c r="Q197" s="7">
        <f>IF($B197=0,"",ROUND($P197/30,-1))</f>
        <v/>
      </c>
      <c r="R197" s="7">
        <f>IF($B197=0,"",ROUND($Q197*2/3,0))</f>
        <v/>
      </c>
      <c r="S197" s="7">
        <f>IF($B197=0,"",ROUND(ROUND($N197/30,-1)*2/3,0))</f>
        <v/>
      </c>
      <c r="T197" s="7">
        <f>IF($B197=0,"",$S197-$R197)</f>
        <v/>
      </c>
      <c r="U197" s="7">
        <f>IF($B197=0,"",ROUND($P197*2/3/30,0))</f>
        <v/>
      </c>
      <c r="V197" s="7">
        <f>IF($B197=0,"",$U197-$R197)</f>
        <v/>
      </c>
      <c r="W197" s="7">
        <f>IF($B197=0,"",ROUND(ROUND($O197/30,-1)*2/3,0))</f>
        <v/>
      </c>
      <c r="X197" s="7">
        <f>IF($B197=0,"",$W197-$R197)</f>
        <v/>
      </c>
    </row>
    <row r="198">
      <c r="A198" s="10" t="n"/>
      <c r="B198" s="7">
        <f>COUNT($C198:$N198)</f>
        <v/>
      </c>
      <c r="C198" s="3" t="n"/>
      <c r="D198" s="3" t="n"/>
      <c r="E198" s="3" t="n"/>
      <c r="F198" s="3" t="n"/>
      <c r="G198" s="3" t="n"/>
      <c r="H198" s="3" t="n"/>
      <c r="I198" s="3" t="n"/>
      <c r="J198" s="3" t="n"/>
      <c r="K198" s="3" t="n"/>
      <c r="L198" s="3" t="n"/>
      <c r="M198" s="3" t="n"/>
      <c r="N198" s="3" t="n"/>
      <c r="O198" s="7">
        <f>IF($B198=0,"",AVERAGE($C198:$N198))</f>
        <v/>
      </c>
      <c r="P198" s="7">
        <f>IF($B198=0,"",IF($B198&lt;12,MIN($O198,$C$2),$O198))</f>
        <v/>
      </c>
      <c r="Q198" s="7">
        <f>IF($B198=0,"",ROUND($P198/30,-1))</f>
        <v/>
      </c>
      <c r="R198" s="7">
        <f>IF($B198=0,"",ROUND($Q198*2/3,0))</f>
        <v/>
      </c>
      <c r="S198" s="7">
        <f>IF($B198=0,"",ROUND(ROUND($N198/30,-1)*2/3,0))</f>
        <v/>
      </c>
      <c r="T198" s="7">
        <f>IF($B198=0,"",$S198-$R198)</f>
        <v/>
      </c>
      <c r="U198" s="7">
        <f>IF($B198=0,"",ROUND($P198*2/3/30,0))</f>
        <v/>
      </c>
      <c r="V198" s="7">
        <f>IF($B198=0,"",$U198-$R198)</f>
        <v/>
      </c>
      <c r="W198" s="7">
        <f>IF($B198=0,"",ROUND(ROUND($O198/30,-1)*2/3,0))</f>
        <v/>
      </c>
      <c r="X198" s="7">
        <f>IF($B198=0,"",$W198-$R198)</f>
        <v/>
      </c>
    </row>
    <row r="199">
      <c r="A199" s="10" t="n"/>
      <c r="B199" s="7">
        <f>COUNT($C199:$N199)</f>
        <v/>
      </c>
      <c r="C199" s="3" t="n"/>
      <c r="D199" s="3" t="n"/>
      <c r="E199" s="3" t="n"/>
      <c r="F199" s="3" t="n"/>
      <c r="G199" s="3" t="n"/>
      <c r="H199" s="3" t="n"/>
      <c r="I199" s="3" t="n"/>
      <c r="J199" s="3" t="n"/>
      <c r="K199" s="3" t="n"/>
      <c r="L199" s="3" t="n"/>
      <c r="M199" s="3" t="n"/>
      <c r="N199" s="3" t="n"/>
      <c r="O199" s="7">
        <f>IF($B199=0,"",AVERAGE($C199:$N199))</f>
        <v/>
      </c>
      <c r="P199" s="7">
        <f>IF($B199=0,"",IF($B199&lt;12,MIN($O199,$C$2),$O199))</f>
        <v/>
      </c>
      <c r="Q199" s="7">
        <f>IF($B199=0,"",ROUND($P199/30,-1))</f>
        <v/>
      </c>
      <c r="R199" s="7">
        <f>IF($B199=0,"",ROUND($Q199*2/3,0))</f>
        <v/>
      </c>
      <c r="S199" s="7">
        <f>IF($B199=0,"",ROUND(ROUND($N199/30,-1)*2/3,0))</f>
        <v/>
      </c>
      <c r="T199" s="7">
        <f>IF($B199=0,"",$S199-$R199)</f>
        <v/>
      </c>
      <c r="U199" s="7">
        <f>IF($B199=0,"",ROUND($P199*2/3/30,0))</f>
        <v/>
      </c>
      <c r="V199" s="7">
        <f>IF($B199=0,"",$U199-$R199)</f>
        <v/>
      </c>
      <c r="W199" s="7">
        <f>IF($B199=0,"",ROUND(ROUND($O199/30,-1)*2/3,0))</f>
        <v/>
      </c>
      <c r="X199" s="7">
        <f>IF($B199=0,"",$W199-$R199)</f>
        <v/>
      </c>
    </row>
    <row r="200">
      <c r="A200" s="10" t="n"/>
      <c r="B200" s="7">
        <f>COUNT($C200:$N200)</f>
        <v/>
      </c>
      <c r="C200" s="3" t="n"/>
      <c r="D200" s="3" t="n"/>
      <c r="E200" s="3" t="n"/>
      <c r="F200" s="3" t="n"/>
      <c r="G200" s="3" t="n"/>
      <c r="H200" s="3" t="n"/>
      <c r="I200" s="3" t="n"/>
      <c r="J200" s="3" t="n"/>
      <c r="K200" s="3" t="n"/>
      <c r="L200" s="3" t="n"/>
      <c r="M200" s="3" t="n"/>
      <c r="N200" s="3" t="n"/>
      <c r="O200" s="7">
        <f>IF($B200=0,"",AVERAGE($C200:$N200))</f>
        <v/>
      </c>
      <c r="P200" s="7">
        <f>IF($B200=0,"",IF($B200&lt;12,MIN($O200,$C$2),$O200))</f>
        <v/>
      </c>
      <c r="Q200" s="7">
        <f>IF($B200=0,"",ROUND($P200/30,-1))</f>
        <v/>
      </c>
      <c r="R200" s="7">
        <f>IF($B200=0,"",ROUND($Q200*2/3,0))</f>
        <v/>
      </c>
      <c r="S200" s="7">
        <f>IF($B200=0,"",ROUND(ROUND($N200/30,-1)*2/3,0))</f>
        <v/>
      </c>
      <c r="T200" s="7">
        <f>IF($B200=0,"",$S200-$R200)</f>
        <v/>
      </c>
      <c r="U200" s="7">
        <f>IF($B200=0,"",ROUND($P200*2/3/30,0))</f>
        <v/>
      </c>
      <c r="V200" s="7">
        <f>IF($B200=0,"",$U200-$R200)</f>
        <v/>
      </c>
      <c r="W200" s="7">
        <f>IF($B200=0,"",ROUND(ROUND($O200/30,-1)*2/3,0))</f>
        <v/>
      </c>
      <c r="X200" s="7">
        <f>IF($B200=0,"",$W200-$R200)</f>
        <v/>
      </c>
    </row>
    <row r="201">
      <c r="A201" s="10" t="n"/>
      <c r="B201" s="7">
        <f>COUNT($C201:$N201)</f>
        <v/>
      </c>
      <c r="C201" s="3" t="n"/>
      <c r="D201" s="3" t="n"/>
      <c r="E201" s="3" t="n"/>
      <c r="F201" s="3" t="n"/>
      <c r="G201" s="3" t="n"/>
      <c r="H201" s="3" t="n"/>
      <c r="I201" s="3" t="n"/>
      <c r="J201" s="3" t="n"/>
      <c r="K201" s="3" t="n"/>
      <c r="L201" s="3" t="n"/>
      <c r="M201" s="3" t="n"/>
      <c r="N201" s="3" t="n"/>
      <c r="O201" s="7">
        <f>IF($B201=0,"",AVERAGE($C201:$N201))</f>
        <v/>
      </c>
      <c r="P201" s="7">
        <f>IF($B201=0,"",IF($B201&lt;12,MIN($O201,$C$2),$O201))</f>
        <v/>
      </c>
      <c r="Q201" s="7">
        <f>IF($B201=0,"",ROUND($P201/30,-1))</f>
        <v/>
      </c>
      <c r="R201" s="7">
        <f>IF($B201=0,"",ROUND($Q201*2/3,0))</f>
        <v/>
      </c>
      <c r="S201" s="7">
        <f>IF($B201=0,"",ROUND(ROUND($N201/30,-1)*2/3,0))</f>
        <v/>
      </c>
      <c r="T201" s="7">
        <f>IF($B201=0,"",$S201-$R201)</f>
        <v/>
      </c>
      <c r="U201" s="7">
        <f>IF($B201=0,"",ROUND($P201*2/3/30,0))</f>
        <v/>
      </c>
      <c r="V201" s="7">
        <f>IF($B201=0,"",$U201-$R201)</f>
        <v/>
      </c>
      <c r="W201" s="7">
        <f>IF($B201=0,"",ROUND(ROUND($O201/30,-1)*2/3,0))</f>
        <v/>
      </c>
      <c r="X201" s="7">
        <f>IF($B201=0,"",$W201-$R201)</f>
        <v/>
      </c>
    </row>
    <row r="202">
      <c r="A202" s="10" t="n"/>
      <c r="B202" s="7">
        <f>COUNT($C202:$N202)</f>
        <v/>
      </c>
      <c r="C202" s="3" t="n"/>
      <c r="D202" s="3" t="n"/>
      <c r="E202" s="3" t="n"/>
      <c r="F202" s="3" t="n"/>
      <c r="G202" s="3" t="n"/>
      <c r="H202" s="3" t="n"/>
      <c r="I202" s="3" t="n"/>
      <c r="J202" s="3" t="n"/>
      <c r="K202" s="3" t="n"/>
      <c r="L202" s="3" t="n"/>
      <c r="M202" s="3" t="n"/>
      <c r="N202" s="3" t="n"/>
      <c r="O202" s="7">
        <f>IF($B202=0,"",AVERAGE($C202:$N202))</f>
        <v/>
      </c>
      <c r="P202" s="7">
        <f>IF($B202=0,"",IF($B202&lt;12,MIN($O202,$C$2),$O202))</f>
        <v/>
      </c>
      <c r="Q202" s="7">
        <f>IF($B202=0,"",ROUND($P202/30,-1))</f>
        <v/>
      </c>
      <c r="R202" s="7">
        <f>IF($B202=0,"",ROUND($Q202*2/3,0))</f>
        <v/>
      </c>
      <c r="S202" s="7">
        <f>IF($B202=0,"",ROUND(ROUND($N202/30,-1)*2/3,0))</f>
        <v/>
      </c>
      <c r="T202" s="7">
        <f>IF($B202=0,"",$S202-$R202)</f>
        <v/>
      </c>
      <c r="U202" s="7">
        <f>IF($B202=0,"",ROUND($P202*2/3/30,0))</f>
        <v/>
      </c>
      <c r="V202" s="7">
        <f>IF($B202=0,"",$U202-$R202)</f>
        <v/>
      </c>
      <c r="W202" s="7">
        <f>IF($B202=0,"",ROUND(ROUND($O202/30,-1)*2/3,0))</f>
        <v/>
      </c>
      <c r="X202" s="7">
        <f>IF($B202=0,"",$W202-$R202)</f>
        <v/>
      </c>
    </row>
    <row r="203">
      <c r="A203" s="10" t="n"/>
      <c r="B203" s="7">
        <f>COUNT($C203:$N203)</f>
        <v/>
      </c>
      <c r="C203" s="3" t="n"/>
      <c r="D203" s="3" t="n"/>
      <c r="E203" s="3" t="n"/>
      <c r="F203" s="3" t="n"/>
      <c r="G203" s="3" t="n"/>
      <c r="H203" s="3" t="n"/>
      <c r="I203" s="3" t="n"/>
      <c r="J203" s="3" t="n"/>
      <c r="K203" s="3" t="n"/>
      <c r="L203" s="3" t="n"/>
      <c r="M203" s="3" t="n"/>
      <c r="N203" s="3" t="n"/>
      <c r="O203" s="7">
        <f>IF($B203=0,"",AVERAGE($C203:$N203))</f>
        <v/>
      </c>
      <c r="P203" s="7">
        <f>IF($B203=0,"",IF($B203&lt;12,MIN($O203,$C$2),$O203))</f>
        <v/>
      </c>
      <c r="Q203" s="7">
        <f>IF($B203=0,"",ROUND($P203/30,-1))</f>
        <v/>
      </c>
      <c r="R203" s="7">
        <f>IF($B203=0,"",ROUND($Q203*2/3,0))</f>
        <v/>
      </c>
      <c r="S203" s="7">
        <f>IF($B203=0,"",ROUND(ROUND($N203/30,-1)*2/3,0))</f>
        <v/>
      </c>
      <c r="T203" s="7">
        <f>IF($B203=0,"",$S203-$R203)</f>
        <v/>
      </c>
      <c r="U203" s="7">
        <f>IF($B203=0,"",ROUND($P203*2/3/30,0))</f>
        <v/>
      </c>
      <c r="V203" s="7">
        <f>IF($B203=0,"",$U203-$R203)</f>
        <v/>
      </c>
      <c r="W203" s="7">
        <f>IF($B203=0,"",ROUND(ROUND($O203/30,-1)*2/3,0))</f>
        <v/>
      </c>
      <c r="X203" s="7">
        <f>IF($B203=0,"",$W203-$R203)</f>
        <v/>
      </c>
    </row>
  </sheetData>
  <conditionalFormatting sqref="T4:T203">
    <cfRule type="expression" priority="1" dxfId="0">
      <formula>AND($T4&lt;&gt;"",$T4&lt;&gt;0)</formula>
    </cfRule>
  </conditionalFormatting>
  <conditionalFormatting sqref="V4:V203">
    <cfRule type="expression" priority="2" dxfId="0">
      <formula>AND($V4&lt;&gt;"",$V4&lt;&gt;0)</formula>
    </cfRule>
  </conditionalFormatting>
  <conditionalFormatting sqref="X4:X203">
    <cfRule type="expression" priority="3" dxfId="0">
      <formula>AND($X4&lt;&gt;"",$X4&lt;&gt;0)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L203"/>
  <sheetViews>
    <sheetView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1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9" customWidth="1" min="24" max="24"/>
    <col width="7" customWidth="1" min="25" max="25"/>
    <col width="9" customWidth="1" min="26" max="26"/>
    <col width="7" customWidth="1" min="27" max="27"/>
    <col width="9" customWidth="1" min="28" max="28"/>
    <col width="7" customWidth="1" min="29" max="29"/>
    <col width="9" customWidth="1" min="30" max="30"/>
    <col width="7" customWidth="1" min="31" max="31"/>
    <col width="8" customWidth="1" min="32" max="32"/>
    <col width="10" customWidth="1" min="33" max="33"/>
    <col width="10" customWidth="1" min="34" max="34"/>
    <col width="8" customWidth="1" min="35" max="35"/>
    <col width="3" customWidth="1" min="36" max="36"/>
    <col width="38" customWidth="1" min="37" max="37"/>
    <col width="12" customWidth="1" min="38" max="38"/>
  </cols>
  <sheetData>
    <row r="1">
      <c r="A1" s="1" t="inlineStr">
        <is>
          <t>待期の数え方を比べる。欠＝欠勤、有＝有給、公＝公休日（どれも働けなかった日）、出＝働けた日</t>
        </is>
      </c>
    </row>
    <row r="2">
      <c r="A2" t="inlineStr">
        <is>
          <t>1日目は働けなくなった日。3日続けて働けなかったら待期が終わり、その次の日から支給の対象になる</t>
        </is>
      </c>
    </row>
    <row r="3">
      <c r="A3" s="4" t="inlineStr">
        <is>
          <t>番号</t>
        </is>
      </c>
      <c r="B3" s="4" t="inlineStr">
        <is>
          <t>1日目の日付</t>
        </is>
      </c>
      <c r="C3" s="4" t="n">
        <v>1</v>
      </c>
      <c r="D3" s="4" t="n">
        <v>2</v>
      </c>
      <c r="E3" s="4" t="n">
        <v>3</v>
      </c>
      <c r="F3" s="4" t="n">
        <v>4</v>
      </c>
      <c r="G3" s="4" t="n">
        <v>5</v>
      </c>
      <c r="H3" s="4" t="n">
        <v>6</v>
      </c>
      <c r="I3" s="4" t="n">
        <v>7</v>
      </c>
      <c r="J3" s="4" t="n">
        <v>8</v>
      </c>
      <c r="K3" s="4" t="n">
        <v>9</v>
      </c>
      <c r="L3" s="4" t="n">
        <v>10</v>
      </c>
      <c r="M3" s="4" t="n">
        <v>11</v>
      </c>
      <c r="N3" s="4" t="n">
        <v>12</v>
      </c>
      <c r="O3" s="4" t="n">
        <v>13</v>
      </c>
      <c r="P3" s="4" t="n">
        <v>14</v>
      </c>
      <c r="Q3" s="4" t="n">
        <v>15</v>
      </c>
      <c r="R3" s="4" t="n">
        <v>16</v>
      </c>
      <c r="S3" s="4" t="n">
        <v>17</v>
      </c>
      <c r="T3" s="4" t="n">
        <v>18</v>
      </c>
      <c r="U3" s="4" t="n">
        <v>19</v>
      </c>
      <c r="V3" s="4" t="n">
        <v>20</v>
      </c>
      <c r="W3" s="4" t="n">
        <v>21</v>
      </c>
      <c r="X3" s="4" t="inlineStr">
        <is>
          <t>待期が終わる日目</t>
        </is>
      </c>
      <c r="Y3" s="4" t="inlineStr">
        <is>
          <t>支給日数</t>
        </is>
      </c>
      <c r="Z3" s="4" t="inlineStr">
        <is>
          <t>最初の3日で</t>
        </is>
      </c>
      <c r="AA3" s="4" t="inlineStr">
        <is>
          <t>支給日数</t>
        </is>
      </c>
      <c r="AB3" s="4" t="inlineStr">
        <is>
          <t>有給を除くと</t>
        </is>
      </c>
      <c r="AC3" s="4" t="inlineStr">
        <is>
          <t>支給日数</t>
        </is>
      </c>
      <c r="AD3" s="4" t="inlineStr">
        <is>
          <t>公休を除くと</t>
        </is>
      </c>
      <c r="AE3" s="4" t="inlineStr">
        <is>
          <t>支給日数</t>
        </is>
      </c>
      <c r="AF3" s="4" t="inlineStr">
        <is>
          <t>日額</t>
        </is>
      </c>
      <c r="AG3" s="4" t="inlineStr">
        <is>
          <t>支給額</t>
        </is>
      </c>
      <c r="AH3" s="4" t="inlineStr">
        <is>
          <t>最初の3日で</t>
        </is>
      </c>
      <c r="AI3" s="4" t="inlineStr">
        <is>
          <t>差</t>
        </is>
      </c>
      <c r="AK3" s="9" t="inlineStr">
        <is>
          <t>集計</t>
        </is>
      </c>
    </row>
    <row r="4">
      <c r="A4" s="6" t="n">
        <v>1</v>
      </c>
      <c r="B4" s="2" t="n">
        <v>46280</v>
      </c>
      <c r="C4" s="12" t="inlineStr">
        <is>
          <t>欠</t>
        </is>
      </c>
      <c r="D4" s="12" t="inlineStr">
        <is>
          <t>欠</t>
        </is>
      </c>
      <c r="E4" s="12" t="inlineStr">
        <is>
          <t>出</t>
        </is>
      </c>
      <c r="F4" s="12" t="inlineStr">
        <is>
          <t>欠</t>
        </is>
      </c>
      <c r="G4" s="12" t="inlineStr">
        <is>
          <t>出</t>
        </is>
      </c>
      <c r="H4" s="12" t="inlineStr">
        <is>
          <t>公</t>
        </is>
      </c>
      <c r="I4" s="12" t="inlineStr">
        <is>
          <t>欠</t>
        </is>
      </c>
      <c r="J4" s="12" t="inlineStr">
        <is>
          <t>欠</t>
        </is>
      </c>
      <c r="K4" s="12" t="inlineStr">
        <is>
          <t>欠</t>
        </is>
      </c>
      <c r="L4" s="12" t="inlineStr">
        <is>
          <t>欠</t>
        </is>
      </c>
      <c r="M4" s="12" t="inlineStr">
        <is>
          <t>欠</t>
        </is>
      </c>
      <c r="N4" s="12" t="inlineStr">
        <is>
          <t>公</t>
        </is>
      </c>
      <c r="O4" s="12" t="inlineStr">
        <is>
          <t>公</t>
        </is>
      </c>
      <c r="P4" s="12" t="inlineStr">
        <is>
          <t>欠</t>
        </is>
      </c>
      <c r="Q4" s="12" t="inlineStr">
        <is>
          <t>欠</t>
        </is>
      </c>
      <c r="R4" s="12" t="inlineStr">
        <is>
          <t>欠</t>
        </is>
      </c>
      <c r="S4" s="12" t="inlineStr">
        <is>
          <t>欠</t>
        </is>
      </c>
      <c r="T4" s="12" t="inlineStr">
        <is>
          <t>欠</t>
        </is>
      </c>
      <c r="U4" s="12" t="inlineStr">
        <is>
          <t>公</t>
        </is>
      </c>
      <c r="V4" s="12" t="inlineStr">
        <is>
          <t>出</t>
        </is>
      </c>
      <c r="W4" s="12" t="inlineStr">
        <is>
          <t>出</t>
        </is>
      </c>
      <c r="X4" s="13">
        <f t="array" ref="X4">IF($C4="","",IFERROR(MATCH(1,(($C4:$U4="欠")+($C4:$U4="有")+($C4:$U4="公"))*(($D4:$V4="欠")+($D4:$V4="有")+($D4:$V4="公"))*(($E4:$W4="欠")+($E4:$W4="有")+($E4:$W4="公")),0)+2,""))</f>
        <v/>
      </c>
      <c r="Y4" s="13">
        <f>IF(OR($C4="",X4=""),"",SUMPRODUCT(($C$3:$W$3&gt;X4)*(($C4:$W4="欠")+($C4:$W4="公"))))</f>
        <v/>
      </c>
      <c r="Z4" s="13">
        <f t="array" ref="Z4">IF($C4="","",IFERROR(SMALL(IF((($C4:$W4="欠")+($C4:$W4="有")+($C4:$W4="公")),$C$3:$W$3),3),""))</f>
        <v/>
      </c>
      <c r="AA4" s="13">
        <f>IF(OR($C4="",Z4=""),"",SUMPRODUCT(($C$3:$W$3&gt;Z4)*(($C4:$W4="欠")+($C4:$W4="公"))))</f>
        <v/>
      </c>
      <c r="AB4" s="13">
        <f t="array" ref="AB4">IF($C4="","",IFERROR(MATCH(1,(($C4:$U4="欠")+($C4:$U4="公"))*(($D4:$V4="欠")+($D4:$V4="公"))*(($E4:$W4="欠")+($E4:$W4="公")),0)+2,""))</f>
        <v/>
      </c>
      <c r="AC4" s="13">
        <f>IF(OR($C4="",AB4=""),"",SUMPRODUCT(($C$3:$W$3&gt;AB4)*(($C4:$W4="欠")+($C4:$W4="公"))))</f>
        <v/>
      </c>
      <c r="AD4" s="13">
        <f t="array" ref="AD4">IF($C4="","",IFERROR(MATCH(1,(($C4:$U4="欠")+($C4:$U4="有"))*(($D4:$V4="欠")+($D4:$V4="有"))*(($E4:$W4="欠")+($E4:$W4="有")),0)+2,""))</f>
        <v/>
      </c>
      <c r="AE4" s="13">
        <f>IF(OR($C4="",AD4=""),"",SUMPRODUCT(($C$3:$W$3&gt;AD4)*(($C4:$W4="欠")+($C4:$W4="公"))))</f>
        <v/>
      </c>
      <c r="AF4" s="14">
        <f>IF($C4="","",IFERROR(INDEX('2_100人'!$R:$R,ROW()+0),""))</f>
        <v/>
      </c>
      <c r="AG4" s="14">
        <f>IF(OR($C4="",AF4=""),"",N(Y4)*AF4)</f>
        <v/>
      </c>
      <c r="AH4" s="14">
        <f>IF(OR($C4="",AF4=""),"",N(AA4)*AF4)</f>
        <v/>
      </c>
      <c r="AI4" s="14">
        <f>IF(AG4="","",AH4-AG4)</f>
        <v/>
      </c>
      <c r="AK4" s="6" t="inlineStr">
        <is>
          <t>件数</t>
        </is>
      </c>
      <c r="AL4" s="11">
        <f>COUNTA($B$4:$B$203)</f>
        <v/>
      </c>
    </row>
    <row r="5">
      <c r="A5" s="6" t="n">
        <v>2</v>
      </c>
      <c r="B5" s="2" t="n">
        <v>46115</v>
      </c>
      <c r="C5" s="12" t="inlineStr">
        <is>
          <t>有</t>
        </is>
      </c>
      <c r="D5" s="12" t="inlineStr">
        <is>
          <t>公</t>
        </is>
      </c>
      <c r="E5" s="12" t="inlineStr">
        <is>
          <t>公</t>
        </is>
      </c>
      <c r="F5" s="12" t="inlineStr">
        <is>
          <t>有</t>
        </is>
      </c>
      <c r="G5" s="12" t="inlineStr">
        <is>
          <t>欠</t>
        </is>
      </c>
      <c r="H5" s="12" t="inlineStr">
        <is>
          <t>欠</t>
        </is>
      </c>
      <c r="I5" s="12" t="inlineStr">
        <is>
          <t>欠</t>
        </is>
      </c>
      <c r="J5" s="12" t="inlineStr">
        <is>
          <t>欠</t>
        </is>
      </c>
      <c r="K5" s="12" t="inlineStr">
        <is>
          <t>公</t>
        </is>
      </c>
      <c r="L5" s="12" t="inlineStr">
        <is>
          <t>出</t>
        </is>
      </c>
      <c r="M5" s="12" t="inlineStr">
        <is>
          <t>出</t>
        </is>
      </c>
      <c r="N5" s="12" t="inlineStr">
        <is>
          <t>出</t>
        </is>
      </c>
      <c r="O5" s="12" t="inlineStr">
        <is>
          <t>出</t>
        </is>
      </c>
      <c r="P5" s="12" t="inlineStr">
        <is>
          <t>出</t>
        </is>
      </c>
      <c r="Q5" s="12" t="inlineStr">
        <is>
          <t>出</t>
        </is>
      </c>
      <c r="R5" s="12" t="inlineStr">
        <is>
          <t>出</t>
        </is>
      </c>
      <c r="S5" s="12" t="inlineStr">
        <is>
          <t>出</t>
        </is>
      </c>
      <c r="T5" s="12" t="inlineStr">
        <is>
          <t>出</t>
        </is>
      </c>
      <c r="U5" s="12" t="inlineStr">
        <is>
          <t>出</t>
        </is>
      </c>
      <c r="V5" s="12" t="inlineStr">
        <is>
          <t>出</t>
        </is>
      </c>
      <c r="W5" s="12" t="inlineStr">
        <is>
          <t>出</t>
        </is>
      </c>
      <c r="X5" s="13">
        <f t="array" ref="X5">IF($C5="","",IFERROR(MATCH(1,(($C5:$U5="欠")+($C5:$U5="有")+($C5:$U5="公"))*(($D5:$V5="欠")+($D5:$V5="有")+($D5:$V5="公"))*(($E5:$W5="欠")+($E5:$W5="有")+($E5:$W5="公")),0)+2,""))</f>
        <v/>
      </c>
      <c r="Y5" s="13">
        <f>IF(OR($C5="",X5=""),"",SUMPRODUCT(($C$3:$W$3&gt;X5)*(($C5:$W5="欠")+($C5:$W5="公"))))</f>
        <v/>
      </c>
      <c r="Z5" s="13">
        <f t="array" ref="Z5">IF($C5="","",IFERROR(SMALL(IF((($C5:$W5="欠")+($C5:$W5="有")+($C5:$W5="公")),$C$3:$W$3),3),""))</f>
        <v/>
      </c>
      <c r="AA5" s="13">
        <f>IF(OR($C5="",Z5=""),"",SUMPRODUCT(($C$3:$W$3&gt;Z5)*(($C5:$W5="欠")+($C5:$W5="公"))))</f>
        <v/>
      </c>
      <c r="AB5" s="13">
        <f t="array" ref="AB5">IF($C5="","",IFERROR(MATCH(1,(($C5:$U5="欠")+($C5:$U5="公"))*(($D5:$V5="欠")+($D5:$V5="公"))*(($E5:$W5="欠")+($E5:$W5="公")),0)+2,""))</f>
        <v/>
      </c>
      <c r="AC5" s="13">
        <f>IF(OR($C5="",AB5=""),"",SUMPRODUCT(($C$3:$W$3&gt;AB5)*(($C5:$W5="欠")+($C5:$W5="公"))))</f>
        <v/>
      </c>
      <c r="AD5" s="13">
        <f t="array" ref="AD5">IF($C5="","",IFERROR(MATCH(1,(($C5:$U5="欠")+($C5:$U5="有"))*(($D5:$V5="欠")+($D5:$V5="有"))*(($E5:$W5="欠")+($E5:$W5="有")),0)+2,""))</f>
        <v/>
      </c>
      <c r="AE5" s="13">
        <f>IF(OR($C5="",AD5=""),"",SUMPRODUCT(($C$3:$W$3&gt;AD5)*(($C5:$W5="欠")+($C5:$W5="公"))))</f>
        <v/>
      </c>
      <c r="AF5" s="14">
        <f>IF($C5="","",IFERROR(INDEX('2_100人'!$R:$R,ROW()+0),""))</f>
        <v/>
      </c>
      <c r="AG5" s="14">
        <f>IF(OR($C5="",AF5=""),"",N(Y5)*AF5)</f>
        <v/>
      </c>
      <c r="AH5" s="14">
        <f>IF(OR($C5="",AF5=""),"",N(AA5)*AF5)</f>
        <v/>
      </c>
      <c r="AI5" s="14">
        <f>IF(AG5="","",AH5-AG5)</f>
        <v/>
      </c>
      <c r="AK5" s="6" t="inlineStr">
        <is>
          <t>待期が21日のうちに終わらない件数</t>
        </is>
      </c>
      <c r="AL5" s="11">
        <f>SUMPRODUCT(($B$4:$B$203&lt;&gt;"")*($X$4:$X$203=""))</f>
        <v/>
      </c>
    </row>
    <row r="6">
      <c r="A6" s="6" t="n">
        <v>3</v>
      </c>
      <c r="B6" s="2" t="n">
        <v>46043</v>
      </c>
      <c r="C6" s="12" t="inlineStr">
        <is>
          <t>欠</t>
        </is>
      </c>
      <c r="D6" s="12" t="inlineStr">
        <is>
          <t>出</t>
        </is>
      </c>
      <c r="E6" s="12" t="inlineStr">
        <is>
          <t>出</t>
        </is>
      </c>
      <c r="F6" s="12" t="inlineStr">
        <is>
          <t>公</t>
        </is>
      </c>
      <c r="G6" s="12" t="inlineStr">
        <is>
          <t>公</t>
        </is>
      </c>
      <c r="H6" s="12" t="inlineStr">
        <is>
          <t>欠</t>
        </is>
      </c>
      <c r="I6" s="12" t="inlineStr">
        <is>
          <t>欠</t>
        </is>
      </c>
      <c r="J6" s="12" t="inlineStr">
        <is>
          <t>欠</t>
        </is>
      </c>
      <c r="K6" s="12" t="inlineStr">
        <is>
          <t>欠</t>
        </is>
      </c>
      <c r="L6" s="12" t="inlineStr">
        <is>
          <t>欠</t>
        </is>
      </c>
      <c r="M6" s="12" t="inlineStr">
        <is>
          <t>公</t>
        </is>
      </c>
      <c r="N6" s="12" t="inlineStr">
        <is>
          <t>公</t>
        </is>
      </c>
      <c r="O6" s="12" t="inlineStr">
        <is>
          <t>欠</t>
        </is>
      </c>
      <c r="P6" s="12" t="inlineStr">
        <is>
          <t>欠</t>
        </is>
      </c>
      <c r="Q6" s="12" t="inlineStr">
        <is>
          <t>欠</t>
        </is>
      </c>
      <c r="R6" s="12" t="inlineStr">
        <is>
          <t>欠</t>
        </is>
      </c>
      <c r="S6" s="12" t="inlineStr">
        <is>
          <t>欠</t>
        </is>
      </c>
      <c r="T6" s="12" t="inlineStr">
        <is>
          <t>公</t>
        </is>
      </c>
      <c r="U6" s="12" t="inlineStr">
        <is>
          <t>公</t>
        </is>
      </c>
      <c r="V6" s="12" t="inlineStr">
        <is>
          <t>出</t>
        </is>
      </c>
      <c r="W6" s="12" t="inlineStr">
        <is>
          <t>出</t>
        </is>
      </c>
      <c r="X6" s="13">
        <f t="array" ref="X6">IF($C6="","",IFERROR(MATCH(1,(($C6:$U6="欠")+($C6:$U6="有")+($C6:$U6="公"))*(($D6:$V6="欠")+($D6:$V6="有")+($D6:$V6="公"))*(($E6:$W6="欠")+($E6:$W6="有")+($E6:$W6="公")),0)+2,""))</f>
        <v/>
      </c>
      <c r="Y6" s="13">
        <f>IF(OR($C6="",X6=""),"",SUMPRODUCT(($C$3:$W$3&gt;X6)*(($C6:$W6="欠")+($C6:$W6="公"))))</f>
        <v/>
      </c>
      <c r="Z6" s="13">
        <f t="array" ref="Z6">IF($C6="","",IFERROR(SMALL(IF((($C6:$W6="欠")+($C6:$W6="有")+($C6:$W6="公")),$C$3:$W$3),3),""))</f>
        <v/>
      </c>
      <c r="AA6" s="13">
        <f>IF(OR($C6="",Z6=""),"",SUMPRODUCT(($C$3:$W$3&gt;Z6)*(($C6:$W6="欠")+($C6:$W6="公"))))</f>
        <v/>
      </c>
      <c r="AB6" s="13">
        <f t="array" ref="AB6">IF($C6="","",IFERROR(MATCH(1,(($C6:$U6="欠")+($C6:$U6="公"))*(($D6:$V6="欠")+($D6:$V6="公"))*(($E6:$W6="欠")+($E6:$W6="公")),0)+2,""))</f>
        <v/>
      </c>
      <c r="AC6" s="13">
        <f>IF(OR($C6="",AB6=""),"",SUMPRODUCT(($C$3:$W$3&gt;AB6)*(($C6:$W6="欠")+($C6:$W6="公"))))</f>
        <v/>
      </c>
      <c r="AD6" s="13">
        <f t="array" ref="AD6">IF($C6="","",IFERROR(MATCH(1,(($C6:$U6="欠")+($C6:$U6="有"))*(($D6:$V6="欠")+($D6:$V6="有"))*(($E6:$W6="欠")+($E6:$W6="有")),0)+2,""))</f>
        <v/>
      </c>
      <c r="AE6" s="13">
        <f>IF(OR($C6="",AD6=""),"",SUMPRODUCT(($C$3:$W$3&gt;AD6)*(($C6:$W6="欠")+($C6:$W6="公"))))</f>
        <v/>
      </c>
      <c r="AF6" s="14">
        <f>IF($C6="","",IFERROR(INDEX('2_100人'!$R:$R,ROW()+0),""))</f>
        <v/>
      </c>
      <c r="AG6" s="14">
        <f>IF(OR($C6="",AF6=""),"",N(Y6)*AF6)</f>
        <v/>
      </c>
      <c r="AH6" s="14">
        <f>IF(OR($C6="",AF6=""),"",N(AA6)*AF6)</f>
        <v/>
      </c>
      <c r="AI6" s="14">
        <f>IF(AG6="","",AH6-AG6)</f>
        <v/>
      </c>
      <c r="AK6" s="6" t="inlineStr">
        <is>
          <t>支給日数の合計（正しい数え方）</t>
        </is>
      </c>
      <c r="AL6" s="11">
        <f>SUM($Y$4:$Y$203)</f>
        <v/>
      </c>
    </row>
    <row r="7">
      <c r="A7" s="6" t="n">
        <v>4</v>
      </c>
      <c r="B7" s="2" t="n">
        <v>46063</v>
      </c>
      <c r="C7" s="12" t="inlineStr">
        <is>
          <t>欠</t>
        </is>
      </c>
      <c r="D7" s="12" t="inlineStr">
        <is>
          <t>出</t>
        </is>
      </c>
      <c r="E7" s="12" t="inlineStr">
        <is>
          <t>欠</t>
        </is>
      </c>
      <c r="F7" s="12" t="inlineStr">
        <is>
          <t>欠</t>
        </is>
      </c>
      <c r="G7" s="12" t="inlineStr">
        <is>
          <t>公</t>
        </is>
      </c>
      <c r="H7" s="12" t="inlineStr">
        <is>
          <t>公</t>
        </is>
      </c>
      <c r="I7" s="12" t="inlineStr">
        <is>
          <t>欠</t>
        </is>
      </c>
      <c r="J7" s="12" t="inlineStr">
        <is>
          <t>欠</t>
        </is>
      </c>
      <c r="K7" s="12" t="inlineStr">
        <is>
          <t>欠</t>
        </is>
      </c>
      <c r="L7" s="12" t="inlineStr">
        <is>
          <t>欠</t>
        </is>
      </c>
      <c r="M7" s="12" t="inlineStr">
        <is>
          <t>欠</t>
        </is>
      </c>
      <c r="N7" s="12" t="inlineStr">
        <is>
          <t>公</t>
        </is>
      </c>
      <c r="O7" s="12" t="inlineStr">
        <is>
          <t>公</t>
        </is>
      </c>
      <c r="P7" s="12" t="inlineStr">
        <is>
          <t>欠</t>
        </is>
      </c>
      <c r="Q7" s="12" t="inlineStr">
        <is>
          <t>欠</t>
        </is>
      </c>
      <c r="R7" s="12" t="inlineStr">
        <is>
          <t>欠</t>
        </is>
      </c>
      <c r="S7" s="12" t="inlineStr">
        <is>
          <t>欠</t>
        </is>
      </c>
      <c r="T7" s="12" t="inlineStr">
        <is>
          <t>欠</t>
        </is>
      </c>
      <c r="U7" s="12" t="inlineStr">
        <is>
          <t>公</t>
        </is>
      </c>
      <c r="V7" s="12" t="inlineStr">
        <is>
          <t>公</t>
        </is>
      </c>
      <c r="W7" s="12" t="inlineStr">
        <is>
          <t>欠</t>
        </is>
      </c>
      <c r="X7" s="13">
        <f t="array" ref="X7">IF($C7="","",IFERROR(MATCH(1,(($C7:$U7="欠")+($C7:$U7="有")+($C7:$U7="公"))*(($D7:$V7="欠")+($D7:$V7="有")+($D7:$V7="公"))*(($E7:$W7="欠")+($E7:$W7="有")+($E7:$W7="公")),0)+2,""))</f>
        <v/>
      </c>
      <c r="Y7" s="13">
        <f>IF(OR($C7="",X7=""),"",SUMPRODUCT(($C$3:$W$3&gt;X7)*(($C7:$W7="欠")+($C7:$W7="公"))))</f>
        <v/>
      </c>
      <c r="Z7" s="13">
        <f t="array" ref="Z7">IF($C7="","",IFERROR(SMALL(IF((($C7:$W7="欠")+($C7:$W7="有")+($C7:$W7="公")),$C$3:$W$3),3),""))</f>
        <v/>
      </c>
      <c r="AA7" s="13">
        <f>IF(OR($C7="",Z7=""),"",SUMPRODUCT(($C$3:$W$3&gt;Z7)*(($C7:$W7="欠")+($C7:$W7="公"))))</f>
        <v/>
      </c>
      <c r="AB7" s="13">
        <f t="array" ref="AB7">IF($C7="","",IFERROR(MATCH(1,(($C7:$U7="欠")+($C7:$U7="公"))*(($D7:$V7="欠")+($D7:$V7="公"))*(($E7:$W7="欠")+($E7:$W7="公")),0)+2,""))</f>
        <v/>
      </c>
      <c r="AC7" s="13">
        <f>IF(OR($C7="",AB7=""),"",SUMPRODUCT(($C$3:$W$3&gt;AB7)*(($C7:$W7="欠")+($C7:$W7="公"))))</f>
        <v/>
      </c>
      <c r="AD7" s="13">
        <f t="array" ref="AD7">IF($C7="","",IFERROR(MATCH(1,(($C7:$U7="欠")+($C7:$U7="有"))*(($D7:$V7="欠")+($D7:$V7="有"))*(($E7:$W7="欠")+($E7:$W7="有")),0)+2,""))</f>
        <v/>
      </c>
      <c r="AE7" s="13">
        <f>IF(OR($C7="",AD7=""),"",SUMPRODUCT(($C$3:$W$3&gt;AD7)*(($C7:$W7="欠")+($C7:$W7="公"))))</f>
        <v/>
      </c>
      <c r="AF7" s="14">
        <f>IF($C7="","",IFERROR(INDEX('2_100人'!$R:$R,ROW()+0),""))</f>
        <v/>
      </c>
      <c r="AG7" s="14">
        <f>IF(OR($C7="",AF7=""),"",N(Y7)*AF7)</f>
        <v/>
      </c>
      <c r="AH7" s="14">
        <f>IF(OR($C7="",AF7=""),"",N(AA7)*AF7)</f>
        <v/>
      </c>
      <c r="AI7" s="14">
        <f>IF(AG7="","",AH7-AG7)</f>
        <v/>
      </c>
      <c r="AK7" s="6" t="inlineStr">
        <is>
          <t>最初の3日で: 終わる日がずれる件数</t>
        </is>
      </c>
      <c r="AL7" s="11">
        <f>SUMPRODUCT(($B$4:$B$203&lt;&gt;"")*($Z$4:$Z$203&lt;&gt;$X$4:$X$203))</f>
        <v/>
      </c>
    </row>
    <row r="8">
      <c r="A8" s="6" t="n">
        <v>5</v>
      </c>
      <c r="B8" s="2" t="n">
        <v>46178</v>
      </c>
      <c r="C8" s="12" t="inlineStr">
        <is>
          <t>欠</t>
        </is>
      </c>
      <c r="D8" s="12" t="inlineStr">
        <is>
          <t>公</t>
        </is>
      </c>
      <c r="E8" s="12" t="inlineStr">
        <is>
          <t>出</t>
        </is>
      </c>
      <c r="F8" s="12" t="inlineStr">
        <is>
          <t>欠</t>
        </is>
      </c>
      <c r="G8" s="12" t="inlineStr">
        <is>
          <t>欠</t>
        </is>
      </c>
      <c r="H8" s="12" t="inlineStr">
        <is>
          <t>欠</t>
        </is>
      </c>
      <c r="I8" s="12" t="inlineStr">
        <is>
          <t>欠</t>
        </is>
      </c>
      <c r="J8" s="12" t="inlineStr">
        <is>
          <t>欠</t>
        </is>
      </c>
      <c r="K8" s="12" t="inlineStr">
        <is>
          <t>公</t>
        </is>
      </c>
      <c r="L8" s="12" t="inlineStr">
        <is>
          <t>公</t>
        </is>
      </c>
      <c r="M8" s="12" t="inlineStr">
        <is>
          <t>欠</t>
        </is>
      </c>
      <c r="N8" s="12" t="inlineStr">
        <is>
          <t>欠</t>
        </is>
      </c>
      <c r="O8" s="12" t="inlineStr">
        <is>
          <t>欠</t>
        </is>
      </c>
      <c r="P8" s="12" t="inlineStr">
        <is>
          <t>欠</t>
        </is>
      </c>
      <c r="Q8" s="12" t="inlineStr">
        <is>
          <t>欠</t>
        </is>
      </c>
      <c r="R8" s="12" t="inlineStr">
        <is>
          <t>公</t>
        </is>
      </c>
      <c r="S8" s="12" t="inlineStr">
        <is>
          <t>公</t>
        </is>
      </c>
      <c r="T8" s="12" t="inlineStr">
        <is>
          <t>欠</t>
        </is>
      </c>
      <c r="U8" s="12" t="inlineStr">
        <is>
          <t>欠</t>
        </is>
      </c>
      <c r="V8" s="12" t="inlineStr">
        <is>
          <t>欠</t>
        </is>
      </c>
      <c r="W8" s="12" t="inlineStr">
        <is>
          <t>欠</t>
        </is>
      </c>
      <c r="X8" s="13">
        <f t="array" ref="X8">IF($C8="","",IFERROR(MATCH(1,(($C8:$U8="欠")+($C8:$U8="有")+($C8:$U8="公"))*(($D8:$V8="欠")+($D8:$V8="有")+($D8:$V8="公"))*(($E8:$W8="欠")+($E8:$W8="有")+($E8:$W8="公")),0)+2,""))</f>
        <v/>
      </c>
      <c r="Y8" s="13">
        <f>IF(OR($C8="",X8=""),"",SUMPRODUCT(($C$3:$W$3&gt;X8)*(($C8:$W8="欠")+($C8:$W8="公"))))</f>
        <v/>
      </c>
      <c r="Z8" s="13">
        <f t="array" ref="Z8">IF($C8="","",IFERROR(SMALL(IF((($C8:$W8="欠")+($C8:$W8="有")+($C8:$W8="公")),$C$3:$W$3),3),""))</f>
        <v/>
      </c>
      <c r="AA8" s="13">
        <f>IF(OR($C8="",Z8=""),"",SUMPRODUCT(($C$3:$W$3&gt;Z8)*(($C8:$W8="欠")+($C8:$W8="公"))))</f>
        <v/>
      </c>
      <c r="AB8" s="13">
        <f t="array" ref="AB8">IF($C8="","",IFERROR(MATCH(1,(($C8:$U8="欠")+($C8:$U8="公"))*(($D8:$V8="欠")+($D8:$V8="公"))*(($E8:$W8="欠")+($E8:$W8="公")),0)+2,""))</f>
        <v/>
      </c>
      <c r="AC8" s="13">
        <f>IF(OR($C8="",AB8=""),"",SUMPRODUCT(($C$3:$W$3&gt;AB8)*(($C8:$W8="欠")+($C8:$W8="公"))))</f>
        <v/>
      </c>
      <c r="AD8" s="13">
        <f t="array" ref="AD8">IF($C8="","",IFERROR(MATCH(1,(($C8:$U8="欠")+($C8:$U8="有"))*(($D8:$V8="欠")+($D8:$V8="有"))*(($E8:$W8="欠")+($E8:$W8="有")),0)+2,""))</f>
        <v/>
      </c>
      <c r="AE8" s="13">
        <f>IF(OR($C8="",AD8=""),"",SUMPRODUCT(($C$3:$W$3&gt;AD8)*(($C8:$W8="欠")+($C8:$W8="公"))))</f>
        <v/>
      </c>
      <c r="AF8" s="14">
        <f>IF($C8="","",IFERROR(INDEX('2_100人'!$R:$R,ROW()+0),""))</f>
        <v/>
      </c>
      <c r="AG8" s="14">
        <f>IF(OR($C8="",AF8=""),"",N(Y8)*AF8)</f>
        <v/>
      </c>
      <c r="AH8" s="14">
        <f>IF(OR($C8="",AF8=""),"",N(AA8)*AF8)</f>
        <v/>
      </c>
      <c r="AI8" s="14">
        <f>IF(AG8="","",AH8-AG8)</f>
        <v/>
      </c>
      <c r="AK8" s="6" t="inlineStr">
        <is>
          <t>最初の3日で: 支給日数がずれる件数</t>
        </is>
      </c>
      <c r="AL8" s="11">
        <f>SUMPRODUCT(($B$4:$B$203&lt;&gt;"")*($AA$4:$AA$203&lt;&gt;$Y$4:$Y$203))</f>
        <v/>
      </c>
    </row>
    <row r="9">
      <c r="A9" s="6" t="n">
        <v>6</v>
      </c>
      <c r="B9" s="2" t="n">
        <v>46059</v>
      </c>
      <c r="C9" s="12" t="inlineStr">
        <is>
          <t>欠</t>
        </is>
      </c>
      <c r="D9" s="12" t="inlineStr">
        <is>
          <t>公</t>
        </is>
      </c>
      <c r="E9" s="12" t="inlineStr">
        <is>
          <t>公</t>
        </is>
      </c>
      <c r="F9" s="12" t="inlineStr">
        <is>
          <t>欠</t>
        </is>
      </c>
      <c r="G9" s="12" t="inlineStr">
        <is>
          <t>欠</t>
        </is>
      </c>
      <c r="H9" s="12" t="inlineStr">
        <is>
          <t>欠</t>
        </is>
      </c>
      <c r="I9" s="12" t="inlineStr">
        <is>
          <t>欠</t>
        </is>
      </c>
      <c r="J9" s="12" t="inlineStr">
        <is>
          <t>出</t>
        </is>
      </c>
      <c r="K9" s="12" t="inlineStr">
        <is>
          <t>出</t>
        </is>
      </c>
      <c r="L9" s="12" t="inlineStr">
        <is>
          <t>出</t>
        </is>
      </c>
      <c r="M9" s="12" t="inlineStr">
        <is>
          <t>出</t>
        </is>
      </c>
      <c r="N9" s="12" t="inlineStr">
        <is>
          <t>出</t>
        </is>
      </c>
      <c r="O9" s="12" t="inlineStr">
        <is>
          <t>出</t>
        </is>
      </c>
      <c r="P9" s="12" t="inlineStr">
        <is>
          <t>出</t>
        </is>
      </c>
      <c r="Q9" s="12" t="inlineStr">
        <is>
          <t>出</t>
        </is>
      </c>
      <c r="R9" s="12" t="inlineStr">
        <is>
          <t>出</t>
        </is>
      </c>
      <c r="S9" s="12" t="inlineStr">
        <is>
          <t>出</t>
        </is>
      </c>
      <c r="T9" s="12" t="inlineStr">
        <is>
          <t>出</t>
        </is>
      </c>
      <c r="U9" s="12" t="inlineStr">
        <is>
          <t>出</t>
        </is>
      </c>
      <c r="V9" s="12" t="inlineStr">
        <is>
          <t>出</t>
        </is>
      </c>
      <c r="W9" s="12" t="inlineStr">
        <is>
          <t>出</t>
        </is>
      </c>
      <c r="X9" s="13">
        <f t="array" ref="X9">IF($C9="","",IFERROR(MATCH(1,(($C9:$U9="欠")+($C9:$U9="有")+($C9:$U9="公"))*(($D9:$V9="欠")+($D9:$V9="有")+($D9:$V9="公"))*(($E9:$W9="欠")+($E9:$W9="有")+($E9:$W9="公")),0)+2,""))</f>
        <v/>
      </c>
      <c r="Y9" s="13">
        <f>IF(OR($C9="",X9=""),"",SUMPRODUCT(($C$3:$W$3&gt;X9)*(($C9:$W9="欠")+($C9:$W9="公"))))</f>
        <v/>
      </c>
      <c r="Z9" s="13">
        <f t="array" ref="Z9">IF($C9="","",IFERROR(SMALL(IF((($C9:$W9="欠")+($C9:$W9="有")+($C9:$W9="公")),$C$3:$W$3),3),""))</f>
        <v/>
      </c>
      <c r="AA9" s="13">
        <f>IF(OR($C9="",Z9=""),"",SUMPRODUCT(($C$3:$W$3&gt;Z9)*(($C9:$W9="欠")+($C9:$W9="公"))))</f>
        <v/>
      </c>
      <c r="AB9" s="13">
        <f t="array" ref="AB9">IF($C9="","",IFERROR(MATCH(1,(($C9:$U9="欠")+($C9:$U9="公"))*(($D9:$V9="欠")+($D9:$V9="公"))*(($E9:$W9="欠")+($E9:$W9="公")),0)+2,""))</f>
        <v/>
      </c>
      <c r="AC9" s="13">
        <f>IF(OR($C9="",AB9=""),"",SUMPRODUCT(($C$3:$W$3&gt;AB9)*(($C9:$W9="欠")+($C9:$W9="公"))))</f>
        <v/>
      </c>
      <c r="AD9" s="13">
        <f t="array" ref="AD9">IF($C9="","",IFERROR(MATCH(1,(($C9:$U9="欠")+($C9:$U9="有"))*(($D9:$V9="欠")+($D9:$V9="有"))*(($E9:$W9="欠")+($E9:$W9="有")),0)+2,""))</f>
        <v/>
      </c>
      <c r="AE9" s="13">
        <f>IF(OR($C9="",AD9=""),"",SUMPRODUCT(($C$3:$W$3&gt;AD9)*(($C9:$W9="欠")+($C9:$W9="公"))))</f>
        <v/>
      </c>
      <c r="AF9" s="14">
        <f>IF($C9="","",IFERROR(INDEX('2_100人'!$R:$R,ROW()+0),""))</f>
        <v/>
      </c>
      <c r="AG9" s="14">
        <f>IF(OR($C9="",AF9=""),"",N(Y9)*AF9)</f>
        <v/>
      </c>
      <c r="AH9" s="14">
        <f>IF(OR($C9="",AF9=""),"",N(AA9)*AF9)</f>
        <v/>
      </c>
      <c r="AI9" s="14">
        <f>IF(AG9="","",AH9-AG9)</f>
        <v/>
      </c>
      <c r="AK9" s="6" t="inlineStr">
        <is>
          <t>最初の3日で: 支給日数の合計</t>
        </is>
      </c>
      <c r="AL9" s="11">
        <f>SUM($AA$4:$AA$203)</f>
        <v/>
      </c>
    </row>
    <row r="10">
      <c r="A10" s="6" t="n">
        <v>7</v>
      </c>
      <c r="B10" s="2" t="n">
        <v>46171</v>
      </c>
      <c r="C10" s="12" t="inlineStr">
        <is>
          <t>欠</t>
        </is>
      </c>
      <c r="D10" s="12" t="inlineStr">
        <is>
          <t>出</t>
        </is>
      </c>
      <c r="E10" s="12" t="inlineStr">
        <is>
          <t>公</t>
        </is>
      </c>
      <c r="F10" s="12" t="inlineStr">
        <is>
          <t>欠</t>
        </is>
      </c>
      <c r="G10" s="12" t="inlineStr">
        <is>
          <t>欠</t>
        </is>
      </c>
      <c r="H10" s="12" t="inlineStr">
        <is>
          <t>欠</t>
        </is>
      </c>
      <c r="I10" s="12" t="inlineStr">
        <is>
          <t>欠</t>
        </is>
      </c>
      <c r="J10" s="12" t="inlineStr">
        <is>
          <t>欠</t>
        </is>
      </c>
      <c r="K10" s="12" t="inlineStr">
        <is>
          <t>公</t>
        </is>
      </c>
      <c r="L10" s="12" t="inlineStr">
        <is>
          <t>公</t>
        </is>
      </c>
      <c r="M10" s="12" t="inlineStr">
        <is>
          <t>欠</t>
        </is>
      </c>
      <c r="N10" s="12" t="inlineStr">
        <is>
          <t>欠</t>
        </is>
      </c>
      <c r="O10" s="12" t="inlineStr">
        <is>
          <t>欠</t>
        </is>
      </c>
      <c r="P10" s="12" t="inlineStr">
        <is>
          <t>欠</t>
        </is>
      </c>
      <c r="Q10" s="12" t="inlineStr">
        <is>
          <t>欠</t>
        </is>
      </c>
      <c r="R10" s="12" t="inlineStr">
        <is>
          <t>公</t>
        </is>
      </c>
      <c r="S10" s="12" t="inlineStr">
        <is>
          <t>公</t>
        </is>
      </c>
      <c r="T10" s="12" t="inlineStr">
        <is>
          <t>欠</t>
        </is>
      </c>
      <c r="U10" s="12" t="inlineStr">
        <is>
          <t>出</t>
        </is>
      </c>
      <c r="V10" s="12" t="inlineStr">
        <is>
          <t>出</t>
        </is>
      </c>
      <c r="W10" s="12" t="inlineStr">
        <is>
          <t>出</t>
        </is>
      </c>
      <c r="X10" s="13">
        <f t="array" ref="X10">IF($C10="","",IFERROR(MATCH(1,(($C10:$U10="欠")+($C10:$U10="有")+($C10:$U10="公"))*(($D10:$V10="欠")+($D10:$V10="有")+($D10:$V10="公"))*(($E10:$W10="欠")+($E10:$W10="有")+($E10:$W10="公")),0)+2,""))</f>
        <v/>
      </c>
      <c r="Y10" s="13">
        <f>IF(OR($C10="",X10=""),"",SUMPRODUCT(($C$3:$W$3&gt;X10)*(($C10:$W10="欠")+($C10:$W10="公"))))</f>
        <v/>
      </c>
      <c r="Z10" s="13">
        <f t="array" ref="Z10">IF($C10="","",IFERROR(SMALL(IF((($C10:$W10="欠")+($C10:$W10="有")+($C10:$W10="公")),$C$3:$W$3),3),""))</f>
        <v/>
      </c>
      <c r="AA10" s="13">
        <f>IF(OR($C10="",Z10=""),"",SUMPRODUCT(($C$3:$W$3&gt;Z10)*(($C10:$W10="欠")+($C10:$W10="公"))))</f>
        <v/>
      </c>
      <c r="AB10" s="13">
        <f t="array" ref="AB10">IF($C10="","",IFERROR(MATCH(1,(($C10:$U10="欠")+($C10:$U10="公"))*(($D10:$V10="欠")+($D10:$V10="公"))*(($E10:$W10="欠")+($E10:$W10="公")),0)+2,""))</f>
        <v/>
      </c>
      <c r="AC10" s="13">
        <f>IF(OR($C10="",AB10=""),"",SUMPRODUCT(($C$3:$W$3&gt;AB10)*(($C10:$W10="欠")+($C10:$W10="公"))))</f>
        <v/>
      </c>
      <c r="AD10" s="13">
        <f t="array" ref="AD10">IF($C10="","",IFERROR(MATCH(1,(($C10:$U10="欠")+($C10:$U10="有"))*(($D10:$V10="欠")+($D10:$V10="有"))*(($E10:$W10="欠")+($E10:$W10="有")),0)+2,""))</f>
        <v/>
      </c>
      <c r="AE10" s="13">
        <f>IF(OR($C10="",AD10=""),"",SUMPRODUCT(($C$3:$W$3&gt;AD10)*(($C10:$W10="欠")+($C10:$W10="公"))))</f>
        <v/>
      </c>
      <c r="AF10" s="14">
        <f>IF($C10="","",IFERROR(INDEX('2_100人'!$R:$R,ROW()+0),""))</f>
        <v/>
      </c>
      <c r="AG10" s="14">
        <f>IF(OR($C10="",AF10=""),"",N(Y10)*AF10)</f>
        <v/>
      </c>
      <c r="AH10" s="14">
        <f>IF(OR($C10="",AF10=""),"",N(AA10)*AF10)</f>
        <v/>
      </c>
      <c r="AI10" s="14">
        <f>IF(AG10="","",AH10-AG10)</f>
        <v/>
      </c>
      <c r="AK10" s="6" t="inlineStr">
        <is>
          <t>最初の3日で: 支給額の差の合計</t>
        </is>
      </c>
      <c r="AL10" s="11">
        <f>SUM($AI$4:$AI$203)</f>
        <v/>
      </c>
    </row>
    <row r="11">
      <c r="A11" s="6" t="n">
        <v>8</v>
      </c>
      <c r="B11" s="2" t="n">
        <v>46252</v>
      </c>
      <c r="C11" s="12" t="inlineStr">
        <is>
          <t>欠</t>
        </is>
      </c>
      <c r="D11" s="12" t="inlineStr">
        <is>
          <t>出</t>
        </is>
      </c>
      <c r="E11" s="12" t="inlineStr">
        <is>
          <t>出</t>
        </is>
      </c>
      <c r="F11" s="12" t="inlineStr">
        <is>
          <t>欠</t>
        </is>
      </c>
      <c r="G11" s="12" t="inlineStr">
        <is>
          <t>公</t>
        </is>
      </c>
      <c r="H11" s="12" t="inlineStr">
        <is>
          <t>公</t>
        </is>
      </c>
      <c r="I11" s="12" t="inlineStr">
        <is>
          <t>欠</t>
        </is>
      </c>
      <c r="J11" s="12" t="inlineStr">
        <is>
          <t>欠</t>
        </is>
      </c>
      <c r="K11" s="12" t="inlineStr">
        <is>
          <t>欠</t>
        </is>
      </c>
      <c r="L11" s="12" t="inlineStr">
        <is>
          <t>欠</t>
        </is>
      </c>
      <c r="M11" s="12" t="inlineStr">
        <is>
          <t>欠</t>
        </is>
      </c>
      <c r="N11" s="12" t="inlineStr">
        <is>
          <t>公</t>
        </is>
      </c>
      <c r="O11" s="12" t="inlineStr">
        <is>
          <t>公</t>
        </is>
      </c>
      <c r="P11" s="12" t="inlineStr">
        <is>
          <t>欠</t>
        </is>
      </c>
      <c r="Q11" s="12" t="inlineStr">
        <is>
          <t>欠</t>
        </is>
      </c>
      <c r="R11" s="12" t="inlineStr">
        <is>
          <t>欠</t>
        </is>
      </c>
      <c r="S11" s="12" t="inlineStr">
        <is>
          <t>欠</t>
        </is>
      </c>
      <c r="T11" s="12" t="inlineStr">
        <is>
          <t>欠</t>
        </is>
      </c>
      <c r="U11" s="12" t="inlineStr">
        <is>
          <t>公</t>
        </is>
      </c>
      <c r="V11" s="12" t="inlineStr">
        <is>
          <t>出</t>
        </is>
      </c>
      <c r="W11" s="12" t="inlineStr">
        <is>
          <t>出</t>
        </is>
      </c>
      <c r="X11" s="13">
        <f t="array" ref="X11">IF($C11="","",IFERROR(MATCH(1,(($C11:$U11="欠")+($C11:$U11="有")+($C11:$U11="公"))*(($D11:$V11="欠")+($D11:$V11="有")+($D11:$V11="公"))*(($E11:$W11="欠")+($E11:$W11="有")+($E11:$W11="公")),0)+2,""))</f>
        <v/>
      </c>
      <c r="Y11" s="13">
        <f>IF(OR($C11="",X11=""),"",SUMPRODUCT(($C$3:$W$3&gt;X11)*(($C11:$W11="欠")+($C11:$W11="公"))))</f>
        <v/>
      </c>
      <c r="Z11" s="13">
        <f t="array" ref="Z11">IF($C11="","",IFERROR(SMALL(IF((($C11:$W11="欠")+($C11:$W11="有")+($C11:$W11="公")),$C$3:$W$3),3),""))</f>
        <v/>
      </c>
      <c r="AA11" s="13">
        <f>IF(OR($C11="",Z11=""),"",SUMPRODUCT(($C$3:$W$3&gt;Z11)*(($C11:$W11="欠")+($C11:$W11="公"))))</f>
        <v/>
      </c>
      <c r="AB11" s="13">
        <f t="array" ref="AB11">IF($C11="","",IFERROR(MATCH(1,(($C11:$U11="欠")+($C11:$U11="公"))*(($D11:$V11="欠")+($D11:$V11="公"))*(($E11:$W11="欠")+($E11:$W11="公")),0)+2,""))</f>
        <v/>
      </c>
      <c r="AC11" s="13">
        <f>IF(OR($C11="",AB11=""),"",SUMPRODUCT(($C$3:$W$3&gt;AB11)*(($C11:$W11="欠")+($C11:$W11="公"))))</f>
        <v/>
      </c>
      <c r="AD11" s="13">
        <f t="array" ref="AD11">IF($C11="","",IFERROR(MATCH(1,(($C11:$U11="欠")+($C11:$U11="有"))*(($D11:$V11="欠")+($D11:$V11="有"))*(($E11:$W11="欠")+($E11:$W11="有")),0)+2,""))</f>
        <v/>
      </c>
      <c r="AE11" s="13">
        <f>IF(OR($C11="",AD11=""),"",SUMPRODUCT(($C$3:$W$3&gt;AD11)*(($C11:$W11="欠")+($C11:$W11="公"))))</f>
        <v/>
      </c>
      <c r="AF11" s="14">
        <f>IF($C11="","",IFERROR(INDEX('2_100人'!$R:$R,ROW()+0),""))</f>
        <v/>
      </c>
      <c r="AG11" s="14">
        <f>IF(OR($C11="",AF11=""),"",N(Y11)*AF11)</f>
        <v/>
      </c>
      <c r="AH11" s="14">
        <f>IF(OR($C11="",AF11=""),"",N(AA11)*AF11)</f>
        <v/>
      </c>
      <c r="AI11" s="14">
        <f>IF(AG11="","",AH11-AG11)</f>
        <v/>
      </c>
      <c r="AK11" s="6" t="inlineStr">
        <is>
          <t>有給を除くと: 終わる日がずれる件数</t>
        </is>
      </c>
      <c r="AL11" s="11">
        <f>SUMPRODUCT(($B$4:$B$203&lt;&gt;"")*($AB$4:$AB$203&lt;&gt;$X$4:$X$203))</f>
        <v/>
      </c>
    </row>
    <row r="12">
      <c r="A12" s="6" t="n">
        <v>9</v>
      </c>
      <c r="B12" s="2" t="n">
        <v>46099</v>
      </c>
      <c r="C12" s="12" t="inlineStr">
        <is>
          <t>有</t>
        </is>
      </c>
      <c r="D12" s="12" t="inlineStr">
        <is>
          <t>出</t>
        </is>
      </c>
      <c r="E12" s="12" t="inlineStr">
        <is>
          <t>出</t>
        </is>
      </c>
      <c r="F12" s="12" t="inlineStr">
        <is>
          <t>公</t>
        </is>
      </c>
      <c r="G12" s="12" t="inlineStr">
        <is>
          <t>公</t>
        </is>
      </c>
      <c r="H12" s="12" t="inlineStr">
        <is>
          <t>有</t>
        </is>
      </c>
      <c r="I12" s="12" t="inlineStr">
        <is>
          <t>欠</t>
        </is>
      </c>
      <c r="J12" s="12" t="inlineStr">
        <is>
          <t>欠</t>
        </is>
      </c>
      <c r="K12" s="12" t="inlineStr">
        <is>
          <t>欠</t>
        </is>
      </c>
      <c r="L12" s="12" t="inlineStr">
        <is>
          <t>欠</t>
        </is>
      </c>
      <c r="M12" s="12" t="inlineStr">
        <is>
          <t>公</t>
        </is>
      </c>
      <c r="N12" s="12" t="inlineStr">
        <is>
          <t>公</t>
        </is>
      </c>
      <c r="O12" s="12" t="inlineStr">
        <is>
          <t>欠</t>
        </is>
      </c>
      <c r="P12" s="12" t="inlineStr">
        <is>
          <t>欠</t>
        </is>
      </c>
      <c r="Q12" s="12" t="inlineStr">
        <is>
          <t>欠</t>
        </is>
      </c>
      <c r="R12" s="12" t="inlineStr">
        <is>
          <t>欠</t>
        </is>
      </c>
      <c r="S12" s="12" t="inlineStr">
        <is>
          <t>欠</t>
        </is>
      </c>
      <c r="T12" s="12" t="inlineStr">
        <is>
          <t>公</t>
        </is>
      </c>
      <c r="U12" s="12" t="inlineStr">
        <is>
          <t>出</t>
        </is>
      </c>
      <c r="V12" s="12" t="inlineStr">
        <is>
          <t>出</t>
        </is>
      </c>
      <c r="W12" s="12" t="inlineStr">
        <is>
          <t>出</t>
        </is>
      </c>
      <c r="X12" s="13">
        <f t="array" ref="X12">IF($C12="","",IFERROR(MATCH(1,(($C12:$U12="欠")+($C12:$U12="有")+($C12:$U12="公"))*(($D12:$V12="欠")+($D12:$V12="有")+($D12:$V12="公"))*(($E12:$W12="欠")+($E12:$W12="有")+($E12:$W12="公")),0)+2,""))</f>
        <v/>
      </c>
      <c r="Y12" s="13">
        <f>IF(OR($C12="",X12=""),"",SUMPRODUCT(($C$3:$W$3&gt;X12)*(($C12:$W12="欠")+($C12:$W12="公"))))</f>
        <v/>
      </c>
      <c r="Z12" s="13">
        <f t="array" ref="Z12">IF($C12="","",IFERROR(SMALL(IF((($C12:$W12="欠")+($C12:$W12="有")+($C12:$W12="公")),$C$3:$W$3),3),""))</f>
        <v/>
      </c>
      <c r="AA12" s="13">
        <f>IF(OR($C12="",Z12=""),"",SUMPRODUCT(($C$3:$W$3&gt;Z12)*(($C12:$W12="欠")+($C12:$W12="公"))))</f>
        <v/>
      </c>
      <c r="AB12" s="13">
        <f t="array" ref="AB12">IF($C12="","",IFERROR(MATCH(1,(($C12:$U12="欠")+($C12:$U12="公"))*(($D12:$V12="欠")+($D12:$V12="公"))*(($E12:$W12="欠")+($E12:$W12="公")),0)+2,""))</f>
        <v/>
      </c>
      <c r="AC12" s="13">
        <f>IF(OR($C12="",AB12=""),"",SUMPRODUCT(($C$3:$W$3&gt;AB12)*(($C12:$W12="欠")+($C12:$W12="公"))))</f>
        <v/>
      </c>
      <c r="AD12" s="13">
        <f t="array" ref="AD12">IF($C12="","",IFERROR(MATCH(1,(($C12:$U12="欠")+($C12:$U12="有"))*(($D12:$V12="欠")+($D12:$V12="有"))*(($E12:$W12="欠")+($E12:$W12="有")),0)+2,""))</f>
        <v/>
      </c>
      <c r="AE12" s="13">
        <f>IF(OR($C12="",AD12=""),"",SUMPRODUCT(($C$3:$W$3&gt;AD12)*(($C12:$W12="欠")+($C12:$W12="公"))))</f>
        <v/>
      </c>
      <c r="AF12" s="14">
        <f>IF($C12="","",IFERROR(INDEX('2_100人'!$R:$R,ROW()+0),""))</f>
        <v/>
      </c>
      <c r="AG12" s="14">
        <f>IF(OR($C12="",AF12=""),"",N(Y12)*AF12)</f>
        <v/>
      </c>
      <c r="AH12" s="14">
        <f>IF(OR($C12="",AF12=""),"",N(AA12)*AF12)</f>
        <v/>
      </c>
      <c r="AI12" s="14">
        <f>IF(AG12="","",AH12-AG12)</f>
        <v/>
      </c>
      <c r="AK12" s="6" t="inlineStr">
        <is>
          <t>有給を除くと: 支給日数がずれる件数</t>
        </is>
      </c>
      <c r="AL12" s="11">
        <f>SUMPRODUCT(($B$4:$B$203&lt;&gt;"")*($AC$4:$AC$203&lt;&gt;$Y$4:$Y$203))</f>
        <v/>
      </c>
    </row>
    <row r="13">
      <c r="A13" s="6" t="n">
        <v>10</v>
      </c>
      <c r="B13" s="2" t="n">
        <v>46069</v>
      </c>
      <c r="C13" s="12" t="inlineStr">
        <is>
          <t>有</t>
        </is>
      </c>
      <c r="D13" s="12" t="inlineStr">
        <is>
          <t>有</t>
        </is>
      </c>
      <c r="E13" s="12" t="inlineStr">
        <is>
          <t>欠</t>
        </is>
      </c>
      <c r="F13" s="12" t="inlineStr">
        <is>
          <t>欠</t>
        </is>
      </c>
      <c r="G13" s="12" t="inlineStr">
        <is>
          <t>欠</t>
        </is>
      </c>
      <c r="H13" s="12" t="inlineStr">
        <is>
          <t>公</t>
        </is>
      </c>
      <c r="I13" s="12" t="inlineStr">
        <is>
          <t>公</t>
        </is>
      </c>
      <c r="J13" s="12" t="inlineStr">
        <is>
          <t>欠</t>
        </is>
      </c>
      <c r="K13" s="12" t="inlineStr">
        <is>
          <t>欠</t>
        </is>
      </c>
      <c r="L13" s="12" t="inlineStr">
        <is>
          <t>欠</t>
        </is>
      </c>
      <c r="M13" s="12" t="inlineStr">
        <is>
          <t>欠</t>
        </is>
      </c>
      <c r="N13" s="12" t="inlineStr">
        <is>
          <t>欠</t>
        </is>
      </c>
      <c r="O13" s="12" t="inlineStr">
        <is>
          <t>公</t>
        </is>
      </c>
      <c r="P13" s="12" t="inlineStr">
        <is>
          <t>出</t>
        </is>
      </c>
      <c r="Q13" s="12" t="inlineStr">
        <is>
          <t>出</t>
        </is>
      </c>
      <c r="R13" s="12" t="inlineStr">
        <is>
          <t>出</t>
        </is>
      </c>
      <c r="S13" s="12" t="inlineStr">
        <is>
          <t>出</t>
        </is>
      </c>
      <c r="T13" s="12" t="inlineStr">
        <is>
          <t>出</t>
        </is>
      </c>
      <c r="U13" s="12" t="inlineStr">
        <is>
          <t>出</t>
        </is>
      </c>
      <c r="V13" s="12" t="inlineStr">
        <is>
          <t>出</t>
        </is>
      </c>
      <c r="W13" s="12" t="inlineStr">
        <is>
          <t>出</t>
        </is>
      </c>
      <c r="X13" s="13">
        <f t="array" ref="X13">IF($C13="","",IFERROR(MATCH(1,(($C13:$U13="欠")+($C13:$U13="有")+($C13:$U13="公"))*(($D13:$V13="欠")+($D13:$V13="有")+($D13:$V13="公"))*(($E13:$W13="欠")+($E13:$W13="有")+($E13:$W13="公")),0)+2,""))</f>
        <v/>
      </c>
      <c r="Y13" s="13">
        <f>IF(OR($C13="",X13=""),"",SUMPRODUCT(($C$3:$W$3&gt;X13)*(($C13:$W13="欠")+($C13:$W13="公"))))</f>
        <v/>
      </c>
      <c r="Z13" s="13">
        <f t="array" ref="Z13">IF($C13="","",IFERROR(SMALL(IF((($C13:$W13="欠")+($C13:$W13="有")+($C13:$W13="公")),$C$3:$W$3),3),""))</f>
        <v/>
      </c>
      <c r="AA13" s="13">
        <f>IF(OR($C13="",Z13=""),"",SUMPRODUCT(($C$3:$W$3&gt;Z13)*(($C13:$W13="欠")+($C13:$W13="公"))))</f>
        <v/>
      </c>
      <c r="AB13" s="13">
        <f t="array" ref="AB13">IF($C13="","",IFERROR(MATCH(1,(($C13:$U13="欠")+($C13:$U13="公"))*(($D13:$V13="欠")+($D13:$V13="公"))*(($E13:$W13="欠")+($E13:$W13="公")),0)+2,""))</f>
        <v/>
      </c>
      <c r="AC13" s="13">
        <f>IF(OR($C13="",AB13=""),"",SUMPRODUCT(($C$3:$W$3&gt;AB13)*(($C13:$W13="欠")+($C13:$W13="公"))))</f>
        <v/>
      </c>
      <c r="AD13" s="13">
        <f t="array" ref="AD13">IF($C13="","",IFERROR(MATCH(1,(($C13:$U13="欠")+($C13:$U13="有"))*(($D13:$V13="欠")+($D13:$V13="有"))*(($E13:$W13="欠")+($E13:$W13="有")),0)+2,""))</f>
        <v/>
      </c>
      <c r="AE13" s="13">
        <f>IF(OR($C13="",AD13=""),"",SUMPRODUCT(($C$3:$W$3&gt;AD13)*(($C13:$W13="欠")+($C13:$W13="公"))))</f>
        <v/>
      </c>
      <c r="AF13" s="14">
        <f>IF($C13="","",IFERROR(INDEX('2_100人'!$R:$R,ROW()+0),""))</f>
        <v/>
      </c>
      <c r="AG13" s="14">
        <f>IF(OR($C13="",AF13=""),"",N(Y13)*AF13)</f>
        <v/>
      </c>
      <c r="AH13" s="14">
        <f>IF(OR($C13="",AF13=""),"",N(AA13)*AF13)</f>
        <v/>
      </c>
      <c r="AI13" s="14">
        <f>IF(AG13="","",AH13-AG13)</f>
        <v/>
      </c>
      <c r="AK13" s="6" t="inlineStr">
        <is>
          <t>有給を除くと: 支給日数の合計</t>
        </is>
      </c>
      <c r="AL13" s="11">
        <f>SUM($AC$4:$AC$203)</f>
        <v/>
      </c>
    </row>
    <row r="14">
      <c r="A14" s="6" t="n">
        <v>11</v>
      </c>
      <c r="B14" s="2" t="n">
        <v>46058</v>
      </c>
      <c r="C14" s="12" t="inlineStr">
        <is>
          <t>欠</t>
        </is>
      </c>
      <c r="D14" s="12" t="inlineStr">
        <is>
          <t>欠</t>
        </is>
      </c>
      <c r="E14" s="12" t="inlineStr">
        <is>
          <t>公</t>
        </is>
      </c>
      <c r="F14" s="12" t="inlineStr">
        <is>
          <t>公</t>
        </is>
      </c>
      <c r="G14" s="12" t="inlineStr">
        <is>
          <t>欠</t>
        </is>
      </c>
      <c r="H14" s="12" t="inlineStr">
        <is>
          <t>欠</t>
        </is>
      </c>
      <c r="I14" s="12" t="inlineStr">
        <is>
          <t>欠</t>
        </is>
      </c>
      <c r="J14" s="12" t="inlineStr">
        <is>
          <t>欠</t>
        </is>
      </c>
      <c r="K14" s="12" t="inlineStr">
        <is>
          <t>欠</t>
        </is>
      </c>
      <c r="L14" s="12" t="inlineStr">
        <is>
          <t>公</t>
        </is>
      </c>
      <c r="M14" s="12" t="inlineStr">
        <is>
          <t>公</t>
        </is>
      </c>
      <c r="N14" s="12" t="inlineStr">
        <is>
          <t>欠</t>
        </is>
      </c>
      <c r="O14" s="12" t="inlineStr">
        <is>
          <t>欠</t>
        </is>
      </c>
      <c r="P14" s="12" t="inlineStr">
        <is>
          <t>欠</t>
        </is>
      </c>
      <c r="Q14" s="12" t="inlineStr">
        <is>
          <t>欠</t>
        </is>
      </c>
      <c r="R14" s="12" t="inlineStr">
        <is>
          <t>欠</t>
        </is>
      </c>
      <c r="S14" s="12" t="inlineStr">
        <is>
          <t>公</t>
        </is>
      </c>
      <c r="T14" s="12" t="inlineStr">
        <is>
          <t>公</t>
        </is>
      </c>
      <c r="U14" s="12" t="inlineStr">
        <is>
          <t>出</t>
        </is>
      </c>
      <c r="V14" s="12" t="inlineStr">
        <is>
          <t>出</t>
        </is>
      </c>
      <c r="W14" s="12" t="inlineStr">
        <is>
          <t>出</t>
        </is>
      </c>
      <c r="X14" s="13">
        <f t="array" ref="X14">IF($C14="","",IFERROR(MATCH(1,(($C14:$U14="欠")+($C14:$U14="有")+($C14:$U14="公"))*(($D14:$V14="欠")+($D14:$V14="有")+($D14:$V14="公"))*(($E14:$W14="欠")+($E14:$W14="有")+($E14:$W14="公")),0)+2,""))</f>
        <v/>
      </c>
      <c r="Y14" s="13">
        <f>IF(OR($C14="",X14=""),"",SUMPRODUCT(($C$3:$W$3&gt;X14)*(($C14:$W14="欠")+($C14:$W14="公"))))</f>
        <v/>
      </c>
      <c r="Z14" s="13">
        <f t="array" ref="Z14">IF($C14="","",IFERROR(SMALL(IF((($C14:$W14="欠")+($C14:$W14="有")+($C14:$W14="公")),$C$3:$W$3),3),""))</f>
        <v/>
      </c>
      <c r="AA14" s="13">
        <f>IF(OR($C14="",Z14=""),"",SUMPRODUCT(($C$3:$W$3&gt;Z14)*(($C14:$W14="欠")+($C14:$W14="公"))))</f>
        <v/>
      </c>
      <c r="AB14" s="13">
        <f t="array" ref="AB14">IF($C14="","",IFERROR(MATCH(1,(($C14:$U14="欠")+($C14:$U14="公"))*(($D14:$V14="欠")+($D14:$V14="公"))*(($E14:$W14="欠")+($E14:$W14="公")),0)+2,""))</f>
        <v/>
      </c>
      <c r="AC14" s="13">
        <f>IF(OR($C14="",AB14=""),"",SUMPRODUCT(($C$3:$W$3&gt;AB14)*(($C14:$W14="欠")+($C14:$W14="公"))))</f>
        <v/>
      </c>
      <c r="AD14" s="13">
        <f t="array" ref="AD14">IF($C14="","",IFERROR(MATCH(1,(($C14:$U14="欠")+($C14:$U14="有"))*(($D14:$V14="欠")+($D14:$V14="有"))*(($E14:$W14="欠")+($E14:$W14="有")),0)+2,""))</f>
        <v/>
      </c>
      <c r="AE14" s="13">
        <f>IF(OR($C14="",AD14=""),"",SUMPRODUCT(($C$3:$W$3&gt;AD14)*(($C14:$W14="欠")+($C14:$W14="公"))))</f>
        <v/>
      </c>
      <c r="AF14" s="14">
        <f>IF($C14="","",IFERROR(INDEX('2_100人'!$R:$R,ROW()+0),""))</f>
        <v/>
      </c>
      <c r="AG14" s="14">
        <f>IF(OR($C14="",AF14=""),"",N(Y14)*AF14)</f>
        <v/>
      </c>
      <c r="AH14" s="14">
        <f>IF(OR($C14="",AF14=""),"",N(AA14)*AF14)</f>
        <v/>
      </c>
      <c r="AI14" s="14">
        <f>IF(AG14="","",AH14-AG14)</f>
        <v/>
      </c>
      <c r="AK14" s="6" t="inlineStr">
        <is>
          <t>公休を除くと: 終わる日がずれる件数</t>
        </is>
      </c>
      <c r="AL14" s="11">
        <f>SUMPRODUCT(($B$4:$B$203&lt;&gt;"")*($AD$4:$AD$203&lt;&gt;$X$4:$X$203))</f>
        <v/>
      </c>
    </row>
    <row r="15">
      <c r="A15" s="6" t="n">
        <v>12</v>
      </c>
      <c r="B15" s="2" t="n">
        <v>46034</v>
      </c>
      <c r="C15" s="12" t="inlineStr">
        <is>
          <t>有</t>
        </is>
      </c>
      <c r="D15" s="12" t="inlineStr">
        <is>
          <t>有</t>
        </is>
      </c>
      <c r="E15" s="12" t="inlineStr">
        <is>
          <t>欠</t>
        </is>
      </c>
      <c r="F15" s="12" t="inlineStr">
        <is>
          <t>欠</t>
        </is>
      </c>
      <c r="G15" s="12" t="inlineStr">
        <is>
          <t>欠</t>
        </is>
      </c>
      <c r="H15" s="12" t="inlineStr">
        <is>
          <t>公</t>
        </is>
      </c>
      <c r="I15" s="12" t="inlineStr">
        <is>
          <t>公</t>
        </is>
      </c>
      <c r="J15" s="12" t="inlineStr">
        <is>
          <t>欠</t>
        </is>
      </c>
      <c r="K15" s="12" t="inlineStr">
        <is>
          <t>出</t>
        </is>
      </c>
      <c r="L15" s="12" t="inlineStr">
        <is>
          <t>出</t>
        </is>
      </c>
      <c r="M15" s="12" t="inlineStr">
        <is>
          <t>出</t>
        </is>
      </c>
      <c r="N15" s="12" t="inlineStr">
        <is>
          <t>出</t>
        </is>
      </c>
      <c r="O15" s="12" t="inlineStr">
        <is>
          <t>出</t>
        </is>
      </c>
      <c r="P15" s="12" t="inlineStr">
        <is>
          <t>出</t>
        </is>
      </c>
      <c r="Q15" s="12" t="inlineStr">
        <is>
          <t>出</t>
        </is>
      </c>
      <c r="R15" s="12" t="inlineStr">
        <is>
          <t>出</t>
        </is>
      </c>
      <c r="S15" s="12" t="inlineStr">
        <is>
          <t>出</t>
        </is>
      </c>
      <c r="T15" s="12" t="inlineStr">
        <is>
          <t>出</t>
        </is>
      </c>
      <c r="U15" s="12" t="inlineStr">
        <is>
          <t>出</t>
        </is>
      </c>
      <c r="V15" s="12" t="inlineStr">
        <is>
          <t>出</t>
        </is>
      </c>
      <c r="W15" s="12" t="inlineStr">
        <is>
          <t>出</t>
        </is>
      </c>
      <c r="X15" s="13">
        <f t="array" ref="X15">IF($C15="","",IFERROR(MATCH(1,(($C15:$U15="欠")+($C15:$U15="有")+($C15:$U15="公"))*(($D15:$V15="欠")+($D15:$V15="有")+($D15:$V15="公"))*(($E15:$W15="欠")+($E15:$W15="有")+($E15:$W15="公")),0)+2,""))</f>
        <v/>
      </c>
      <c r="Y15" s="13">
        <f>IF(OR($C15="",X15=""),"",SUMPRODUCT(($C$3:$W$3&gt;X15)*(($C15:$W15="欠")+($C15:$W15="公"))))</f>
        <v/>
      </c>
      <c r="Z15" s="13">
        <f t="array" ref="Z15">IF($C15="","",IFERROR(SMALL(IF((($C15:$W15="欠")+($C15:$W15="有")+($C15:$W15="公")),$C$3:$W$3),3),""))</f>
        <v/>
      </c>
      <c r="AA15" s="13">
        <f>IF(OR($C15="",Z15=""),"",SUMPRODUCT(($C$3:$W$3&gt;Z15)*(($C15:$W15="欠")+($C15:$W15="公"))))</f>
        <v/>
      </c>
      <c r="AB15" s="13">
        <f t="array" ref="AB15">IF($C15="","",IFERROR(MATCH(1,(($C15:$U15="欠")+($C15:$U15="公"))*(($D15:$V15="欠")+($D15:$V15="公"))*(($E15:$W15="欠")+($E15:$W15="公")),0)+2,""))</f>
        <v/>
      </c>
      <c r="AC15" s="13">
        <f>IF(OR($C15="",AB15=""),"",SUMPRODUCT(($C$3:$W$3&gt;AB15)*(($C15:$W15="欠")+($C15:$W15="公"))))</f>
        <v/>
      </c>
      <c r="AD15" s="13">
        <f t="array" ref="AD15">IF($C15="","",IFERROR(MATCH(1,(($C15:$U15="欠")+($C15:$U15="有"))*(($D15:$V15="欠")+($D15:$V15="有"))*(($E15:$W15="欠")+($E15:$W15="有")),0)+2,""))</f>
        <v/>
      </c>
      <c r="AE15" s="13">
        <f>IF(OR($C15="",AD15=""),"",SUMPRODUCT(($C$3:$W$3&gt;AD15)*(($C15:$W15="欠")+($C15:$W15="公"))))</f>
        <v/>
      </c>
      <c r="AF15" s="14">
        <f>IF($C15="","",IFERROR(INDEX('2_100人'!$R:$R,ROW()+0),""))</f>
        <v/>
      </c>
      <c r="AG15" s="14">
        <f>IF(OR($C15="",AF15=""),"",N(Y15)*AF15)</f>
        <v/>
      </c>
      <c r="AH15" s="14">
        <f>IF(OR($C15="",AF15=""),"",N(AA15)*AF15)</f>
        <v/>
      </c>
      <c r="AI15" s="14">
        <f>IF(AG15="","",AH15-AG15)</f>
        <v/>
      </c>
      <c r="AK15" s="6" t="inlineStr">
        <is>
          <t>公休を除くと: 支給日数がずれる件数</t>
        </is>
      </c>
      <c r="AL15" s="11">
        <f>SUMPRODUCT(($B$4:$B$203&lt;&gt;"")*($AE$4:$AE$203&lt;&gt;$Y$4:$Y$203))</f>
        <v/>
      </c>
    </row>
    <row r="16">
      <c r="A16" s="6" t="n">
        <v>13</v>
      </c>
      <c r="B16" s="2" t="n">
        <v>46182</v>
      </c>
      <c r="C16" s="12" t="inlineStr">
        <is>
          <t>欠</t>
        </is>
      </c>
      <c r="D16" s="12" t="inlineStr">
        <is>
          <t>出</t>
        </is>
      </c>
      <c r="E16" s="12" t="inlineStr">
        <is>
          <t>出</t>
        </is>
      </c>
      <c r="F16" s="12" t="inlineStr">
        <is>
          <t>欠</t>
        </is>
      </c>
      <c r="G16" s="12" t="inlineStr">
        <is>
          <t>公</t>
        </is>
      </c>
      <c r="H16" s="12" t="inlineStr">
        <is>
          <t>公</t>
        </is>
      </c>
      <c r="I16" s="12" t="inlineStr">
        <is>
          <t>欠</t>
        </is>
      </c>
      <c r="J16" s="12" t="inlineStr">
        <is>
          <t>欠</t>
        </is>
      </c>
      <c r="K16" s="12" t="inlineStr">
        <is>
          <t>欠</t>
        </is>
      </c>
      <c r="L16" s="12" t="inlineStr">
        <is>
          <t>欠</t>
        </is>
      </c>
      <c r="M16" s="12" t="inlineStr">
        <is>
          <t>欠</t>
        </is>
      </c>
      <c r="N16" s="12" t="inlineStr">
        <is>
          <t>公</t>
        </is>
      </c>
      <c r="O16" s="12" t="inlineStr">
        <is>
          <t>公</t>
        </is>
      </c>
      <c r="P16" s="12" t="inlineStr">
        <is>
          <t>欠</t>
        </is>
      </c>
      <c r="Q16" s="12" t="inlineStr">
        <is>
          <t>出</t>
        </is>
      </c>
      <c r="R16" s="12" t="inlineStr">
        <is>
          <t>出</t>
        </is>
      </c>
      <c r="S16" s="12" t="inlineStr">
        <is>
          <t>出</t>
        </is>
      </c>
      <c r="T16" s="12" t="inlineStr">
        <is>
          <t>出</t>
        </is>
      </c>
      <c r="U16" s="12" t="inlineStr">
        <is>
          <t>出</t>
        </is>
      </c>
      <c r="V16" s="12" t="inlineStr">
        <is>
          <t>出</t>
        </is>
      </c>
      <c r="W16" s="12" t="inlineStr">
        <is>
          <t>出</t>
        </is>
      </c>
      <c r="X16" s="13">
        <f t="array" ref="X16">IF($C16="","",IFERROR(MATCH(1,(($C16:$U16="欠")+($C16:$U16="有")+($C16:$U16="公"))*(($D16:$V16="欠")+($D16:$V16="有")+($D16:$V16="公"))*(($E16:$W16="欠")+($E16:$W16="有")+($E16:$W16="公")),0)+2,""))</f>
        <v/>
      </c>
      <c r="Y16" s="13">
        <f>IF(OR($C16="",X16=""),"",SUMPRODUCT(($C$3:$W$3&gt;X16)*(($C16:$W16="欠")+($C16:$W16="公"))))</f>
        <v/>
      </c>
      <c r="Z16" s="13">
        <f t="array" ref="Z16">IF($C16="","",IFERROR(SMALL(IF((($C16:$W16="欠")+($C16:$W16="有")+($C16:$W16="公")),$C$3:$W$3),3),""))</f>
        <v/>
      </c>
      <c r="AA16" s="13">
        <f>IF(OR($C16="",Z16=""),"",SUMPRODUCT(($C$3:$W$3&gt;Z16)*(($C16:$W16="欠")+($C16:$W16="公"))))</f>
        <v/>
      </c>
      <c r="AB16" s="13">
        <f t="array" ref="AB16">IF($C16="","",IFERROR(MATCH(1,(($C16:$U16="欠")+($C16:$U16="公"))*(($D16:$V16="欠")+($D16:$V16="公"))*(($E16:$W16="欠")+($E16:$W16="公")),0)+2,""))</f>
        <v/>
      </c>
      <c r="AC16" s="13">
        <f>IF(OR($C16="",AB16=""),"",SUMPRODUCT(($C$3:$W$3&gt;AB16)*(($C16:$W16="欠")+($C16:$W16="公"))))</f>
        <v/>
      </c>
      <c r="AD16" s="13">
        <f t="array" ref="AD16">IF($C16="","",IFERROR(MATCH(1,(($C16:$U16="欠")+($C16:$U16="有"))*(($D16:$V16="欠")+($D16:$V16="有"))*(($E16:$W16="欠")+($E16:$W16="有")),0)+2,""))</f>
        <v/>
      </c>
      <c r="AE16" s="13">
        <f>IF(OR($C16="",AD16=""),"",SUMPRODUCT(($C$3:$W$3&gt;AD16)*(($C16:$W16="欠")+($C16:$W16="公"))))</f>
        <v/>
      </c>
      <c r="AF16" s="14">
        <f>IF($C16="","",IFERROR(INDEX('2_100人'!$R:$R,ROW()+0),""))</f>
        <v/>
      </c>
      <c r="AG16" s="14">
        <f>IF(OR($C16="",AF16=""),"",N(Y16)*AF16)</f>
        <v/>
      </c>
      <c r="AH16" s="14">
        <f>IF(OR($C16="",AF16=""),"",N(AA16)*AF16)</f>
        <v/>
      </c>
      <c r="AI16" s="14">
        <f>IF(AG16="","",AH16-AG16)</f>
        <v/>
      </c>
      <c r="AK16" s="6" t="inlineStr">
        <is>
          <t>公休を除くと: 支給日数の合計</t>
        </is>
      </c>
      <c r="AL16" s="11">
        <f>SUM($AE$4:$AE$203)</f>
        <v/>
      </c>
    </row>
    <row r="17">
      <c r="A17" s="6" t="n">
        <v>14</v>
      </c>
      <c r="B17" s="2" t="n">
        <v>46206</v>
      </c>
      <c r="C17" s="12" t="inlineStr">
        <is>
          <t>有</t>
        </is>
      </c>
      <c r="D17" s="12" t="inlineStr">
        <is>
          <t>公</t>
        </is>
      </c>
      <c r="E17" s="12" t="inlineStr">
        <is>
          <t>公</t>
        </is>
      </c>
      <c r="F17" s="12" t="inlineStr">
        <is>
          <t>有</t>
        </is>
      </c>
      <c r="G17" s="12" t="inlineStr">
        <is>
          <t>欠</t>
        </is>
      </c>
      <c r="H17" s="12" t="inlineStr">
        <is>
          <t>欠</t>
        </is>
      </c>
      <c r="I17" s="12" t="inlineStr">
        <is>
          <t>出</t>
        </is>
      </c>
      <c r="J17" s="12" t="inlineStr">
        <is>
          <t>出</t>
        </is>
      </c>
      <c r="K17" s="12" t="inlineStr">
        <is>
          <t>出</t>
        </is>
      </c>
      <c r="L17" s="12" t="inlineStr">
        <is>
          <t>出</t>
        </is>
      </c>
      <c r="M17" s="12" t="inlineStr">
        <is>
          <t>出</t>
        </is>
      </c>
      <c r="N17" s="12" t="inlineStr">
        <is>
          <t>出</t>
        </is>
      </c>
      <c r="O17" s="12" t="inlineStr">
        <is>
          <t>出</t>
        </is>
      </c>
      <c r="P17" s="12" t="inlineStr">
        <is>
          <t>出</t>
        </is>
      </c>
      <c r="Q17" s="12" t="inlineStr">
        <is>
          <t>出</t>
        </is>
      </c>
      <c r="R17" s="12" t="inlineStr">
        <is>
          <t>出</t>
        </is>
      </c>
      <c r="S17" s="12" t="inlineStr">
        <is>
          <t>出</t>
        </is>
      </c>
      <c r="T17" s="12" t="inlineStr">
        <is>
          <t>出</t>
        </is>
      </c>
      <c r="U17" s="12" t="inlineStr">
        <is>
          <t>出</t>
        </is>
      </c>
      <c r="V17" s="12" t="inlineStr">
        <is>
          <t>出</t>
        </is>
      </c>
      <c r="W17" s="12" t="inlineStr">
        <is>
          <t>出</t>
        </is>
      </c>
      <c r="X17" s="13">
        <f t="array" ref="X17">IF($C17="","",IFERROR(MATCH(1,(($C17:$U17="欠")+($C17:$U17="有")+($C17:$U17="公"))*(($D17:$V17="欠")+($D17:$V17="有")+($D17:$V17="公"))*(($E17:$W17="欠")+($E17:$W17="有")+($E17:$W17="公")),0)+2,""))</f>
        <v/>
      </c>
      <c r="Y17" s="13">
        <f>IF(OR($C17="",X17=""),"",SUMPRODUCT(($C$3:$W$3&gt;X17)*(($C17:$W17="欠")+($C17:$W17="公"))))</f>
        <v/>
      </c>
      <c r="Z17" s="13">
        <f t="array" ref="Z17">IF($C17="","",IFERROR(SMALL(IF((($C17:$W17="欠")+($C17:$W17="有")+($C17:$W17="公")),$C$3:$W$3),3),""))</f>
        <v/>
      </c>
      <c r="AA17" s="13">
        <f>IF(OR($C17="",Z17=""),"",SUMPRODUCT(($C$3:$W$3&gt;Z17)*(($C17:$W17="欠")+($C17:$W17="公"))))</f>
        <v/>
      </c>
      <c r="AB17" s="13">
        <f t="array" ref="AB17">IF($C17="","",IFERROR(MATCH(1,(($C17:$U17="欠")+($C17:$U17="公"))*(($D17:$V17="欠")+($D17:$V17="公"))*(($E17:$W17="欠")+($E17:$W17="公")),0)+2,""))</f>
        <v/>
      </c>
      <c r="AC17" s="13">
        <f>IF(OR($C17="",AB17=""),"",SUMPRODUCT(($C$3:$W$3&gt;AB17)*(($C17:$W17="欠")+($C17:$W17="公"))))</f>
        <v/>
      </c>
      <c r="AD17" s="13">
        <f t="array" ref="AD17">IF($C17="","",IFERROR(MATCH(1,(($C17:$U17="欠")+($C17:$U17="有"))*(($D17:$V17="欠")+($D17:$V17="有"))*(($E17:$W17="欠")+($E17:$W17="有")),0)+2,""))</f>
        <v/>
      </c>
      <c r="AE17" s="13">
        <f>IF(OR($C17="",AD17=""),"",SUMPRODUCT(($C$3:$W$3&gt;AD17)*(($C17:$W17="欠")+($C17:$W17="公"))))</f>
        <v/>
      </c>
      <c r="AF17" s="14">
        <f>IF($C17="","",IFERROR(INDEX('2_100人'!$R:$R,ROW()+0),""))</f>
        <v/>
      </c>
      <c r="AG17" s="14">
        <f>IF(OR($C17="",AF17=""),"",N(Y17)*AF17)</f>
        <v/>
      </c>
      <c r="AH17" s="14">
        <f>IF(OR($C17="",AF17=""),"",N(AA17)*AF17)</f>
        <v/>
      </c>
      <c r="AI17" s="14">
        <f>IF(AG17="","",AH17-AG17)</f>
        <v/>
      </c>
      <c r="AK17" s="6" t="inlineStr">
        <is>
          <t>支給額の合計（正しい数え方）</t>
        </is>
      </c>
      <c r="AL17" s="11">
        <f>SUM($AG$4:$AG$203)</f>
        <v/>
      </c>
    </row>
    <row r="18">
      <c r="A18" s="6" t="n">
        <v>15</v>
      </c>
      <c r="B18" s="2" t="n">
        <v>46189</v>
      </c>
      <c r="C18" s="12" t="inlineStr">
        <is>
          <t>有</t>
        </is>
      </c>
      <c r="D18" s="12" t="inlineStr">
        <is>
          <t>有</t>
        </is>
      </c>
      <c r="E18" s="12" t="inlineStr">
        <is>
          <t>欠</t>
        </is>
      </c>
      <c r="F18" s="12" t="inlineStr">
        <is>
          <t>欠</t>
        </is>
      </c>
      <c r="G18" s="12" t="inlineStr">
        <is>
          <t>公</t>
        </is>
      </c>
      <c r="H18" s="12" t="inlineStr">
        <is>
          <t>出</t>
        </is>
      </c>
      <c r="I18" s="12" t="inlineStr">
        <is>
          <t>出</t>
        </is>
      </c>
      <c r="J18" s="12" t="inlineStr">
        <is>
          <t>出</t>
        </is>
      </c>
      <c r="K18" s="12" t="inlineStr">
        <is>
          <t>出</t>
        </is>
      </c>
      <c r="L18" s="12" t="inlineStr">
        <is>
          <t>出</t>
        </is>
      </c>
      <c r="M18" s="12" t="inlineStr">
        <is>
          <t>出</t>
        </is>
      </c>
      <c r="N18" s="12" t="inlineStr">
        <is>
          <t>出</t>
        </is>
      </c>
      <c r="O18" s="12" t="inlineStr">
        <is>
          <t>出</t>
        </is>
      </c>
      <c r="P18" s="12" t="inlineStr">
        <is>
          <t>出</t>
        </is>
      </c>
      <c r="Q18" s="12" t="inlineStr">
        <is>
          <t>出</t>
        </is>
      </c>
      <c r="R18" s="12" t="inlineStr">
        <is>
          <t>出</t>
        </is>
      </c>
      <c r="S18" s="12" t="inlineStr">
        <is>
          <t>出</t>
        </is>
      </c>
      <c r="T18" s="12" t="inlineStr">
        <is>
          <t>出</t>
        </is>
      </c>
      <c r="U18" s="12" t="inlineStr">
        <is>
          <t>出</t>
        </is>
      </c>
      <c r="V18" s="12" t="inlineStr">
        <is>
          <t>出</t>
        </is>
      </c>
      <c r="W18" s="12" t="inlineStr">
        <is>
          <t>出</t>
        </is>
      </c>
      <c r="X18" s="13">
        <f t="array" ref="X18">IF($C18="","",IFERROR(MATCH(1,(($C18:$U18="欠")+($C18:$U18="有")+($C18:$U18="公"))*(($D18:$V18="欠")+($D18:$V18="有")+($D18:$V18="公"))*(($E18:$W18="欠")+($E18:$W18="有")+($E18:$W18="公")),0)+2,""))</f>
        <v/>
      </c>
      <c r="Y18" s="13">
        <f>IF(OR($C18="",X18=""),"",SUMPRODUCT(($C$3:$W$3&gt;X18)*(($C18:$W18="欠")+($C18:$W18="公"))))</f>
        <v/>
      </c>
      <c r="Z18" s="13">
        <f t="array" ref="Z18">IF($C18="","",IFERROR(SMALL(IF((($C18:$W18="欠")+($C18:$W18="有")+($C18:$W18="公")),$C$3:$W$3),3),""))</f>
        <v/>
      </c>
      <c r="AA18" s="13">
        <f>IF(OR($C18="",Z18=""),"",SUMPRODUCT(($C$3:$W$3&gt;Z18)*(($C18:$W18="欠")+($C18:$W18="公"))))</f>
        <v/>
      </c>
      <c r="AB18" s="13">
        <f t="array" ref="AB18">IF($C18="","",IFERROR(MATCH(1,(($C18:$U18="欠")+($C18:$U18="公"))*(($D18:$V18="欠")+($D18:$V18="公"))*(($E18:$W18="欠")+($E18:$W18="公")),0)+2,""))</f>
        <v/>
      </c>
      <c r="AC18" s="13">
        <f>IF(OR($C18="",AB18=""),"",SUMPRODUCT(($C$3:$W$3&gt;AB18)*(($C18:$W18="欠")+($C18:$W18="公"))))</f>
        <v/>
      </c>
      <c r="AD18" s="13">
        <f t="array" ref="AD18">IF($C18="","",IFERROR(MATCH(1,(($C18:$U18="欠")+($C18:$U18="有"))*(($D18:$V18="欠")+($D18:$V18="有"))*(($E18:$W18="欠")+($E18:$W18="有")),0)+2,""))</f>
        <v/>
      </c>
      <c r="AE18" s="13">
        <f>IF(OR($C18="",AD18=""),"",SUMPRODUCT(($C$3:$W$3&gt;AD18)*(($C18:$W18="欠")+($C18:$W18="公"))))</f>
        <v/>
      </c>
      <c r="AF18" s="14">
        <f>IF($C18="","",IFERROR(INDEX('2_100人'!$R:$R,ROW()+0),""))</f>
        <v/>
      </c>
      <c r="AG18" s="14">
        <f>IF(OR($C18="",AF18=""),"",N(Y18)*AF18)</f>
        <v/>
      </c>
      <c r="AH18" s="14">
        <f>IF(OR($C18="",AF18=""),"",N(AA18)*AF18)</f>
        <v/>
      </c>
      <c r="AI18" s="14">
        <f>IF(AG18="","",AH18-AG18)</f>
        <v/>
      </c>
    </row>
    <row r="19">
      <c r="A19" s="6" t="n">
        <v>16</v>
      </c>
      <c r="B19" s="2" t="n">
        <v>46206</v>
      </c>
      <c r="C19" s="12" t="inlineStr">
        <is>
          <t>有</t>
        </is>
      </c>
      <c r="D19" s="12" t="inlineStr">
        <is>
          <t>出</t>
        </is>
      </c>
      <c r="E19" s="12" t="inlineStr">
        <is>
          <t>出</t>
        </is>
      </c>
      <c r="F19" s="12" t="inlineStr">
        <is>
          <t>有</t>
        </is>
      </c>
      <c r="G19" s="12" t="inlineStr">
        <is>
          <t>欠</t>
        </is>
      </c>
      <c r="H19" s="12" t="inlineStr">
        <is>
          <t>欠</t>
        </is>
      </c>
      <c r="I19" s="12" t="inlineStr">
        <is>
          <t>欠</t>
        </is>
      </c>
      <c r="J19" s="12" t="inlineStr">
        <is>
          <t>欠</t>
        </is>
      </c>
      <c r="K19" s="12" t="inlineStr">
        <is>
          <t>公</t>
        </is>
      </c>
      <c r="L19" s="12" t="inlineStr">
        <is>
          <t>公</t>
        </is>
      </c>
      <c r="M19" s="12" t="inlineStr">
        <is>
          <t>欠</t>
        </is>
      </c>
      <c r="N19" s="12" t="inlineStr">
        <is>
          <t>欠</t>
        </is>
      </c>
      <c r="O19" s="12" t="inlineStr">
        <is>
          <t>欠</t>
        </is>
      </c>
      <c r="P19" s="12" t="inlineStr">
        <is>
          <t>欠</t>
        </is>
      </c>
      <c r="Q19" s="12" t="inlineStr">
        <is>
          <t>欠</t>
        </is>
      </c>
      <c r="R19" s="12" t="inlineStr">
        <is>
          <t>公</t>
        </is>
      </c>
      <c r="S19" s="12" t="inlineStr">
        <is>
          <t>公</t>
        </is>
      </c>
      <c r="T19" s="12" t="inlineStr">
        <is>
          <t>出</t>
        </is>
      </c>
      <c r="U19" s="12" t="inlineStr">
        <is>
          <t>出</t>
        </is>
      </c>
      <c r="V19" s="12" t="inlineStr">
        <is>
          <t>出</t>
        </is>
      </c>
      <c r="W19" s="12" t="inlineStr">
        <is>
          <t>出</t>
        </is>
      </c>
      <c r="X19" s="13">
        <f t="array" ref="X19">IF($C19="","",IFERROR(MATCH(1,(($C19:$U19="欠")+($C19:$U19="有")+($C19:$U19="公"))*(($D19:$V19="欠")+($D19:$V19="有")+($D19:$V19="公"))*(($E19:$W19="欠")+($E19:$W19="有")+($E19:$W19="公")),0)+2,""))</f>
        <v/>
      </c>
      <c r="Y19" s="13">
        <f>IF(OR($C19="",X19=""),"",SUMPRODUCT(($C$3:$W$3&gt;X19)*(($C19:$W19="欠")+($C19:$W19="公"))))</f>
        <v/>
      </c>
      <c r="Z19" s="13">
        <f t="array" ref="Z19">IF($C19="","",IFERROR(SMALL(IF((($C19:$W19="欠")+($C19:$W19="有")+($C19:$W19="公")),$C$3:$W$3),3),""))</f>
        <v/>
      </c>
      <c r="AA19" s="13">
        <f>IF(OR($C19="",Z19=""),"",SUMPRODUCT(($C$3:$W$3&gt;Z19)*(($C19:$W19="欠")+($C19:$W19="公"))))</f>
        <v/>
      </c>
      <c r="AB19" s="13">
        <f t="array" ref="AB19">IF($C19="","",IFERROR(MATCH(1,(($C19:$U19="欠")+($C19:$U19="公"))*(($D19:$V19="欠")+($D19:$V19="公"))*(($E19:$W19="欠")+($E19:$W19="公")),0)+2,""))</f>
        <v/>
      </c>
      <c r="AC19" s="13">
        <f>IF(OR($C19="",AB19=""),"",SUMPRODUCT(($C$3:$W$3&gt;AB19)*(($C19:$W19="欠")+($C19:$W19="公"))))</f>
        <v/>
      </c>
      <c r="AD19" s="13">
        <f t="array" ref="AD19">IF($C19="","",IFERROR(MATCH(1,(($C19:$U19="欠")+($C19:$U19="有"))*(($D19:$V19="欠")+($D19:$V19="有"))*(($E19:$W19="欠")+($E19:$W19="有")),0)+2,""))</f>
        <v/>
      </c>
      <c r="AE19" s="13">
        <f>IF(OR($C19="",AD19=""),"",SUMPRODUCT(($C$3:$W$3&gt;AD19)*(($C19:$W19="欠")+($C19:$W19="公"))))</f>
        <v/>
      </c>
      <c r="AF19" s="14">
        <f>IF($C19="","",IFERROR(INDEX('2_100人'!$R:$R,ROW()+0),""))</f>
        <v/>
      </c>
      <c r="AG19" s="14">
        <f>IF(OR($C19="",AF19=""),"",N(Y19)*AF19)</f>
        <v/>
      </c>
      <c r="AH19" s="14">
        <f>IF(OR($C19="",AF19=""),"",N(AA19)*AF19)</f>
        <v/>
      </c>
      <c r="AI19" s="14">
        <f>IF(AG19="","",AH19-AG19)</f>
        <v/>
      </c>
    </row>
    <row r="20">
      <c r="A20" s="6" t="n">
        <v>17</v>
      </c>
      <c r="B20" s="2" t="n">
        <v>46233</v>
      </c>
      <c r="C20" s="12" t="inlineStr">
        <is>
          <t>欠</t>
        </is>
      </c>
      <c r="D20" s="12" t="inlineStr">
        <is>
          <t>欠</t>
        </is>
      </c>
      <c r="E20" s="12" t="inlineStr">
        <is>
          <t>公</t>
        </is>
      </c>
      <c r="F20" s="12" t="inlineStr">
        <is>
          <t>公</t>
        </is>
      </c>
      <c r="G20" s="12" t="inlineStr">
        <is>
          <t>出</t>
        </is>
      </c>
      <c r="H20" s="12" t="inlineStr">
        <is>
          <t>出</t>
        </is>
      </c>
      <c r="I20" s="12" t="inlineStr">
        <is>
          <t>出</t>
        </is>
      </c>
      <c r="J20" s="12" t="inlineStr">
        <is>
          <t>出</t>
        </is>
      </c>
      <c r="K20" s="12" t="inlineStr">
        <is>
          <t>出</t>
        </is>
      </c>
      <c r="L20" s="12" t="inlineStr">
        <is>
          <t>出</t>
        </is>
      </c>
      <c r="M20" s="12" t="inlineStr">
        <is>
          <t>出</t>
        </is>
      </c>
      <c r="N20" s="12" t="inlineStr">
        <is>
          <t>出</t>
        </is>
      </c>
      <c r="O20" s="12" t="inlineStr">
        <is>
          <t>出</t>
        </is>
      </c>
      <c r="P20" s="12" t="inlineStr">
        <is>
          <t>出</t>
        </is>
      </c>
      <c r="Q20" s="12" t="inlineStr">
        <is>
          <t>出</t>
        </is>
      </c>
      <c r="R20" s="12" t="inlineStr">
        <is>
          <t>出</t>
        </is>
      </c>
      <c r="S20" s="12" t="inlineStr">
        <is>
          <t>出</t>
        </is>
      </c>
      <c r="T20" s="12" t="inlineStr">
        <is>
          <t>出</t>
        </is>
      </c>
      <c r="U20" s="12" t="inlineStr">
        <is>
          <t>出</t>
        </is>
      </c>
      <c r="V20" s="12" t="inlineStr">
        <is>
          <t>出</t>
        </is>
      </c>
      <c r="W20" s="12" t="inlineStr">
        <is>
          <t>出</t>
        </is>
      </c>
      <c r="X20" s="13">
        <f t="array" ref="X20">IF($C20="","",IFERROR(MATCH(1,(($C20:$U20="欠")+($C20:$U20="有")+($C20:$U20="公"))*(($D20:$V20="欠")+($D20:$V20="有")+($D20:$V20="公"))*(($E20:$W20="欠")+($E20:$W20="有")+($E20:$W20="公")),0)+2,""))</f>
        <v/>
      </c>
      <c r="Y20" s="13">
        <f>IF(OR($C20="",X20=""),"",SUMPRODUCT(($C$3:$W$3&gt;X20)*(($C20:$W20="欠")+($C20:$W20="公"))))</f>
        <v/>
      </c>
      <c r="Z20" s="13">
        <f t="array" ref="Z20">IF($C20="","",IFERROR(SMALL(IF((($C20:$W20="欠")+($C20:$W20="有")+($C20:$W20="公")),$C$3:$W$3),3),""))</f>
        <v/>
      </c>
      <c r="AA20" s="13">
        <f>IF(OR($C20="",Z20=""),"",SUMPRODUCT(($C$3:$W$3&gt;Z20)*(($C20:$W20="欠")+($C20:$W20="公"))))</f>
        <v/>
      </c>
      <c r="AB20" s="13">
        <f t="array" ref="AB20">IF($C20="","",IFERROR(MATCH(1,(($C20:$U20="欠")+($C20:$U20="公"))*(($D20:$V20="欠")+($D20:$V20="公"))*(($E20:$W20="欠")+($E20:$W20="公")),0)+2,""))</f>
        <v/>
      </c>
      <c r="AC20" s="13">
        <f>IF(OR($C20="",AB20=""),"",SUMPRODUCT(($C$3:$W$3&gt;AB20)*(($C20:$W20="欠")+($C20:$W20="公"))))</f>
        <v/>
      </c>
      <c r="AD20" s="13">
        <f t="array" ref="AD20">IF($C20="","",IFERROR(MATCH(1,(($C20:$U20="欠")+($C20:$U20="有"))*(($D20:$V20="欠")+($D20:$V20="有"))*(($E20:$W20="欠")+($E20:$W20="有")),0)+2,""))</f>
        <v/>
      </c>
      <c r="AE20" s="13">
        <f>IF(OR($C20="",AD20=""),"",SUMPRODUCT(($C$3:$W$3&gt;AD20)*(($C20:$W20="欠")+($C20:$W20="公"))))</f>
        <v/>
      </c>
      <c r="AF20" s="14">
        <f>IF($C20="","",IFERROR(INDEX('2_100人'!$R:$R,ROW()+0),""))</f>
        <v/>
      </c>
      <c r="AG20" s="14">
        <f>IF(OR($C20="",AF20=""),"",N(Y20)*AF20)</f>
        <v/>
      </c>
      <c r="AH20" s="14">
        <f>IF(OR($C20="",AF20=""),"",N(AA20)*AF20)</f>
        <v/>
      </c>
      <c r="AI20" s="14">
        <f>IF(AG20="","",AH20-AG20)</f>
        <v/>
      </c>
    </row>
    <row r="21">
      <c r="A21" s="6" t="n">
        <v>18</v>
      </c>
      <c r="B21" s="2" t="n">
        <v>46219</v>
      </c>
      <c r="C21" s="12" t="inlineStr">
        <is>
          <t>欠</t>
        </is>
      </c>
      <c r="D21" s="12" t="inlineStr">
        <is>
          <t>欠</t>
        </is>
      </c>
      <c r="E21" s="12" t="inlineStr">
        <is>
          <t>公</t>
        </is>
      </c>
      <c r="F21" s="12" t="inlineStr">
        <is>
          <t>公</t>
        </is>
      </c>
      <c r="G21" s="12" t="inlineStr">
        <is>
          <t>出</t>
        </is>
      </c>
      <c r="H21" s="12" t="inlineStr">
        <is>
          <t>出</t>
        </is>
      </c>
      <c r="I21" s="12" t="inlineStr">
        <is>
          <t>出</t>
        </is>
      </c>
      <c r="J21" s="12" t="inlineStr">
        <is>
          <t>出</t>
        </is>
      </c>
      <c r="K21" s="12" t="inlineStr">
        <is>
          <t>出</t>
        </is>
      </c>
      <c r="L21" s="12" t="inlineStr">
        <is>
          <t>出</t>
        </is>
      </c>
      <c r="M21" s="12" t="inlineStr">
        <is>
          <t>出</t>
        </is>
      </c>
      <c r="N21" s="12" t="inlineStr">
        <is>
          <t>出</t>
        </is>
      </c>
      <c r="O21" s="12" t="inlineStr">
        <is>
          <t>出</t>
        </is>
      </c>
      <c r="P21" s="12" t="inlineStr">
        <is>
          <t>出</t>
        </is>
      </c>
      <c r="Q21" s="12" t="inlineStr">
        <is>
          <t>出</t>
        </is>
      </c>
      <c r="R21" s="12" t="inlineStr">
        <is>
          <t>出</t>
        </is>
      </c>
      <c r="S21" s="12" t="inlineStr">
        <is>
          <t>出</t>
        </is>
      </c>
      <c r="T21" s="12" t="inlineStr">
        <is>
          <t>出</t>
        </is>
      </c>
      <c r="U21" s="12" t="inlineStr">
        <is>
          <t>出</t>
        </is>
      </c>
      <c r="V21" s="12" t="inlineStr">
        <is>
          <t>出</t>
        </is>
      </c>
      <c r="W21" s="12" t="inlineStr">
        <is>
          <t>出</t>
        </is>
      </c>
      <c r="X21" s="13">
        <f t="array" ref="X21">IF($C21="","",IFERROR(MATCH(1,(($C21:$U21="欠")+($C21:$U21="有")+($C21:$U21="公"))*(($D21:$V21="欠")+($D21:$V21="有")+($D21:$V21="公"))*(($E21:$W21="欠")+($E21:$W21="有")+($E21:$W21="公")),0)+2,""))</f>
        <v/>
      </c>
      <c r="Y21" s="13">
        <f>IF(OR($C21="",X21=""),"",SUMPRODUCT(($C$3:$W$3&gt;X21)*(($C21:$W21="欠")+($C21:$W21="公"))))</f>
        <v/>
      </c>
      <c r="Z21" s="13">
        <f t="array" ref="Z21">IF($C21="","",IFERROR(SMALL(IF((($C21:$W21="欠")+($C21:$W21="有")+($C21:$W21="公")),$C$3:$W$3),3),""))</f>
        <v/>
      </c>
      <c r="AA21" s="13">
        <f>IF(OR($C21="",Z21=""),"",SUMPRODUCT(($C$3:$W$3&gt;Z21)*(($C21:$W21="欠")+($C21:$W21="公"))))</f>
        <v/>
      </c>
      <c r="AB21" s="13">
        <f t="array" ref="AB21">IF($C21="","",IFERROR(MATCH(1,(($C21:$U21="欠")+($C21:$U21="公"))*(($D21:$V21="欠")+($D21:$V21="公"))*(($E21:$W21="欠")+($E21:$W21="公")),0)+2,""))</f>
        <v/>
      </c>
      <c r="AC21" s="13">
        <f>IF(OR($C21="",AB21=""),"",SUMPRODUCT(($C$3:$W$3&gt;AB21)*(($C21:$W21="欠")+($C21:$W21="公"))))</f>
        <v/>
      </c>
      <c r="AD21" s="13">
        <f t="array" ref="AD21">IF($C21="","",IFERROR(MATCH(1,(($C21:$U21="欠")+($C21:$U21="有"))*(($D21:$V21="欠")+($D21:$V21="有"))*(($E21:$W21="欠")+($E21:$W21="有")),0)+2,""))</f>
        <v/>
      </c>
      <c r="AE21" s="13">
        <f>IF(OR($C21="",AD21=""),"",SUMPRODUCT(($C$3:$W$3&gt;AD21)*(($C21:$W21="欠")+($C21:$W21="公"))))</f>
        <v/>
      </c>
      <c r="AF21" s="14">
        <f>IF($C21="","",IFERROR(INDEX('2_100人'!$R:$R,ROW()+0),""))</f>
        <v/>
      </c>
      <c r="AG21" s="14">
        <f>IF(OR($C21="",AF21=""),"",N(Y21)*AF21)</f>
        <v/>
      </c>
      <c r="AH21" s="14">
        <f>IF(OR($C21="",AF21=""),"",N(AA21)*AF21)</f>
        <v/>
      </c>
      <c r="AI21" s="14">
        <f>IF(AG21="","",AH21-AG21)</f>
        <v/>
      </c>
    </row>
    <row r="22">
      <c r="A22" s="6" t="n">
        <v>19</v>
      </c>
      <c r="B22" s="2" t="n">
        <v>46041</v>
      </c>
      <c r="C22" s="12" t="inlineStr">
        <is>
          <t>欠</t>
        </is>
      </c>
      <c r="D22" s="12" t="inlineStr">
        <is>
          <t>欠</t>
        </is>
      </c>
      <c r="E22" s="12" t="inlineStr">
        <is>
          <t>欠</t>
        </is>
      </c>
      <c r="F22" s="12" t="inlineStr">
        <is>
          <t>欠</t>
        </is>
      </c>
      <c r="G22" s="12" t="inlineStr">
        <is>
          <t>欠</t>
        </is>
      </c>
      <c r="H22" s="12" t="inlineStr">
        <is>
          <t>公</t>
        </is>
      </c>
      <c r="I22" s="12" t="inlineStr">
        <is>
          <t>公</t>
        </is>
      </c>
      <c r="J22" s="12" t="inlineStr">
        <is>
          <t>欠</t>
        </is>
      </c>
      <c r="K22" s="12" t="inlineStr">
        <is>
          <t>欠</t>
        </is>
      </c>
      <c r="L22" s="12" t="inlineStr">
        <is>
          <t>欠</t>
        </is>
      </c>
      <c r="M22" s="12" t="inlineStr">
        <is>
          <t>欠</t>
        </is>
      </c>
      <c r="N22" s="12" t="inlineStr">
        <is>
          <t>欠</t>
        </is>
      </c>
      <c r="O22" s="12" t="inlineStr">
        <is>
          <t>公</t>
        </is>
      </c>
      <c r="P22" s="12" t="inlineStr">
        <is>
          <t>公</t>
        </is>
      </c>
      <c r="Q22" s="12" t="inlineStr">
        <is>
          <t>欠</t>
        </is>
      </c>
      <c r="R22" s="12" t="inlineStr">
        <is>
          <t>出</t>
        </is>
      </c>
      <c r="S22" s="12" t="inlineStr">
        <is>
          <t>出</t>
        </is>
      </c>
      <c r="T22" s="12" t="inlineStr">
        <is>
          <t>出</t>
        </is>
      </c>
      <c r="U22" s="12" t="inlineStr">
        <is>
          <t>出</t>
        </is>
      </c>
      <c r="V22" s="12" t="inlineStr">
        <is>
          <t>出</t>
        </is>
      </c>
      <c r="W22" s="12" t="inlineStr">
        <is>
          <t>出</t>
        </is>
      </c>
      <c r="X22" s="13">
        <f t="array" ref="X22">IF($C22="","",IFERROR(MATCH(1,(($C22:$U22="欠")+($C22:$U22="有")+($C22:$U22="公"))*(($D22:$V22="欠")+($D22:$V22="有")+($D22:$V22="公"))*(($E22:$W22="欠")+($E22:$W22="有")+($E22:$W22="公")),0)+2,""))</f>
        <v/>
      </c>
      <c r="Y22" s="13">
        <f>IF(OR($C22="",X22=""),"",SUMPRODUCT(($C$3:$W$3&gt;X22)*(($C22:$W22="欠")+($C22:$W22="公"))))</f>
        <v/>
      </c>
      <c r="Z22" s="13">
        <f t="array" ref="Z22">IF($C22="","",IFERROR(SMALL(IF((($C22:$W22="欠")+($C22:$W22="有")+($C22:$W22="公")),$C$3:$W$3),3),""))</f>
        <v/>
      </c>
      <c r="AA22" s="13">
        <f>IF(OR($C22="",Z22=""),"",SUMPRODUCT(($C$3:$W$3&gt;Z22)*(($C22:$W22="欠")+($C22:$W22="公"))))</f>
        <v/>
      </c>
      <c r="AB22" s="13">
        <f t="array" ref="AB22">IF($C22="","",IFERROR(MATCH(1,(($C22:$U22="欠")+($C22:$U22="公"))*(($D22:$V22="欠")+($D22:$V22="公"))*(($E22:$W22="欠")+($E22:$W22="公")),0)+2,""))</f>
        <v/>
      </c>
      <c r="AC22" s="13">
        <f>IF(OR($C22="",AB22=""),"",SUMPRODUCT(($C$3:$W$3&gt;AB22)*(($C22:$W22="欠")+($C22:$W22="公"))))</f>
        <v/>
      </c>
      <c r="AD22" s="13">
        <f t="array" ref="AD22">IF($C22="","",IFERROR(MATCH(1,(($C22:$U22="欠")+($C22:$U22="有"))*(($D22:$V22="欠")+($D22:$V22="有"))*(($E22:$W22="欠")+($E22:$W22="有")),0)+2,""))</f>
        <v/>
      </c>
      <c r="AE22" s="13">
        <f>IF(OR($C22="",AD22=""),"",SUMPRODUCT(($C$3:$W$3&gt;AD22)*(($C22:$W22="欠")+($C22:$W22="公"))))</f>
        <v/>
      </c>
      <c r="AF22" s="14">
        <f>IF($C22="","",IFERROR(INDEX('2_100人'!$R:$R,ROW()+0),""))</f>
        <v/>
      </c>
      <c r="AG22" s="14">
        <f>IF(OR($C22="",AF22=""),"",N(Y22)*AF22)</f>
        <v/>
      </c>
      <c r="AH22" s="14">
        <f>IF(OR($C22="",AF22=""),"",N(AA22)*AF22)</f>
        <v/>
      </c>
      <c r="AI22" s="14">
        <f>IF(AG22="","",AH22-AG22)</f>
        <v/>
      </c>
    </row>
    <row r="23">
      <c r="A23" s="6" t="n">
        <v>20</v>
      </c>
      <c r="B23" s="2" t="n">
        <v>46029</v>
      </c>
      <c r="C23" s="12" t="inlineStr">
        <is>
          <t>有</t>
        </is>
      </c>
      <c r="D23" s="12" t="inlineStr">
        <is>
          <t>出</t>
        </is>
      </c>
      <c r="E23" s="12" t="inlineStr">
        <is>
          <t>出</t>
        </is>
      </c>
      <c r="F23" s="12" t="inlineStr">
        <is>
          <t>公</t>
        </is>
      </c>
      <c r="G23" s="12" t="inlineStr">
        <is>
          <t>公</t>
        </is>
      </c>
      <c r="H23" s="12" t="inlineStr">
        <is>
          <t>有</t>
        </is>
      </c>
      <c r="I23" s="12" t="inlineStr">
        <is>
          <t>欠</t>
        </is>
      </c>
      <c r="J23" s="12" t="inlineStr">
        <is>
          <t>欠</t>
        </is>
      </c>
      <c r="K23" s="12" t="inlineStr">
        <is>
          <t>欠</t>
        </is>
      </c>
      <c r="L23" s="12" t="inlineStr">
        <is>
          <t>欠</t>
        </is>
      </c>
      <c r="M23" s="12" t="inlineStr">
        <is>
          <t>出</t>
        </is>
      </c>
      <c r="N23" s="12" t="inlineStr">
        <is>
          <t>出</t>
        </is>
      </c>
      <c r="O23" s="12" t="inlineStr">
        <is>
          <t>出</t>
        </is>
      </c>
      <c r="P23" s="12" t="inlineStr">
        <is>
          <t>出</t>
        </is>
      </c>
      <c r="Q23" s="12" t="inlineStr">
        <is>
          <t>出</t>
        </is>
      </c>
      <c r="R23" s="12" t="inlineStr">
        <is>
          <t>出</t>
        </is>
      </c>
      <c r="S23" s="12" t="inlineStr">
        <is>
          <t>出</t>
        </is>
      </c>
      <c r="T23" s="12" t="inlineStr">
        <is>
          <t>出</t>
        </is>
      </c>
      <c r="U23" s="12" t="inlineStr">
        <is>
          <t>出</t>
        </is>
      </c>
      <c r="V23" s="12" t="inlineStr">
        <is>
          <t>出</t>
        </is>
      </c>
      <c r="W23" s="12" t="inlineStr">
        <is>
          <t>出</t>
        </is>
      </c>
      <c r="X23" s="13">
        <f t="array" ref="X23">IF($C23="","",IFERROR(MATCH(1,(($C23:$U23="欠")+($C23:$U23="有")+($C23:$U23="公"))*(($D23:$V23="欠")+($D23:$V23="有")+($D23:$V23="公"))*(($E23:$W23="欠")+($E23:$W23="有")+($E23:$W23="公")),0)+2,""))</f>
        <v/>
      </c>
      <c r="Y23" s="13">
        <f>IF(OR($C23="",X23=""),"",SUMPRODUCT(($C$3:$W$3&gt;X23)*(($C23:$W23="欠")+($C23:$W23="公"))))</f>
        <v/>
      </c>
      <c r="Z23" s="13">
        <f t="array" ref="Z23">IF($C23="","",IFERROR(SMALL(IF((($C23:$W23="欠")+($C23:$W23="有")+($C23:$W23="公")),$C$3:$W$3),3),""))</f>
        <v/>
      </c>
      <c r="AA23" s="13">
        <f>IF(OR($C23="",Z23=""),"",SUMPRODUCT(($C$3:$W$3&gt;Z23)*(($C23:$W23="欠")+($C23:$W23="公"))))</f>
        <v/>
      </c>
      <c r="AB23" s="13">
        <f t="array" ref="AB23">IF($C23="","",IFERROR(MATCH(1,(($C23:$U23="欠")+($C23:$U23="公"))*(($D23:$V23="欠")+($D23:$V23="公"))*(($E23:$W23="欠")+($E23:$W23="公")),0)+2,""))</f>
        <v/>
      </c>
      <c r="AC23" s="13">
        <f>IF(OR($C23="",AB23=""),"",SUMPRODUCT(($C$3:$W$3&gt;AB23)*(($C23:$W23="欠")+($C23:$W23="公"))))</f>
        <v/>
      </c>
      <c r="AD23" s="13">
        <f t="array" ref="AD23">IF($C23="","",IFERROR(MATCH(1,(($C23:$U23="欠")+($C23:$U23="有"))*(($D23:$V23="欠")+($D23:$V23="有"))*(($E23:$W23="欠")+($E23:$W23="有")),0)+2,""))</f>
        <v/>
      </c>
      <c r="AE23" s="13">
        <f>IF(OR($C23="",AD23=""),"",SUMPRODUCT(($C$3:$W$3&gt;AD23)*(($C23:$W23="欠")+($C23:$W23="公"))))</f>
        <v/>
      </c>
      <c r="AF23" s="14">
        <f>IF($C23="","",IFERROR(INDEX('2_100人'!$R:$R,ROW()+0),""))</f>
        <v/>
      </c>
      <c r="AG23" s="14">
        <f>IF(OR($C23="",AF23=""),"",N(Y23)*AF23)</f>
        <v/>
      </c>
      <c r="AH23" s="14">
        <f>IF(OR($C23="",AF23=""),"",N(AA23)*AF23)</f>
        <v/>
      </c>
      <c r="AI23" s="14">
        <f>IF(AG23="","",AH23-AG23)</f>
        <v/>
      </c>
    </row>
    <row r="24">
      <c r="A24" s="6" t="n">
        <v>21</v>
      </c>
      <c r="B24" s="2" t="n">
        <v>46090</v>
      </c>
      <c r="C24" s="12" t="inlineStr">
        <is>
          <t>有</t>
        </is>
      </c>
      <c r="D24" s="12" t="inlineStr">
        <is>
          <t>有</t>
        </is>
      </c>
      <c r="E24" s="12" t="inlineStr">
        <is>
          <t>欠</t>
        </is>
      </c>
      <c r="F24" s="12" t="inlineStr">
        <is>
          <t>欠</t>
        </is>
      </c>
      <c r="G24" s="12" t="inlineStr">
        <is>
          <t>欠</t>
        </is>
      </c>
      <c r="H24" s="12" t="inlineStr">
        <is>
          <t>公</t>
        </is>
      </c>
      <c r="I24" s="12" t="inlineStr">
        <is>
          <t>公</t>
        </is>
      </c>
      <c r="J24" s="12" t="inlineStr">
        <is>
          <t>欠</t>
        </is>
      </c>
      <c r="K24" s="12" t="inlineStr">
        <is>
          <t>欠</t>
        </is>
      </c>
      <c r="L24" s="12" t="inlineStr">
        <is>
          <t>欠</t>
        </is>
      </c>
      <c r="M24" s="12" t="inlineStr">
        <is>
          <t>欠</t>
        </is>
      </c>
      <c r="N24" s="12" t="inlineStr">
        <is>
          <t>欠</t>
        </is>
      </c>
      <c r="O24" s="12" t="inlineStr">
        <is>
          <t>公</t>
        </is>
      </c>
      <c r="P24" s="12" t="inlineStr">
        <is>
          <t>公</t>
        </is>
      </c>
      <c r="Q24" s="12" t="inlineStr">
        <is>
          <t>欠</t>
        </is>
      </c>
      <c r="R24" s="12" t="inlineStr">
        <is>
          <t>欠</t>
        </is>
      </c>
      <c r="S24" s="12" t="inlineStr">
        <is>
          <t>欠</t>
        </is>
      </c>
      <c r="T24" s="12" t="inlineStr">
        <is>
          <t>欠</t>
        </is>
      </c>
      <c r="U24" s="12" t="inlineStr">
        <is>
          <t>出</t>
        </is>
      </c>
      <c r="V24" s="12" t="inlineStr">
        <is>
          <t>出</t>
        </is>
      </c>
      <c r="W24" s="12" t="inlineStr">
        <is>
          <t>出</t>
        </is>
      </c>
      <c r="X24" s="13">
        <f t="array" ref="X24">IF($C24="","",IFERROR(MATCH(1,(($C24:$U24="欠")+($C24:$U24="有")+($C24:$U24="公"))*(($D24:$V24="欠")+($D24:$V24="有")+($D24:$V24="公"))*(($E24:$W24="欠")+($E24:$W24="有")+($E24:$W24="公")),0)+2,""))</f>
        <v/>
      </c>
      <c r="Y24" s="13">
        <f>IF(OR($C24="",X24=""),"",SUMPRODUCT(($C$3:$W$3&gt;X24)*(($C24:$W24="欠")+($C24:$W24="公"))))</f>
        <v/>
      </c>
      <c r="Z24" s="13">
        <f t="array" ref="Z24">IF($C24="","",IFERROR(SMALL(IF((($C24:$W24="欠")+($C24:$W24="有")+($C24:$W24="公")),$C$3:$W$3),3),""))</f>
        <v/>
      </c>
      <c r="AA24" s="13">
        <f>IF(OR($C24="",Z24=""),"",SUMPRODUCT(($C$3:$W$3&gt;Z24)*(($C24:$W24="欠")+($C24:$W24="公"))))</f>
        <v/>
      </c>
      <c r="AB24" s="13">
        <f t="array" ref="AB24">IF($C24="","",IFERROR(MATCH(1,(($C24:$U24="欠")+($C24:$U24="公"))*(($D24:$V24="欠")+($D24:$V24="公"))*(($E24:$W24="欠")+($E24:$W24="公")),0)+2,""))</f>
        <v/>
      </c>
      <c r="AC24" s="13">
        <f>IF(OR($C24="",AB24=""),"",SUMPRODUCT(($C$3:$W$3&gt;AB24)*(($C24:$W24="欠")+($C24:$W24="公"))))</f>
        <v/>
      </c>
      <c r="AD24" s="13">
        <f t="array" ref="AD24">IF($C24="","",IFERROR(MATCH(1,(($C24:$U24="欠")+($C24:$U24="有"))*(($D24:$V24="欠")+($D24:$V24="有"))*(($E24:$W24="欠")+($E24:$W24="有")),0)+2,""))</f>
        <v/>
      </c>
      <c r="AE24" s="13">
        <f>IF(OR($C24="",AD24=""),"",SUMPRODUCT(($C$3:$W$3&gt;AD24)*(($C24:$W24="欠")+($C24:$W24="公"))))</f>
        <v/>
      </c>
      <c r="AF24" s="14">
        <f>IF($C24="","",IFERROR(INDEX('2_100人'!$R:$R,ROW()+0),""))</f>
        <v/>
      </c>
      <c r="AG24" s="14">
        <f>IF(OR($C24="",AF24=""),"",N(Y24)*AF24)</f>
        <v/>
      </c>
      <c r="AH24" s="14">
        <f>IF(OR($C24="",AF24=""),"",N(AA24)*AF24)</f>
        <v/>
      </c>
      <c r="AI24" s="14">
        <f>IF(AG24="","",AH24-AG24)</f>
        <v/>
      </c>
    </row>
    <row r="25">
      <c r="A25" s="6" t="n">
        <v>22</v>
      </c>
      <c r="B25" s="2" t="n">
        <v>46066</v>
      </c>
      <c r="C25" s="12" t="inlineStr">
        <is>
          <t>有</t>
        </is>
      </c>
      <c r="D25" s="12" t="inlineStr">
        <is>
          <t>公</t>
        </is>
      </c>
      <c r="E25" s="12" t="inlineStr">
        <is>
          <t>公</t>
        </is>
      </c>
      <c r="F25" s="12" t="inlineStr">
        <is>
          <t>有</t>
        </is>
      </c>
      <c r="G25" s="12" t="inlineStr">
        <is>
          <t>欠</t>
        </is>
      </c>
      <c r="H25" s="12" t="inlineStr">
        <is>
          <t>欠</t>
        </is>
      </c>
      <c r="I25" s="12" t="inlineStr">
        <is>
          <t>欠</t>
        </is>
      </c>
      <c r="J25" s="12" t="inlineStr">
        <is>
          <t>欠</t>
        </is>
      </c>
      <c r="K25" s="12" t="inlineStr">
        <is>
          <t>公</t>
        </is>
      </c>
      <c r="L25" s="12" t="inlineStr">
        <is>
          <t>公</t>
        </is>
      </c>
      <c r="M25" s="12" t="inlineStr">
        <is>
          <t>欠</t>
        </is>
      </c>
      <c r="N25" s="12" t="inlineStr">
        <is>
          <t>欠</t>
        </is>
      </c>
      <c r="O25" s="12" t="inlineStr">
        <is>
          <t>欠</t>
        </is>
      </c>
      <c r="P25" s="12" t="inlineStr">
        <is>
          <t>欠</t>
        </is>
      </c>
      <c r="Q25" s="12" t="inlineStr">
        <is>
          <t>欠</t>
        </is>
      </c>
      <c r="R25" s="12" t="inlineStr">
        <is>
          <t>公</t>
        </is>
      </c>
      <c r="S25" s="12" t="inlineStr">
        <is>
          <t>公</t>
        </is>
      </c>
      <c r="T25" s="12" t="inlineStr">
        <is>
          <t>欠</t>
        </is>
      </c>
      <c r="U25" s="12" t="inlineStr">
        <is>
          <t>欠</t>
        </is>
      </c>
      <c r="V25" s="12" t="inlineStr">
        <is>
          <t>出</t>
        </is>
      </c>
      <c r="W25" s="12" t="inlineStr">
        <is>
          <t>出</t>
        </is>
      </c>
      <c r="X25" s="13">
        <f t="array" ref="X25">IF($C25="","",IFERROR(MATCH(1,(($C25:$U25="欠")+($C25:$U25="有")+($C25:$U25="公"))*(($D25:$V25="欠")+($D25:$V25="有")+($D25:$V25="公"))*(($E25:$W25="欠")+($E25:$W25="有")+($E25:$W25="公")),0)+2,""))</f>
        <v/>
      </c>
      <c r="Y25" s="13">
        <f>IF(OR($C25="",X25=""),"",SUMPRODUCT(($C$3:$W$3&gt;X25)*(($C25:$W25="欠")+($C25:$W25="公"))))</f>
        <v/>
      </c>
      <c r="Z25" s="13">
        <f t="array" ref="Z25">IF($C25="","",IFERROR(SMALL(IF((($C25:$W25="欠")+($C25:$W25="有")+($C25:$W25="公")),$C$3:$W$3),3),""))</f>
        <v/>
      </c>
      <c r="AA25" s="13">
        <f>IF(OR($C25="",Z25=""),"",SUMPRODUCT(($C$3:$W$3&gt;Z25)*(($C25:$W25="欠")+($C25:$W25="公"))))</f>
        <v/>
      </c>
      <c r="AB25" s="13">
        <f t="array" ref="AB25">IF($C25="","",IFERROR(MATCH(1,(($C25:$U25="欠")+($C25:$U25="公"))*(($D25:$V25="欠")+($D25:$V25="公"))*(($E25:$W25="欠")+($E25:$W25="公")),0)+2,""))</f>
        <v/>
      </c>
      <c r="AC25" s="13">
        <f>IF(OR($C25="",AB25=""),"",SUMPRODUCT(($C$3:$W$3&gt;AB25)*(($C25:$W25="欠")+($C25:$W25="公"))))</f>
        <v/>
      </c>
      <c r="AD25" s="13">
        <f t="array" ref="AD25">IF($C25="","",IFERROR(MATCH(1,(($C25:$U25="欠")+($C25:$U25="有"))*(($D25:$V25="欠")+($D25:$V25="有"))*(($E25:$W25="欠")+($E25:$W25="有")),0)+2,""))</f>
        <v/>
      </c>
      <c r="AE25" s="13">
        <f>IF(OR($C25="",AD25=""),"",SUMPRODUCT(($C$3:$W$3&gt;AD25)*(($C25:$W25="欠")+($C25:$W25="公"))))</f>
        <v/>
      </c>
      <c r="AF25" s="14">
        <f>IF($C25="","",IFERROR(INDEX('2_100人'!$R:$R,ROW()+0),""))</f>
        <v/>
      </c>
      <c r="AG25" s="14">
        <f>IF(OR($C25="",AF25=""),"",N(Y25)*AF25)</f>
        <v/>
      </c>
      <c r="AH25" s="14">
        <f>IF(OR($C25="",AF25=""),"",N(AA25)*AF25)</f>
        <v/>
      </c>
      <c r="AI25" s="14">
        <f>IF(AG25="","",AH25-AG25)</f>
        <v/>
      </c>
    </row>
    <row r="26">
      <c r="A26" s="6" t="n">
        <v>23</v>
      </c>
      <c r="B26" s="2" t="n">
        <v>46246</v>
      </c>
      <c r="C26" s="12" t="inlineStr">
        <is>
          <t>有</t>
        </is>
      </c>
      <c r="D26" s="12" t="inlineStr">
        <is>
          <t>欠</t>
        </is>
      </c>
      <c r="E26" s="12" t="inlineStr">
        <is>
          <t>欠</t>
        </is>
      </c>
      <c r="F26" s="12" t="inlineStr">
        <is>
          <t>公</t>
        </is>
      </c>
      <c r="G26" s="12" t="inlineStr">
        <is>
          <t>公</t>
        </is>
      </c>
      <c r="H26" s="12" t="inlineStr">
        <is>
          <t>欠</t>
        </is>
      </c>
      <c r="I26" s="12" t="inlineStr">
        <is>
          <t>欠</t>
        </is>
      </c>
      <c r="J26" s="12" t="inlineStr">
        <is>
          <t>欠</t>
        </is>
      </c>
      <c r="K26" s="12" t="inlineStr">
        <is>
          <t>出</t>
        </is>
      </c>
      <c r="L26" s="12" t="inlineStr">
        <is>
          <t>出</t>
        </is>
      </c>
      <c r="M26" s="12" t="inlineStr">
        <is>
          <t>出</t>
        </is>
      </c>
      <c r="N26" s="12" t="inlineStr">
        <is>
          <t>出</t>
        </is>
      </c>
      <c r="O26" s="12" t="inlineStr">
        <is>
          <t>出</t>
        </is>
      </c>
      <c r="P26" s="12" t="inlineStr">
        <is>
          <t>出</t>
        </is>
      </c>
      <c r="Q26" s="12" t="inlineStr">
        <is>
          <t>出</t>
        </is>
      </c>
      <c r="R26" s="12" t="inlineStr">
        <is>
          <t>出</t>
        </is>
      </c>
      <c r="S26" s="12" t="inlineStr">
        <is>
          <t>出</t>
        </is>
      </c>
      <c r="T26" s="12" t="inlineStr">
        <is>
          <t>出</t>
        </is>
      </c>
      <c r="U26" s="12" t="inlineStr">
        <is>
          <t>出</t>
        </is>
      </c>
      <c r="V26" s="12" t="inlineStr">
        <is>
          <t>出</t>
        </is>
      </c>
      <c r="W26" s="12" t="inlineStr">
        <is>
          <t>出</t>
        </is>
      </c>
      <c r="X26" s="13">
        <f t="array" ref="X26">IF($C26="","",IFERROR(MATCH(1,(($C26:$U26="欠")+($C26:$U26="有")+($C26:$U26="公"))*(($D26:$V26="欠")+($D26:$V26="有")+($D26:$V26="公"))*(($E26:$W26="欠")+($E26:$W26="有")+($E26:$W26="公")),0)+2,""))</f>
        <v/>
      </c>
      <c r="Y26" s="13">
        <f>IF(OR($C26="",X26=""),"",SUMPRODUCT(($C$3:$W$3&gt;X26)*(($C26:$W26="欠")+($C26:$W26="公"))))</f>
        <v/>
      </c>
      <c r="Z26" s="13">
        <f t="array" ref="Z26">IF($C26="","",IFERROR(SMALL(IF((($C26:$W26="欠")+($C26:$W26="有")+($C26:$W26="公")),$C$3:$W$3),3),""))</f>
        <v/>
      </c>
      <c r="AA26" s="13">
        <f>IF(OR($C26="",Z26=""),"",SUMPRODUCT(($C$3:$W$3&gt;Z26)*(($C26:$W26="欠")+($C26:$W26="公"))))</f>
        <v/>
      </c>
      <c r="AB26" s="13">
        <f t="array" ref="AB26">IF($C26="","",IFERROR(MATCH(1,(($C26:$U26="欠")+($C26:$U26="公"))*(($D26:$V26="欠")+($D26:$V26="公"))*(($E26:$W26="欠")+($E26:$W26="公")),0)+2,""))</f>
        <v/>
      </c>
      <c r="AC26" s="13">
        <f>IF(OR($C26="",AB26=""),"",SUMPRODUCT(($C$3:$W$3&gt;AB26)*(($C26:$W26="欠")+($C26:$W26="公"))))</f>
        <v/>
      </c>
      <c r="AD26" s="13">
        <f t="array" ref="AD26">IF($C26="","",IFERROR(MATCH(1,(($C26:$U26="欠")+($C26:$U26="有"))*(($D26:$V26="欠")+($D26:$V26="有"))*(($E26:$W26="欠")+($E26:$W26="有")),0)+2,""))</f>
        <v/>
      </c>
      <c r="AE26" s="13">
        <f>IF(OR($C26="",AD26=""),"",SUMPRODUCT(($C$3:$W$3&gt;AD26)*(($C26:$W26="欠")+($C26:$W26="公"))))</f>
        <v/>
      </c>
      <c r="AF26" s="14">
        <f>IF($C26="","",IFERROR(INDEX('2_100人'!$R:$R,ROW()+0),""))</f>
        <v/>
      </c>
      <c r="AG26" s="14">
        <f>IF(OR($C26="",AF26=""),"",N(Y26)*AF26)</f>
        <v/>
      </c>
      <c r="AH26" s="14">
        <f>IF(OR($C26="",AF26=""),"",N(AA26)*AF26)</f>
        <v/>
      </c>
      <c r="AI26" s="14">
        <f>IF(AG26="","",AH26-AG26)</f>
        <v/>
      </c>
    </row>
    <row r="27">
      <c r="A27" s="6" t="n">
        <v>24</v>
      </c>
      <c r="B27" s="2" t="n">
        <v>46100</v>
      </c>
      <c r="C27" s="12" t="inlineStr">
        <is>
          <t>有</t>
        </is>
      </c>
      <c r="D27" s="12" t="inlineStr">
        <is>
          <t>欠</t>
        </is>
      </c>
      <c r="E27" s="12" t="inlineStr">
        <is>
          <t>公</t>
        </is>
      </c>
      <c r="F27" s="12" t="inlineStr">
        <is>
          <t>公</t>
        </is>
      </c>
      <c r="G27" s="12" t="inlineStr">
        <is>
          <t>欠</t>
        </is>
      </c>
      <c r="H27" s="12" t="inlineStr">
        <is>
          <t>出</t>
        </is>
      </c>
      <c r="I27" s="12" t="inlineStr">
        <is>
          <t>出</t>
        </is>
      </c>
      <c r="J27" s="12" t="inlineStr">
        <is>
          <t>出</t>
        </is>
      </c>
      <c r="K27" s="12" t="inlineStr">
        <is>
          <t>出</t>
        </is>
      </c>
      <c r="L27" s="12" t="inlineStr">
        <is>
          <t>出</t>
        </is>
      </c>
      <c r="M27" s="12" t="inlineStr">
        <is>
          <t>出</t>
        </is>
      </c>
      <c r="N27" s="12" t="inlineStr">
        <is>
          <t>出</t>
        </is>
      </c>
      <c r="O27" s="12" t="inlineStr">
        <is>
          <t>出</t>
        </is>
      </c>
      <c r="P27" s="12" t="inlineStr">
        <is>
          <t>出</t>
        </is>
      </c>
      <c r="Q27" s="12" t="inlineStr">
        <is>
          <t>出</t>
        </is>
      </c>
      <c r="R27" s="12" t="inlineStr">
        <is>
          <t>出</t>
        </is>
      </c>
      <c r="S27" s="12" t="inlineStr">
        <is>
          <t>出</t>
        </is>
      </c>
      <c r="T27" s="12" t="inlineStr">
        <is>
          <t>出</t>
        </is>
      </c>
      <c r="U27" s="12" t="inlineStr">
        <is>
          <t>出</t>
        </is>
      </c>
      <c r="V27" s="12" t="inlineStr">
        <is>
          <t>出</t>
        </is>
      </c>
      <c r="W27" s="12" t="inlineStr">
        <is>
          <t>出</t>
        </is>
      </c>
      <c r="X27" s="13">
        <f t="array" ref="X27">IF($C27="","",IFERROR(MATCH(1,(($C27:$U27="欠")+($C27:$U27="有")+($C27:$U27="公"))*(($D27:$V27="欠")+($D27:$V27="有")+($D27:$V27="公"))*(($E27:$W27="欠")+($E27:$W27="有")+($E27:$W27="公")),0)+2,""))</f>
        <v/>
      </c>
      <c r="Y27" s="13">
        <f>IF(OR($C27="",X27=""),"",SUMPRODUCT(($C$3:$W$3&gt;X27)*(($C27:$W27="欠")+($C27:$W27="公"))))</f>
        <v/>
      </c>
      <c r="Z27" s="13">
        <f t="array" ref="Z27">IF($C27="","",IFERROR(SMALL(IF((($C27:$W27="欠")+($C27:$W27="有")+($C27:$W27="公")),$C$3:$W$3),3),""))</f>
        <v/>
      </c>
      <c r="AA27" s="13">
        <f>IF(OR($C27="",Z27=""),"",SUMPRODUCT(($C$3:$W$3&gt;Z27)*(($C27:$W27="欠")+($C27:$W27="公"))))</f>
        <v/>
      </c>
      <c r="AB27" s="13">
        <f t="array" ref="AB27">IF($C27="","",IFERROR(MATCH(1,(($C27:$U27="欠")+($C27:$U27="公"))*(($D27:$V27="欠")+($D27:$V27="公"))*(($E27:$W27="欠")+($E27:$W27="公")),0)+2,""))</f>
        <v/>
      </c>
      <c r="AC27" s="13">
        <f>IF(OR($C27="",AB27=""),"",SUMPRODUCT(($C$3:$W$3&gt;AB27)*(($C27:$W27="欠")+($C27:$W27="公"))))</f>
        <v/>
      </c>
      <c r="AD27" s="13">
        <f t="array" ref="AD27">IF($C27="","",IFERROR(MATCH(1,(($C27:$U27="欠")+($C27:$U27="有"))*(($D27:$V27="欠")+($D27:$V27="有"))*(($E27:$W27="欠")+($E27:$W27="有")),0)+2,""))</f>
        <v/>
      </c>
      <c r="AE27" s="13">
        <f>IF(OR($C27="",AD27=""),"",SUMPRODUCT(($C$3:$W$3&gt;AD27)*(($C27:$W27="欠")+($C27:$W27="公"))))</f>
        <v/>
      </c>
      <c r="AF27" s="14">
        <f>IF($C27="","",IFERROR(INDEX('2_100人'!$R:$R,ROW()+0),""))</f>
        <v/>
      </c>
      <c r="AG27" s="14">
        <f>IF(OR($C27="",AF27=""),"",N(Y27)*AF27)</f>
        <v/>
      </c>
      <c r="AH27" s="14">
        <f>IF(OR($C27="",AF27=""),"",N(AA27)*AF27)</f>
        <v/>
      </c>
      <c r="AI27" s="14">
        <f>IF(AG27="","",AH27-AG27)</f>
        <v/>
      </c>
    </row>
    <row r="28">
      <c r="A28" s="6" t="n">
        <v>25</v>
      </c>
      <c r="B28" s="2" t="n">
        <v>46120</v>
      </c>
      <c r="C28" s="12" t="inlineStr">
        <is>
          <t>有</t>
        </is>
      </c>
      <c r="D28" s="12" t="inlineStr">
        <is>
          <t>欠</t>
        </is>
      </c>
      <c r="E28" s="12" t="inlineStr">
        <is>
          <t>欠</t>
        </is>
      </c>
      <c r="F28" s="12" t="inlineStr">
        <is>
          <t>公</t>
        </is>
      </c>
      <c r="G28" s="12" t="inlineStr">
        <is>
          <t>公</t>
        </is>
      </c>
      <c r="H28" s="12" t="inlineStr">
        <is>
          <t>欠</t>
        </is>
      </c>
      <c r="I28" s="12" t="inlineStr">
        <is>
          <t>欠</t>
        </is>
      </c>
      <c r="J28" s="12" t="inlineStr">
        <is>
          <t>欠</t>
        </is>
      </c>
      <c r="K28" s="12" t="inlineStr">
        <is>
          <t>欠</t>
        </is>
      </c>
      <c r="L28" s="12" t="inlineStr">
        <is>
          <t>欠</t>
        </is>
      </c>
      <c r="M28" s="12" t="inlineStr">
        <is>
          <t>公</t>
        </is>
      </c>
      <c r="N28" s="12" t="inlineStr">
        <is>
          <t>公</t>
        </is>
      </c>
      <c r="O28" s="12" t="inlineStr">
        <is>
          <t>欠</t>
        </is>
      </c>
      <c r="P28" s="12" t="inlineStr">
        <is>
          <t>欠</t>
        </is>
      </c>
      <c r="Q28" s="12" t="inlineStr">
        <is>
          <t>欠</t>
        </is>
      </c>
      <c r="R28" s="12" t="inlineStr">
        <is>
          <t>欠</t>
        </is>
      </c>
      <c r="S28" s="12" t="inlineStr">
        <is>
          <t>出</t>
        </is>
      </c>
      <c r="T28" s="12" t="inlineStr">
        <is>
          <t>出</t>
        </is>
      </c>
      <c r="U28" s="12" t="inlineStr">
        <is>
          <t>出</t>
        </is>
      </c>
      <c r="V28" s="12" t="inlineStr">
        <is>
          <t>出</t>
        </is>
      </c>
      <c r="W28" s="12" t="inlineStr">
        <is>
          <t>出</t>
        </is>
      </c>
      <c r="X28" s="13">
        <f t="array" ref="X28">IF($C28="","",IFERROR(MATCH(1,(($C28:$U28="欠")+($C28:$U28="有")+($C28:$U28="公"))*(($D28:$V28="欠")+($D28:$V28="有")+($D28:$V28="公"))*(($E28:$W28="欠")+($E28:$W28="有")+($E28:$W28="公")),0)+2,""))</f>
        <v/>
      </c>
      <c r="Y28" s="13">
        <f>IF(OR($C28="",X28=""),"",SUMPRODUCT(($C$3:$W$3&gt;X28)*(($C28:$W28="欠")+($C28:$W28="公"))))</f>
        <v/>
      </c>
      <c r="Z28" s="13">
        <f t="array" ref="Z28">IF($C28="","",IFERROR(SMALL(IF((($C28:$W28="欠")+($C28:$W28="有")+($C28:$W28="公")),$C$3:$W$3),3),""))</f>
        <v/>
      </c>
      <c r="AA28" s="13">
        <f>IF(OR($C28="",Z28=""),"",SUMPRODUCT(($C$3:$W$3&gt;Z28)*(($C28:$W28="欠")+($C28:$W28="公"))))</f>
        <v/>
      </c>
      <c r="AB28" s="13">
        <f t="array" ref="AB28">IF($C28="","",IFERROR(MATCH(1,(($C28:$U28="欠")+($C28:$U28="公"))*(($D28:$V28="欠")+($D28:$V28="公"))*(($E28:$W28="欠")+($E28:$W28="公")),0)+2,""))</f>
        <v/>
      </c>
      <c r="AC28" s="13">
        <f>IF(OR($C28="",AB28=""),"",SUMPRODUCT(($C$3:$W$3&gt;AB28)*(($C28:$W28="欠")+($C28:$W28="公"))))</f>
        <v/>
      </c>
      <c r="AD28" s="13">
        <f t="array" ref="AD28">IF($C28="","",IFERROR(MATCH(1,(($C28:$U28="欠")+($C28:$U28="有"))*(($D28:$V28="欠")+($D28:$V28="有"))*(($E28:$W28="欠")+($E28:$W28="有")),0)+2,""))</f>
        <v/>
      </c>
      <c r="AE28" s="13">
        <f>IF(OR($C28="",AD28=""),"",SUMPRODUCT(($C$3:$W$3&gt;AD28)*(($C28:$W28="欠")+($C28:$W28="公"))))</f>
        <v/>
      </c>
      <c r="AF28" s="14">
        <f>IF($C28="","",IFERROR(INDEX('2_100人'!$R:$R,ROW()+0),""))</f>
        <v/>
      </c>
      <c r="AG28" s="14">
        <f>IF(OR($C28="",AF28=""),"",N(Y28)*AF28)</f>
        <v/>
      </c>
      <c r="AH28" s="14">
        <f>IF(OR($C28="",AF28=""),"",N(AA28)*AF28)</f>
        <v/>
      </c>
      <c r="AI28" s="14">
        <f>IF(AG28="","",AH28-AG28)</f>
        <v/>
      </c>
    </row>
    <row r="29">
      <c r="A29" s="6" t="n">
        <v>26</v>
      </c>
      <c r="B29" s="2" t="n">
        <v>46230</v>
      </c>
      <c r="C29" s="12" t="inlineStr">
        <is>
          <t>欠</t>
        </is>
      </c>
      <c r="D29" s="12" t="inlineStr">
        <is>
          <t>欠</t>
        </is>
      </c>
      <c r="E29" s="12" t="inlineStr">
        <is>
          <t>欠</t>
        </is>
      </c>
      <c r="F29" s="12" t="inlineStr">
        <is>
          <t>欠</t>
        </is>
      </c>
      <c r="G29" s="12" t="inlineStr">
        <is>
          <t>欠</t>
        </is>
      </c>
      <c r="H29" s="12" t="inlineStr">
        <is>
          <t>公</t>
        </is>
      </c>
      <c r="I29" s="12" t="inlineStr">
        <is>
          <t>公</t>
        </is>
      </c>
      <c r="J29" s="12" t="inlineStr">
        <is>
          <t>欠</t>
        </is>
      </c>
      <c r="K29" s="12" t="inlineStr">
        <is>
          <t>欠</t>
        </is>
      </c>
      <c r="L29" s="12" t="inlineStr">
        <is>
          <t>欠</t>
        </is>
      </c>
      <c r="M29" s="12" t="inlineStr">
        <is>
          <t>欠</t>
        </is>
      </c>
      <c r="N29" s="12" t="inlineStr">
        <is>
          <t>欠</t>
        </is>
      </c>
      <c r="O29" s="12" t="inlineStr">
        <is>
          <t>公</t>
        </is>
      </c>
      <c r="P29" s="12" t="inlineStr">
        <is>
          <t>公</t>
        </is>
      </c>
      <c r="Q29" s="12" t="inlineStr">
        <is>
          <t>欠</t>
        </is>
      </c>
      <c r="R29" s="12" t="inlineStr">
        <is>
          <t>欠</t>
        </is>
      </c>
      <c r="S29" s="12" t="inlineStr">
        <is>
          <t>欠</t>
        </is>
      </c>
      <c r="T29" s="12" t="inlineStr">
        <is>
          <t>出</t>
        </is>
      </c>
      <c r="U29" s="12" t="inlineStr">
        <is>
          <t>出</t>
        </is>
      </c>
      <c r="V29" s="12" t="inlineStr">
        <is>
          <t>出</t>
        </is>
      </c>
      <c r="W29" s="12" t="inlineStr">
        <is>
          <t>出</t>
        </is>
      </c>
      <c r="X29" s="13">
        <f t="array" ref="X29">IF($C29="","",IFERROR(MATCH(1,(($C29:$U29="欠")+($C29:$U29="有")+($C29:$U29="公"))*(($D29:$V29="欠")+($D29:$V29="有")+($D29:$V29="公"))*(($E29:$W29="欠")+($E29:$W29="有")+($E29:$W29="公")),0)+2,""))</f>
        <v/>
      </c>
      <c r="Y29" s="13">
        <f>IF(OR($C29="",X29=""),"",SUMPRODUCT(($C$3:$W$3&gt;X29)*(($C29:$W29="欠")+($C29:$W29="公"))))</f>
        <v/>
      </c>
      <c r="Z29" s="13">
        <f t="array" ref="Z29">IF($C29="","",IFERROR(SMALL(IF((($C29:$W29="欠")+($C29:$W29="有")+($C29:$W29="公")),$C$3:$W$3),3),""))</f>
        <v/>
      </c>
      <c r="AA29" s="13">
        <f>IF(OR($C29="",Z29=""),"",SUMPRODUCT(($C$3:$W$3&gt;Z29)*(($C29:$W29="欠")+($C29:$W29="公"))))</f>
        <v/>
      </c>
      <c r="AB29" s="13">
        <f t="array" ref="AB29">IF($C29="","",IFERROR(MATCH(1,(($C29:$U29="欠")+($C29:$U29="公"))*(($D29:$V29="欠")+($D29:$V29="公"))*(($E29:$W29="欠")+($E29:$W29="公")),0)+2,""))</f>
        <v/>
      </c>
      <c r="AC29" s="13">
        <f>IF(OR($C29="",AB29=""),"",SUMPRODUCT(($C$3:$W$3&gt;AB29)*(($C29:$W29="欠")+($C29:$W29="公"))))</f>
        <v/>
      </c>
      <c r="AD29" s="13">
        <f t="array" ref="AD29">IF($C29="","",IFERROR(MATCH(1,(($C29:$U29="欠")+($C29:$U29="有"))*(($D29:$V29="欠")+($D29:$V29="有"))*(($E29:$W29="欠")+($E29:$W29="有")),0)+2,""))</f>
        <v/>
      </c>
      <c r="AE29" s="13">
        <f>IF(OR($C29="",AD29=""),"",SUMPRODUCT(($C$3:$W$3&gt;AD29)*(($C29:$W29="欠")+($C29:$W29="公"))))</f>
        <v/>
      </c>
      <c r="AF29" s="14">
        <f>IF($C29="","",IFERROR(INDEX('2_100人'!$R:$R,ROW()+0),""))</f>
        <v/>
      </c>
      <c r="AG29" s="14">
        <f>IF(OR($C29="",AF29=""),"",N(Y29)*AF29)</f>
        <v/>
      </c>
      <c r="AH29" s="14">
        <f>IF(OR($C29="",AF29=""),"",N(AA29)*AF29)</f>
        <v/>
      </c>
      <c r="AI29" s="14">
        <f>IF(AG29="","",AH29-AG29)</f>
        <v/>
      </c>
    </row>
    <row r="30">
      <c r="A30" s="6" t="n">
        <v>27</v>
      </c>
      <c r="B30" s="2" t="n">
        <v>46273</v>
      </c>
      <c r="C30" s="12" t="inlineStr">
        <is>
          <t>有</t>
        </is>
      </c>
      <c r="D30" s="12" t="inlineStr">
        <is>
          <t>出</t>
        </is>
      </c>
      <c r="E30" s="12" t="inlineStr">
        <is>
          <t>出</t>
        </is>
      </c>
      <c r="F30" s="12" t="inlineStr">
        <is>
          <t>有</t>
        </is>
      </c>
      <c r="G30" s="12" t="inlineStr">
        <is>
          <t>公</t>
        </is>
      </c>
      <c r="H30" s="12" t="inlineStr">
        <is>
          <t>公</t>
        </is>
      </c>
      <c r="I30" s="12" t="inlineStr">
        <is>
          <t>欠</t>
        </is>
      </c>
      <c r="J30" s="12" t="inlineStr">
        <is>
          <t>欠</t>
        </is>
      </c>
      <c r="K30" s="12" t="inlineStr">
        <is>
          <t>欠</t>
        </is>
      </c>
      <c r="L30" s="12" t="inlineStr">
        <is>
          <t>欠</t>
        </is>
      </c>
      <c r="M30" s="12" t="inlineStr">
        <is>
          <t>欠</t>
        </is>
      </c>
      <c r="N30" s="12" t="inlineStr">
        <is>
          <t>公</t>
        </is>
      </c>
      <c r="O30" s="12" t="inlineStr">
        <is>
          <t>公</t>
        </is>
      </c>
      <c r="P30" s="12" t="inlineStr">
        <is>
          <t>欠</t>
        </is>
      </c>
      <c r="Q30" s="12" t="inlineStr">
        <is>
          <t>出</t>
        </is>
      </c>
      <c r="R30" s="12" t="inlineStr">
        <is>
          <t>出</t>
        </is>
      </c>
      <c r="S30" s="12" t="inlineStr">
        <is>
          <t>出</t>
        </is>
      </c>
      <c r="T30" s="12" t="inlineStr">
        <is>
          <t>出</t>
        </is>
      </c>
      <c r="U30" s="12" t="inlineStr">
        <is>
          <t>出</t>
        </is>
      </c>
      <c r="V30" s="12" t="inlineStr">
        <is>
          <t>出</t>
        </is>
      </c>
      <c r="W30" s="12" t="inlineStr">
        <is>
          <t>出</t>
        </is>
      </c>
      <c r="X30" s="13">
        <f t="array" ref="X30">IF($C30="","",IFERROR(MATCH(1,(($C30:$U30="欠")+($C30:$U30="有")+($C30:$U30="公"))*(($D30:$V30="欠")+($D30:$V30="有")+($D30:$V30="公"))*(($E30:$W30="欠")+($E30:$W30="有")+($E30:$W30="公")),0)+2,""))</f>
        <v/>
      </c>
      <c r="Y30" s="13">
        <f>IF(OR($C30="",X30=""),"",SUMPRODUCT(($C$3:$W$3&gt;X30)*(($C30:$W30="欠")+($C30:$W30="公"))))</f>
        <v/>
      </c>
      <c r="Z30" s="13">
        <f t="array" ref="Z30">IF($C30="","",IFERROR(SMALL(IF((($C30:$W30="欠")+($C30:$W30="有")+($C30:$W30="公")),$C$3:$W$3),3),""))</f>
        <v/>
      </c>
      <c r="AA30" s="13">
        <f>IF(OR($C30="",Z30=""),"",SUMPRODUCT(($C$3:$W$3&gt;Z30)*(($C30:$W30="欠")+($C30:$W30="公"))))</f>
        <v/>
      </c>
      <c r="AB30" s="13">
        <f t="array" ref="AB30">IF($C30="","",IFERROR(MATCH(1,(($C30:$U30="欠")+($C30:$U30="公"))*(($D30:$V30="欠")+($D30:$V30="公"))*(($E30:$W30="欠")+($E30:$W30="公")),0)+2,""))</f>
        <v/>
      </c>
      <c r="AC30" s="13">
        <f>IF(OR($C30="",AB30=""),"",SUMPRODUCT(($C$3:$W$3&gt;AB30)*(($C30:$W30="欠")+($C30:$W30="公"))))</f>
        <v/>
      </c>
      <c r="AD30" s="13">
        <f t="array" ref="AD30">IF($C30="","",IFERROR(MATCH(1,(($C30:$U30="欠")+($C30:$U30="有"))*(($D30:$V30="欠")+($D30:$V30="有"))*(($E30:$W30="欠")+($E30:$W30="有")),0)+2,""))</f>
        <v/>
      </c>
      <c r="AE30" s="13">
        <f>IF(OR($C30="",AD30=""),"",SUMPRODUCT(($C$3:$W$3&gt;AD30)*(($C30:$W30="欠")+($C30:$W30="公"))))</f>
        <v/>
      </c>
      <c r="AF30" s="14">
        <f>IF($C30="","",IFERROR(INDEX('2_100人'!$R:$R,ROW()+0),""))</f>
        <v/>
      </c>
      <c r="AG30" s="14">
        <f>IF(OR($C30="",AF30=""),"",N(Y30)*AF30)</f>
        <v/>
      </c>
      <c r="AH30" s="14">
        <f>IF(OR($C30="",AF30=""),"",N(AA30)*AF30)</f>
        <v/>
      </c>
      <c r="AI30" s="14">
        <f>IF(AG30="","",AH30-AG30)</f>
        <v/>
      </c>
    </row>
    <row r="31">
      <c r="A31" s="6" t="n">
        <v>28</v>
      </c>
      <c r="B31" s="2" t="n">
        <v>46027</v>
      </c>
      <c r="C31" s="12" t="inlineStr">
        <is>
          <t>欠</t>
        </is>
      </c>
      <c r="D31" s="12" t="inlineStr">
        <is>
          <t>欠</t>
        </is>
      </c>
      <c r="E31" s="12" t="inlineStr">
        <is>
          <t>出</t>
        </is>
      </c>
      <c r="F31" s="12" t="inlineStr">
        <is>
          <t>欠</t>
        </is>
      </c>
      <c r="G31" s="12" t="inlineStr">
        <is>
          <t>欠</t>
        </is>
      </c>
      <c r="H31" s="12" t="inlineStr">
        <is>
          <t>公</t>
        </is>
      </c>
      <c r="I31" s="12" t="inlineStr">
        <is>
          <t>公</t>
        </is>
      </c>
      <c r="J31" s="12" t="inlineStr">
        <is>
          <t>欠</t>
        </is>
      </c>
      <c r="K31" s="12" t="inlineStr">
        <is>
          <t>出</t>
        </is>
      </c>
      <c r="L31" s="12" t="inlineStr">
        <is>
          <t>出</t>
        </is>
      </c>
      <c r="M31" s="12" t="inlineStr">
        <is>
          <t>出</t>
        </is>
      </c>
      <c r="N31" s="12" t="inlineStr">
        <is>
          <t>出</t>
        </is>
      </c>
      <c r="O31" s="12" t="inlineStr">
        <is>
          <t>出</t>
        </is>
      </c>
      <c r="P31" s="12" t="inlineStr">
        <is>
          <t>出</t>
        </is>
      </c>
      <c r="Q31" s="12" t="inlineStr">
        <is>
          <t>出</t>
        </is>
      </c>
      <c r="R31" s="12" t="inlineStr">
        <is>
          <t>出</t>
        </is>
      </c>
      <c r="S31" s="12" t="inlineStr">
        <is>
          <t>出</t>
        </is>
      </c>
      <c r="T31" s="12" t="inlineStr">
        <is>
          <t>出</t>
        </is>
      </c>
      <c r="U31" s="12" t="inlineStr">
        <is>
          <t>出</t>
        </is>
      </c>
      <c r="V31" s="12" t="inlineStr">
        <is>
          <t>出</t>
        </is>
      </c>
      <c r="W31" s="12" t="inlineStr">
        <is>
          <t>出</t>
        </is>
      </c>
      <c r="X31" s="13">
        <f t="array" ref="X31">IF($C31="","",IFERROR(MATCH(1,(($C31:$U31="欠")+($C31:$U31="有")+($C31:$U31="公"))*(($D31:$V31="欠")+($D31:$V31="有")+($D31:$V31="公"))*(($E31:$W31="欠")+($E31:$W31="有")+($E31:$W31="公")),0)+2,""))</f>
        <v/>
      </c>
      <c r="Y31" s="13">
        <f>IF(OR($C31="",X31=""),"",SUMPRODUCT(($C$3:$W$3&gt;X31)*(($C31:$W31="欠")+($C31:$W31="公"))))</f>
        <v/>
      </c>
      <c r="Z31" s="13">
        <f t="array" ref="Z31">IF($C31="","",IFERROR(SMALL(IF((($C31:$W31="欠")+($C31:$W31="有")+($C31:$W31="公")),$C$3:$W$3),3),""))</f>
        <v/>
      </c>
      <c r="AA31" s="13">
        <f>IF(OR($C31="",Z31=""),"",SUMPRODUCT(($C$3:$W$3&gt;Z31)*(($C31:$W31="欠")+($C31:$W31="公"))))</f>
        <v/>
      </c>
      <c r="AB31" s="13">
        <f t="array" ref="AB31">IF($C31="","",IFERROR(MATCH(1,(($C31:$U31="欠")+($C31:$U31="公"))*(($D31:$V31="欠")+($D31:$V31="公"))*(($E31:$W31="欠")+($E31:$W31="公")),0)+2,""))</f>
        <v/>
      </c>
      <c r="AC31" s="13">
        <f>IF(OR($C31="",AB31=""),"",SUMPRODUCT(($C$3:$W$3&gt;AB31)*(($C31:$W31="欠")+($C31:$W31="公"))))</f>
        <v/>
      </c>
      <c r="AD31" s="13">
        <f t="array" ref="AD31">IF($C31="","",IFERROR(MATCH(1,(($C31:$U31="欠")+($C31:$U31="有"))*(($D31:$V31="欠")+($D31:$V31="有"))*(($E31:$W31="欠")+($E31:$W31="有")),0)+2,""))</f>
        <v/>
      </c>
      <c r="AE31" s="13">
        <f>IF(OR($C31="",AD31=""),"",SUMPRODUCT(($C$3:$W$3&gt;AD31)*(($C31:$W31="欠")+($C31:$W31="公"))))</f>
        <v/>
      </c>
      <c r="AF31" s="14">
        <f>IF($C31="","",IFERROR(INDEX('2_100人'!$R:$R,ROW()+0),""))</f>
        <v/>
      </c>
      <c r="AG31" s="14">
        <f>IF(OR($C31="",AF31=""),"",N(Y31)*AF31)</f>
        <v/>
      </c>
      <c r="AH31" s="14">
        <f>IF(OR($C31="",AF31=""),"",N(AA31)*AF31)</f>
        <v/>
      </c>
      <c r="AI31" s="14">
        <f>IF(AG31="","",AH31-AG31)</f>
        <v/>
      </c>
    </row>
    <row r="32">
      <c r="A32" s="6" t="n">
        <v>29</v>
      </c>
      <c r="B32" s="2" t="n">
        <v>46127</v>
      </c>
      <c r="C32" s="12" t="inlineStr">
        <is>
          <t>有</t>
        </is>
      </c>
      <c r="D32" s="12" t="inlineStr">
        <is>
          <t>有</t>
        </is>
      </c>
      <c r="E32" s="12" t="inlineStr">
        <is>
          <t>欠</t>
        </is>
      </c>
      <c r="F32" s="12" t="inlineStr">
        <is>
          <t>公</t>
        </is>
      </c>
      <c r="G32" s="12" t="inlineStr">
        <is>
          <t>公</t>
        </is>
      </c>
      <c r="H32" s="12" t="inlineStr">
        <is>
          <t>欠</t>
        </is>
      </c>
      <c r="I32" s="12" t="inlineStr">
        <is>
          <t>欠</t>
        </is>
      </c>
      <c r="J32" s="12" t="inlineStr">
        <is>
          <t>欠</t>
        </is>
      </c>
      <c r="K32" s="12" t="inlineStr">
        <is>
          <t>欠</t>
        </is>
      </c>
      <c r="L32" s="12" t="inlineStr">
        <is>
          <t>欠</t>
        </is>
      </c>
      <c r="M32" s="12" t="inlineStr">
        <is>
          <t>出</t>
        </is>
      </c>
      <c r="N32" s="12" t="inlineStr">
        <is>
          <t>出</t>
        </is>
      </c>
      <c r="O32" s="12" t="inlineStr">
        <is>
          <t>出</t>
        </is>
      </c>
      <c r="P32" s="12" t="inlineStr">
        <is>
          <t>出</t>
        </is>
      </c>
      <c r="Q32" s="12" t="inlineStr">
        <is>
          <t>出</t>
        </is>
      </c>
      <c r="R32" s="12" t="inlineStr">
        <is>
          <t>出</t>
        </is>
      </c>
      <c r="S32" s="12" t="inlineStr">
        <is>
          <t>出</t>
        </is>
      </c>
      <c r="T32" s="12" t="inlineStr">
        <is>
          <t>出</t>
        </is>
      </c>
      <c r="U32" s="12" t="inlineStr">
        <is>
          <t>出</t>
        </is>
      </c>
      <c r="V32" s="12" t="inlineStr">
        <is>
          <t>出</t>
        </is>
      </c>
      <c r="W32" s="12" t="inlineStr">
        <is>
          <t>出</t>
        </is>
      </c>
      <c r="X32" s="13">
        <f t="array" ref="X32">IF($C32="","",IFERROR(MATCH(1,(($C32:$U32="欠")+($C32:$U32="有")+($C32:$U32="公"))*(($D32:$V32="欠")+($D32:$V32="有")+($D32:$V32="公"))*(($E32:$W32="欠")+($E32:$W32="有")+($E32:$W32="公")),0)+2,""))</f>
        <v/>
      </c>
      <c r="Y32" s="13">
        <f>IF(OR($C32="",X32=""),"",SUMPRODUCT(($C$3:$W$3&gt;X32)*(($C32:$W32="欠")+($C32:$W32="公"))))</f>
        <v/>
      </c>
      <c r="Z32" s="13">
        <f t="array" ref="Z32">IF($C32="","",IFERROR(SMALL(IF((($C32:$W32="欠")+($C32:$W32="有")+($C32:$W32="公")),$C$3:$W$3),3),""))</f>
        <v/>
      </c>
      <c r="AA32" s="13">
        <f>IF(OR($C32="",Z32=""),"",SUMPRODUCT(($C$3:$W$3&gt;Z32)*(($C32:$W32="欠")+($C32:$W32="公"))))</f>
        <v/>
      </c>
      <c r="AB32" s="13">
        <f t="array" ref="AB32">IF($C32="","",IFERROR(MATCH(1,(($C32:$U32="欠")+($C32:$U32="公"))*(($D32:$V32="欠")+($D32:$V32="公"))*(($E32:$W32="欠")+($E32:$W32="公")),0)+2,""))</f>
        <v/>
      </c>
      <c r="AC32" s="13">
        <f>IF(OR($C32="",AB32=""),"",SUMPRODUCT(($C$3:$W$3&gt;AB32)*(($C32:$W32="欠")+($C32:$W32="公"))))</f>
        <v/>
      </c>
      <c r="AD32" s="13">
        <f t="array" ref="AD32">IF($C32="","",IFERROR(MATCH(1,(($C32:$U32="欠")+($C32:$U32="有"))*(($D32:$V32="欠")+($D32:$V32="有"))*(($E32:$W32="欠")+($E32:$W32="有")),0)+2,""))</f>
        <v/>
      </c>
      <c r="AE32" s="13">
        <f>IF(OR($C32="",AD32=""),"",SUMPRODUCT(($C$3:$W$3&gt;AD32)*(($C32:$W32="欠")+($C32:$W32="公"))))</f>
        <v/>
      </c>
      <c r="AF32" s="14">
        <f>IF($C32="","",IFERROR(INDEX('2_100人'!$R:$R,ROW()+0),""))</f>
        <v/>
      </c>
      <c r="AG32" s="14">
        <f>IF(OR($C32="",AF32=""),"",N(Y32)*AF32)</f>
        <v/>
      </c>
      <c r="AH32" s="14">
        <f>IF(OR($C32="",AF32=""),"",N(AA32)*AF32)</f>
        <v/>
      </c>
      <c r="AI32" s="14">
        <f>IF(AG32="","",AH32-AG32)</f>
        <v/>
      </c>
    </row>
    <row r="33">
      <c r="A33" s="6" t="n">
        <v>30</v>
      </c>
      <c r="B33" s="2" t="n">
        <v>46128</v>
      </c>
      <c r="C33" s="12" t="inlineStr">
        <is>
          <t>欠</t>
        </is>
      </c>
      <c r="D33" s="12" t="inlineStr">
        <is>
          <t>欠</t>
        </is>
      </c>
      <c r="E33" s="12" t="inlineStr">
        <is>
          <t>公</t>
        </is>
      </c>
      <c r="F33" s="12" t="inlineStr">
        <is>
          <t>公</t>
        </is>
      </c>
      <c r="G33" s="12" t="inlineStr">
        <is>
          <t>欠</t>
        </is>
      </c>
      <c r="H33" s="12" t="inlineStr">
        <is>
          <t>欠</t>
        </is>
      </c>
      <c r="I33" s="12" t="inlineStr">
        <is>
          <t>欠</t>
        </is>
      </c>
      <c r="J33" s="12" t="inlineStr">
        <is>
          <t>欠</t>
        </is>
      </c>
      <c r="K33" s="12" t="inlineStr">
        <is>
          <t>欠</t>
        </is>
      </c>
      <c r="L33" s="12" t="inlineStr">
        <is>
          <t>公</t>
        </is>
      </c>
      <c r="M33" s="12" t="inlineStr">
        <is>
          <t>公</t>
        </is>
      </c>
      <c r="N33" s="12" t="inlineStr">
        <is>
          <t>欠</t>
        </is>
      </c>
      <c r="O33" s="12" t="inlineStr">
        <is>
          <t>出</t>
        </is>
      </c>
      <c r="P33" s="12" t="inlineStr">
        <is>
          <t>出</t>
        </is>
      </c>
      <c r="Q33" s="12" t="inlineStr">
        <is>
          <t>出</t>
        </is>
      </c>
      <c r="R33" s="12" t="inlineStr">
        <is>
          <t>出</t>
        </is>
      </c>
      <c r="S33" s="12" t="inlineStr">
        <is>
          <t>出</t>
        </is>
      </c>
      <c r="T33" s="12" t="inlineStr">
        <is>
          <t>出</t>
        </is>
      </c>
      <c r="U33" s="12" t="inlineStr">
        <is>
          <t>出</t>
        </is>
      </c>
      <c r="V33" s="12" t="inlineStr">
        <is>
          <t>出</t>
        </is>
      </c>
      <c r="W33" s="12" t="inlineStr">
        <is>
          <t>出</t>
        </is>
      </c>
      <c r="X33" s="13">
        <f t="array" ref="X33">IF($C33="","",IFERROR(MATCH(1,(($C33:$U33="欠")+($C33:$U33="有")+($C33:$U33="公"))*(($D33:$V33="欠")+($D33:$V33="有")+($D33:$V33="公"))*(($E33:$W33="欠")+($E33:$W33="有")+($E33:$W33="公")),0)+2,""))</f>
        <v/>
      </c>
      <c r="Y33" s="13">
        <f>IF(OR($C33="",X33=""),"",SUMPRODUCT(($C$3:$W$3&gt;X33)*(($C33:$W33="欠")+($C33:$W33="公"))))</f>
        <v/>
      </c>
      <c r="Z33" s="13">
        <f t="array" ref="Z33">IF($C33="","",IFERROR(SMALL(IF((($C33:$W33="欠")+($C33:$W33="有")+($C33:$W33="公")),$C$3:$W$3),3),""))</f>
        <v/>
      </c>
      <c r="AA33" s="13">
        <f>IF(OR($C33="",Z33=""),"",SUMPRODUCT(($C$3:$W$3&gt;Z33)*(($C33:$W33="欠")+($C33:$W33="公"))))</f>
        <v/>
      </c>
      <c r="AB33" s="13">
        <f t="array" ref="AB33">IF($C33="","",IFERROR(MATCH(1,(($C33:$U33="欠")+($C33:$U33="公"))*(($D33:$V33="欠")+($D33:$V33="公"))*(($E33:$W33="欠")+($E33:$W33="公")),0)+2,""))</f>
        <v/>
      </c>
      <c r="AC33" s="13">
        <f>IF(OR($C33="",AB33=""),"",SUMPRODUCT(($C$3:$W$3&gt;AB33)*(($C33:$W33="欠")+($C33:$W33="公"))))</f>
        <v/>
      </c>
      <c r="AD33" s="13">
        <f t="array" ref="AD33">IF($C33="","",IFERROR(MATCH(1,(($C33:$U33="欠")+($C33:$U33="有"))*(($D33:$V33="欠")+($D33:$V33="有"))*(($E33:$W33="欠")+($E33:$W33="有")),0)+2,""))</f>
        <v/>
      </c>
      <c r="AE33" s="13">
        <f>IF(OR($C33="",AD33=""),"",SUMPRODUCT(($C$3:$W$3&gt;AD33)*(($C33:$W33="欠")+($C33:$W33="公"))))</f>
        <v/>
      </c>
      <c r="AF33" s="14">
        <f>IF($C33="","",IFERROR(INDEX('2_100人'!$R:$R,ROW()+0),""))</f>
        <v/>
      </c>
      <c r="AG33" s="14">
        <f>IF(OR($C33="",AF33=""),"",N(Y33)*AF33)</f>
        <v/>
      </c>
      <c r="AH33" s="14">
        <f>IF(OR($C33="",AF33=""),"",N(AA33)*AF33)</f>
        <v/>
      </c>
      <c r="AI33" s="14">
        <f>IF(AG33="","",AH33-AG33)</f>
        <v/>
      </c>
    </row>
    <row r="34">
      <c r="A34" s="6" t="n">
        <v>31</v>
      </c>
      <c r="B34" s="2" t="n">
        <v>46185</v>
      </c>
      <c r="C34" s="12" t="inlineStr">
        <is>
          <t>欠</t>
        </is>
      </c>
      <c r="D34" s="12" t="inlineStr">
        <is>
          <t>出</t>
        </is>
      </c>
      <c r="E34" s="12" t="inlineStr">
        <is>
          <t>出</t>
        </is>
      </c>
      <c r="F34" s="12" t="inlineStr">
        <is>
          <t>欠</t>
        </is>
      </c>
      <c r="G34" s="12" t="inlineStr">
        <is>
          <t>欠</t>
        </is>
      </c>
      <c r="H34" s="12" t="inlineStr">
        <is>
          <t>欠</t>
        </is>
      </c>
      <c r="I34" s="12" t="inlineStr">
        <is>
          <t>欠</t>
        </is>
      </c>
      <c r="J34" s="12" t="inlineStr">
        <is>
          <t>欠</t>
        </is>
      </c>
      <c r="K34" s="12" t="inlineStr">
        <is>
          <t>公</t>
        </is>
      </c>
      <c r="L34" s="12" t="inlineStr">
        <is>
          <t>公</t>
        </is>
      </c>
      <c r="M34" s="12" t="inlineStr">
        <is>
          <t>欠</t>
        </is>
      </c>
      <c r="N34" s="12" t="inlineStr">
        <is>
          <t>欠</t>
        </is>
      </c>
      <c r="O34" s="12" t="inlineStr">
        <is>
          <t>出</t>
        </is>
      </c>
      <c r="P34" s="12" t="inlineStr">
        <is>
          <t>出</t>
        </is>
      </c>
      <c r="Q34" s="12" t="inlineStr">
        <is>
          <t>出</t>
        </is>
      </c>
      <c r="R34" s="12" t="inlineStr">
        <is>
          <t>出</t>
        </is>
      </c>
      <c r="S34" s="12" t="inlineStr">
        <is>
          <t>出</t>
        </is>
      </c>
      <c r="T34" s="12" t="inlineStr">
        <is>
          <t>出</t>
        </is>
      </c>
      <c r="U34" s="12" t="inlineStr">
        <is>
          <t>出</t>
        </is>
      </c>
      <c r="V34" s="12" t="inlineStr">
        <is>
          <t>出</t>
        </is>
      </c>
      <c r="W34" s="12" t="inlineStr">
        <is>
          <t>出</t>
        </is>
      </c>
      <c r="X34" s="13">
        <f t="array" ref="X34">IF($C34="","",IFERROR(MATCH(1,(($C34:$U34="欠")+($C34:$U34="有")+($C34:$U34="公"))*(($D34:$V34="欠")+($D34:$V34="有")+($D34:$V34="公"))*(($E34:$W34="欠")+($E34:$W34="有")+($E34:$W34="公")),0)+2,""))</f>
        <v/>
      </c>
      <c r="Y34" s="13">
        <f>IF(OR($C34="",X34=""),"",SUMPRODUCT(($C$3:$W$3&gt;X34)*(($C34:$W34="欠")+($C34:$W34="公"))))</f>
        <v/>
      </c>
      <c r="Z34" s="13">
        <f t="array" ref="Z34">IF($C34="","",IFERROR(SMALL(IF((($C34:$W34="欠")+($C34:$W34="有")+($C34:$W34="公")),$C$3:$W$3),3),""))</f>
        <v/>
      </c>
      <c r="AA34" s="13">
        <f>IF(OR($C34="",Z34=""),"",SUMPRODUCT(($C$3:$W$3&gt;Z34)*(($C34:$W34="欠")+($C34:$W34="公"))))</f>
        <v/>
      </c>
      <c r="AB34" s="13">
        <f t="array" ref="AB34">IF($C34="","",IFERROR(MATCH(1,(($C34:$U34="欠")+($C34:$U34="公"))*(($D34:$V34="欠")+($D34:$V34="公"))*(($E34:$W34="欠")+($E34:$W34="公")),0)+2,""))</f>
        <v/>
      </c>
      <c r="AC34" s="13">
        <f>IF(OR($C34="",AB34=""),"",SUMPRODUCT(($C$3:$W$3&gt;AB34)*(($C34:$W34="欠")+($C34:$W34="公"))))</f>
        <v/>
      </c>
      <c r="AD34" s="13">
        <f t="array" ref="AD34">IF($C34="","",IFERROR(MATCH(1,(($C34:$U34="欠")+($C34:$U34="有"))*(($D34:$V34="欠")+($D34:$V34="有"))*(($E34:$W34="欠")+($E34:$W34="有")),0)+2,""))</f>
        <v/>
      </c>
      <c r="AE34" s="13">
        <f>IF(OR($C34="",AD34=""),"",SUMPRODUCT(($C$3:$W$3&gt;AD34)*(($C34:$W34="欠")+($C34:$W34="公"))))</f>
        <v/>
      </c>
      <c r="AF34" s="14">
        <f>IF($C34="","",IFERROR(INDEX('2_100人'!$R:$R,ROW()+0),""))</f>
        <v/>
      </c>
      <c r="AG34" s="14">
        <f>IF(OR($C34="",AF34=""),"",N(Y34)*AF34)</f>
        <v/>
      </c>
      <c r="AH34" s="14">
        <f>IF(OR($C34="",AF34=""),"",N(AA34)*AF34)</f>
        <v/>
      </c>
      <c r="AI34" s="14">
        <f>IF(AG34="","",AH34-AG34)</f>
        <v/>
      </c>
    </row>
    <row r="35">
      <c r="A35" s="6" t="n">
        <v>32</v>
      </c>
      <c r="B35" s="2" t="n">
        <v>46205</v>
      </c>
      <c r="C35" s="12" t="inlineStr">
        <is>
          <t>有</t>
        </is>
      </c>
      <c r="D35" s="12" t="inlineStr">
        <is>
          <t>有</t>
        </is>
      </c>
      <c r="E35" s="12" t="inlineStr">
        <is>
          <t>公</t>
        </is>
      </c>
      <c r="F35" s="12" t="inlineStr">
        <is>
          <t>公</t>
        </is>
      </c>
      <c r="G35" s="12" t="inlineStr">
        <is>
          <t>欠</t>
        </is>
      </c>
      <c r="H35" s="12" t="inlineStr">
        <is>
          <t>出</t>
        </is>
      </c>
      <c r="I35" s="12" t="inlineStr">
        <is>
          <t>出</t>
        </is>
      </c>
      <c r="J35" s="12" t="inlineStr">
        <is>
          <t>出</t>
        </is>
      </c>
      <c r="K35" s="12" t="inlineStr">
        <is>
          <t>出</t>
        </is>
      </c>
      <c r="L35" s="12" t="inlineStr">
        <is>
          <t>出</t>
        </is>
      </c>
      <c r="M35" s="12" t="inlineStr">
        <is>
          <t>出</t>
        </is>
      </c>
      <c r="N35" s="12" t="inlineStr">
        <is>
          <t>出</t>
        </is>
      </c>
      <c r="O35" s="12" t="inlineStr">
        <is>
          <t>出</t>
        </is>
      </c>
      <c r="P35" s="12" t="inlineStr">
        <is>
          <t>出</t>
        </is>
      </c>
      <c r="Q35" s="12" t="inlineStr">
        <is>
          <t>出</t>
        </is>
      </c>
      <c r="R35" s="12" t="inlineStr">
        <is>
          <t>出</t>
        </is>
      </c>
      <c r="S35" s="12" t="inlineStr">
        <is>
          <t>出</t>
        </is>
      </c>
      <c r="T35" s="12" t="inlineStr">
        <is>
          <t>出</t>
        </is>
      </c>
      <c r="U35" s="12" t="inlineStr">
        <is>
          <t>出</t>
        </is>
      </c>
      <c r="V35" s="12" t="inlineStr">
        <is>
          <t>出</t>
        </is>
      </c>
      <c r="W35" s="12" t="inlineStr">
        <is>
          <t>出</t>
        </is>
      </c>
      <c r="X35" s="13">
        <f t="array" ref="X35">IF($C35="","",IFERROR(MATCH(1,(($C35:$U35="欠")+($C35:$U35="有")+($C35:$U35="公"))*(($D35:$V35="欠")+($D35:$V35="有")+($D35:$V35="公"))*(($E35:$W35="欠")+($E35:$W35="有")+($E35:$W35="公")),0)+2,""))</f>
        <v/>
      </c>
      <c r="Y35" s="13">
        <f>IF(OR($C35="",X35=""),"",SUMPRODUCT(($C$3:$W$3&gt;X35)*(($C35:$W35="欠")+($C35:$W35="公"))))</f>
        <v/>
      </c>
      <c r="Z35" s="13">
        <f t="array" ref="Z35">IF($C35="","",IFERROR(SMALL(IF((($C35:$W35="欠")+($C35:$W35="有")+($C35:$W35="公")),$C$3:$W$3),3),""))</f>
        <v/>
      </c>
      <c r="AA35" s="13">
        <f>IF(OR($C35="",Z35=""),"",SUMPRODUCT(($C$3:$W$3&gt;Z35)*(($C35:$W35="欠")+($C35:$W35="公"))))</f>
        <v/>
      </c>
      <c r="AB35" s="13">
        <f t="array" ref="AB35">IF($C35="","",IFERROR(MATCH(1,(($C35:$U35="欠")+($C35:$U35="公"))*(($D35:$V35="欠")+($D35:$V35="公"))*(($E35:$W35="欠")+($E35:$W35="公")),0)+2,""))</f>
        <v/>
      </c>
      <c r="AC35" s="13">
        <f>IF(OR($C35="",AB35=""),"",SUMPRODUCT(($C$3:$W$3&gt;AB35)*(($C35:$W35="欠")+($C35:$W35="公"))))</f>
        <v/>
      </c>
      <c r="AD35" s="13">
        <f t="array" ref="AD35">IF($C35="","",IFERROR(MATCH(1,(($C35:$U35="欠")+($C35:$U35="有"))*(($D35:$V35="欠")+($D35:$V35="有"))*(($E35:$W35="欠")+($E35:$W35="有")),0)+2,""))</f>
        <v/>
      </c>
      <c r="AE35" s="13">
        <f>IF(OR($C35="",AD35=""),"",SUMPRODUCT(($C$3:$W$3&gt;AD35)*(($C35:$W35="欠")+($C35:$W35="公"))))</f>
        <v/>
      </c>
      <c r="AF35" s="14">
        <f>IF($C35="","",IFERROR(INDEX('2_100人'!$R:$R,ROW()+0),""))</f>
        <v/>
      </c>
      <c r="AG35" s="14">
        <f>IF(OR($C35="",AF35=""),"",N(Y35)*AF35)</f>
        <v/>
      </c>
      <c r="AH35" s="14">
        <f>IF(OR($C35="",AF35=""),"",N(AA35)*AF35)</f>
        <v/>
      </c>
      <c r="AI35" s="14">
        <f>IF(AG35="","",AH35-AG35)</f>
        <v/>
      </c>
    </row>
    <row r="36">
      <c r="A36" s="6" t="n">
        <v>33</v>
      </c>
      <c r="B36" s="2" t="n">
        <v>46135</v>
      </c>
      <c r="C36" s="12" t="inlineStr">
        <is>
          <t>有</t>
        </is>
      </c>
      <c r="D36" s="12" t="inlineStr">
        <is>
          <t>出</t>
        </is>
      </c>
      <c r="E36" s="12" t="inlineStr">
        <is>
          <t>公</t>
        </is>
      </c>
      <c r="F36" s="12" t="inlineStr">
        <is>
          <t>公</t>
        </is>
      </c>
      <c r="G36" s="12" t="inlineStr">
        <is>
          <t>有</t>
        </is>
      </c>
      <c r="H36" s="12" t="inlineStr">
        <is>
          <t>有</t>
        </is>
      </c>
      <c r="I36" s="12" t="inlineStr">
        <is>
          <t>欠</t>
        </is>
      </c>
      <c r="J36" s="12" t="inlineStr">
        <is>
          <t>欠</t>
        </is>
      </c>
      <c r="K36" s="12" t="inlineStr">
        <is>
          <t>欠</t>
        </is>
      </c>
      <c r="L36" s="12" t="inlineStr">
        <is>
          <t>公</t>
        </is>
      </c>
      <c r="M36" s="12" t="inlineStr">
        <is>
          <t>公</t>
        </is>
      </c>
      <c r="N36" s="12" t="inlineStr">
        <is>
          <t>欠</t>
        </is>
      </c>
      <c r="O36" s="12" t="inlineStr">
        <is>
          <t>欠</t>
        </is>
      </c>
      <c r="P36" s="12" t="inlineStr">
        <is>
          <t>出</t>
        </is>
      </c>
      <c r="Q36" s="12" t="inlineStr">
        <is>
          <t>出</t>
        </is>
      </c>
      <c r="R36" s="12" t="inlineStr">
        <is>
          <t>出</t>
        </is>
      </c>
      <c r="S36" s="12" t="inlineStr">
        <is>
          <t>出</t>
        </is>
      </c>
      <c r="T36" s="12" t="inlineStr">
        <is>
          <t>出</t>
        </is>
      </c>
      <c r="U36" s="12" t="inlineStr">
        <is>
          <t>出</t>
        </is>
      </c>
      <c r="V36" s="12" t="inlineStr">
        <is>
          <t>出</t>
        </is>
      </c>
      <c r="W36" s="12" t="inlineStr">
        <is>
          <t>出</t>
        </is>
      </c>
      <c r="X36" s="13">
        <f t="array" ref="X36">IF($C36="","",IFERROR(MATCH(1,(($C36:$U36="欠")+($C36:$U36="有")+($C36:$U36="公"))*(($D36:$V36="欠")+($D36:$V36="有")+($D36:$V36="公"))*(($E36:$W36="欠")+($E36:$W36="有")+($E36:$W36="公")),0)+2,""))</f>
        <v/>
      </c>
      <c r="Y36" s="13">
        <f>IF(OR($C36="",X36=""),"",SUMPRODUCT(($C$3:$W$3&gt;X36)*(($C36:$W36="欠")+($C36:$W36="公"))))</f>
        <v/>
      </c>
      <c r="Z36" s="13">
        <f t="array" ref="Z36">IF($C36="","",IFERROR(SMALL(IF((($C36:$W36="欠")+($C36:$W36="有")+($C36:$W36="公")),$C$3:$W$3),3),""))</f>
        <v/>
      </c>
      <c r="AA36" s="13">
        <f>IF(OR($C36="",Z36=""),"",SUMPRODUCT(($C$3:$W$3&gt;Z36)*(($C36:$W36="欠")+($C36:$W36="公"))))</f>
        <v/>
      </c>
      <c r="AB36" s="13">
        <f t="array" ref="AB36">IF($C36="","",IFERROR(MATCH(1,(($C36:$U36="欠")+($C36:$U36="公"))*(($D36:$V36="欠")+($D36:$V36="公"))*(($E36:$W36="欠")+($E36:$W36="公")),0)+2,""))</f>
        <v/>
      </c>
      <c r="AC36" s="13">
        <f>IF(OR($C36="",AB36=""),"",SUMPRODUCT(($C$3:$W$3&gt;AB36)*(($C36:$W36="欠")+($C36:$W36="公"))))</f>
        <v/>
      </c>
      <c r="AD36" s="13">
        <f t="array" ref="AD36">IF($C36="","",IFERROR(MATCH(1,(($C36:$U36="欠")+($C36:$U36="有"))*(($D36:$V36="欠")+($D36:$V36="有"))*(($E36:$W36="欠")+($E36:$W36="有")),0)+2,""))</f>
        <v/>
      </c>
      <c r="AE36" s="13">
        <f>IF(OR($C36="",AD36=""),"",SUMPRODUCT(($C$3:$W$3&gt;AD36)*(($C36:$W36="欠")+($C36:$W36="公"))))</f>
        <v/>
      </c>
      <c r="AF36" s="14">
        <f>IF($C36="","",IFERROR(INDEX('2_100人'!$R:$R,ROW()+0),""))</f>
        <v/>
      </c>
      <c r="AG36" s="14">
        <f>IF(OR($C36="",AF36=""),"",N(Y36)*AF36)</f>
        <v/>
      </c>
      <c r="AH36" s="14">
        <f>IF(OR($C36="",AF36=""),"",N(AA36)*AF36)</f>
        <v/>
      </c>
      <c r="AI36" s="14">
        <f>IF(AG36="","",AH36-AG36)</f>
        <v/>
      </c>
    </row>
    <row r="37">
      <c r="A37" s="6" t="n">
        <v>34</v>
      </c>
      <c r="B37" s="2" t="n">
        <v>46168</v>
      </c>
      <c r="C37" s="12" t="inlineStr">
        <is>
          <t>欠</t>
        </is>
      </c>
      <c r="D37" s="12" t="inlineStr">
        <is>
          <t>欠</t>
        </is>
      </c>
      <c r="E37" s="12" t="inlineStr">
        <is>
          <t>出</t>
        </is>
      </c>
      <c r="F37" s="12" t="inlineStr">
        <is>
          <t>欠</t>
        </is>
      </c>
      <c r="G37" s="12" t="inlineStr">
        <is>
          <t>公</t>
        </is>
      </c>
      <c r="H37" s="12" t="inlineStr">
        <is>
          <t>公</t>
        </is>
      </c>
      <c r="I37" s="12" t="inlineStr">
        <is>
          <t>欠</t>
        </is>
      </c>
      <c r="J37" s="12" t="inlineStr">
        <is>
          <t>欠</t>
        </is>
      </c>
      <c r="K37" s="12" t="inlineStr">
        <is>
          <t>欠</t>
        </is>
      </c>
      <c r="L37" s="12" t="inlineStr">
        <is>
          <t>欠</t>
        </is>
      </c>
      <c r="M37" s="12" t="inlineStr">
        <is>
          <t>欠</t>
        </is>
      </c>
      <c r="N37" s="12" t="inlineStr">
        <is>
          <t>公</t>
        </is>
      </c>
      <c r="O37" s="12" t="inlineStr">
        <is>
          <t>公</t>
        </is>
      </c>
      <c r="P37" s="12" t="inlineStr">
        <is>
          <t>欠</t>
        </is>
      </c>
      <c r="Q37" s="12" t="inlineStr">
        <is>
          <t>欠</t>
        </is>
      </c>
      <c r="R37" s="12" t="inlineStr">
        <is>
          <t>出</t>
        </is>
      </c>
      <c r="S37" s="12" t="inlineStr">
        <is>
          <t>出</t>
        </is>
      </c>
      <c r="T37" s="12" t="inlineStr">
        <is>
          <t>出</t>
        </is>
      </c>
      <c r="U37" s="12" t="inlineStr">
        <is>
          <t>出</t>
        </is>
      </c>
      <c r="V37" s="12" t="inlineStr">
        <is>
          <t>出</t>
        </is>
      </c>
      <c r="W37" s="12" t="inlineStr">
        <is>
          <t>出</t>
        </is>
      </c>
      <c r="X37" s="13">
        <f t="array" ref="X37">IF($C37="","",IFERROR(MATCH(1,(($C37:$U37="欠")+($C37:$U37="有")+($C37:$U37="公"))*(($D37:$V37="欠")+($D37:$V37="有")+($D37:$V37="公"))*(($E37:$W37="欠")+($E37:$W37="有")+($E37:$W37="公")),0)+2,""))</f>
        <v/>
      </c>
      <c r="Y37" s="13">
        <f>IF(OR($C37="",X37=""),"",SUMPRODUCT(($C$3:$W$3&gt;X37)*(($C37:$W37="欠")+($C37:$W37="公"))))</f>
        <v/>
      </c>
      <c r="Z37" s="13">
        <f t="array" ref="Z37">IF($C37="","",IFERROR(SMALL(IF((($C37:$W37="欠")+($C37:$W37="有")+($C37:$W37="公")),$C$3:$W$3),3),""))</f>
        <v/>
      </c>
      <c r="AA37" s="13">
        <f>IF(OR($C37="",Z37=""),"",SUMPRODUCT(($C$3:$W$3&gt;Z37)*(($C37:$W37="欠")+($C37:$W37="公"))))</f>
        <v/>
      </c>
      <c r="AB37" s="13">
        <f t="array" ref="AB37">IF($C37="","",IFERROR(MATCH(1,(($C37:$U37="欠")+($C37:$U37="公"))*(($D37:$V37="欠")+($D37:$V37="公"))*(($E37:$W37="欠")+($E37:$W37="公")),0)+2,""))</f>
        <v/>
      </c>
      <c r="AC37" s="13">
        <f>IF(OR($C37="",AB37=""),"",SUMPRODUCT(($C$3:$W$3&gt;AB37)*(($C37:$W37="欠")+($C37:$W37="公"))))</f>
        <v/>
      </c>
      <c r="AD37" s="13">
        <f t="array" ref="AD37">IF($C37="","",IFERROR(MATCH(1,(($C37:$U37="欠")+($C37:$U37="有"))*(($D37:$V37="欠")+($D37:$V37="有"))*(($E37:$W37="欠")+($E37:$W37="有")),0)+2,""))</f>
        <v/>
      </c>
      <c r="AE37" s="13">
        <f>IF(OR($C37="",AD37=""),"",SUMPRODUCT(($C$3:$W$3&gt;AD37)*(($C37:$W37="欠")+($C37:$W37="公"))))</f>
        <v/>
      </c>
      <c r="AF37" s="14">
        <f>IF($C37="","",IFERROR(INDEX('2_100人'!$R:$R,ROW()+0),""))</f>
        <v/>
      </c>
      <c r="AG37" s="14">
        <f>IF(OR($C37="",AF37=""),"",N(Y37)*AF37)</f>
        <v/>
      </c>
      <c r="AH37" s="14">
        <f>IF(OR($C37="",AF37=""),"",N(AA37)*AF37)</f>
        <v/>
      </c>
      <c r="AI37" s="14">
        <f>IF(AG37="","",AH37-AG37)</f>
        <v/>
      </c>
    </row>
    <row r="38">
      <c r="A38" s="6" t="n">
        <v>35</v>
      </c>
      <c r="B38" s="2" t="n">
        <v>46136</v>
      </c>
      <c r="C38" s="12" t="inlineStr">
        <is>
          <t>有</t>
        </is>
      </c>
      <c r="D38" s="12" t="inlineStr">
        <is>
          <t>公</t>
        </is>
      </c>
      <c r="E38" s="12" t="inlineStr">
        <is>
          <t>出</t>
        </is>
      </c>
      <c r="F38" s="12" t="inlineStr">
        <is>
          <t>出</t>
        </is>
      </c>
      <c r="G38" s="12" t="inlineStr">
        <is>
          <t>有</t>
        </is>
      </c>
      <c r="H38" s="12" t="inlineStr">
        <is>
          <t>欠</t>
        </is>
      </c>
      <c r="I38" s="12" t="inlineStr">
        <is>
          <t>欠</t>
        </is>
      </c>
      <c r="J38" s="12" t="inlineStr">
        <is>
          <t>欠</t>
        </is>
      </c>
      <c r="K38" s="12" t="inlineStr">
        <is>
          <t>公</t>
        </is>
      </c>
      <c r="L38" s="12" t="inlineStr">
        <is>
          <t>公</t>
        </is>
      </c>
      <c r="M38" s="12" t="inlineStr">
        <is>
          <t>欠</t>
        </is>
      </c>
      <c r="N38" s="12" t="inlineStr">
        <is>
          <t>欠</t>
        </is>
      </c>
      <c r="O38" s="12" t="inlineStr">
        <is>
          <t>欠</t>
        </is>
      </c>
      <c r="P38" s="12" t="inlineStr">
        <is>
          <t>欠</t>
        </is>
      </c>
      <c r="Q38" s="12" t="inlineStr">
        <is>
          <t>欠</t>
        </is>
      </c>
      <c r="R38" s="12" t="inlineStr">
        <is>
          <t>公</t>
        </is>
      </c>
      <c r="S38" s="12" t="inlineStr">
        <is>
          <t>公</t>
        </is>
      </c>
      <c r="T38" s="12" t="inlineStr">
        <is>
          <t>出</t>
        </is>
      </c>
      <c r="U38" s="12" t="inlineStr">
        <is>
          <t>出</t>
        </is>
      </c>
      <c r="V38" s="12" t="inlineStr">
        <is>
          <t>出</t>
        </is>
      </c>
      <c r="W38" s="12" t="inlineStr">
        <is>
          <t>出</t>
        </is>
      </c>
      <c r="X38" s="13">
        <f t="array" ref="X38">IF($C38="","",IFERROR(MATCH(1,(($C38:$U38="欠")+($C38:$U38="有")+($C38:$U38="公"))*(($D38:$V38="欠")+($D38:$V38="有")+($D38:$V38="公"))*(($E38:$W38="欠")+($E38:$W38="有")+($E38:$W38="公")),0)+2,""))</f>
        <v/>
      </c>
      <c r="Y38" s="13">
        <f>IF(OR($C38="",X38=""),"",SUMPRODUCT(($C$3:$W$3&gt;X38)*(($C38:$W38="欠")+($C38:$W38="公"))))</f>
        <v/>
      </c>
      <c r="Z38" s="13">
        <f t="array" ref="Z38">IF($C38="","",IFERROR(SMALL(IF((($C38:$W38="欠")+($C38:$W38="有")+($C38:$W38="公")),$C$3:$W$3),3),""))</f>
        <v/>
      </c>
      <c r="AA38" s="13">
        <f>IF(OR($C38="",Z38=""),"",SUMPRODUCT(($C$3:$W$3&gt;Z38)*(($C38:$W38="欠")+($C38:$W38="公"))))</f>
        <v/>
      </c>
      <c r="AB38" s="13">
        <f t="array" ref="AB38">IF($C38="","",IFERROR(MATCH(1,(($C38:$U38="欠")+($C38:$U38="公"))*(($D38:$V38="欠")+($D38:$V38="公"))*(($E38:$W38="欠")+($E38:$W38="公")),0)+2,""))</f>
        <v/>
      </c>
      <c r="AC38" s="13">
        <f>IF(OR($C38="",AB38=""),"",SUMPRODUCT(($C$3:$W$3&gt;AB38)*(($C38:$W38="欠")+($C38:$W38="公"))))</f>
        <v/>
      </c>
      <c r="AD38" s="13">
        <f t="array" ref="AD38">IF($C38="","",IFERROR(MATCH(1,(($C38:$U38="欠")+($C38:$U38="有"))*(($D38:$V38="欠")+($D38:$V38="有"))*(($E38:$W38="欠")+($E38:$W38="有")),0)+2,""))</f>
        <v/>
      </c>
      <c r="AE38" s="13">
        <f>IF(OR($C38="",AD38=""),"",SUMPRODUCT(($C$3:$W$3&gt;AD38)*(($C38:$W38="欠")+($C38:$W38="公"))))</f>
        <v/>
      </c>
      <c r="AF38" s="14">
        <f>IF($C38="","",IFERROR(INDEX('2_100人'!$R:$R,ROW()+0),""))</f>
        <v/>
      </c>
      <c r="AG38" s="14">
        <f>IF(OR($C38="",AF38=""),"",N(Y38)*AF38)</f>
        <v/>
      </c>
      <c r="AH38" s="14">
        <f>IF(OR($C38="",AF38=""),"",N(AA38)*AF38)</f>
        <v/>
      </c>
      <c r="AI38" s="14">
        <f>IF(AG38="","",AH38-AG38)</f>
        <v/>
      </c>
    </row>
    <row r="39">
      <c r="A39" s="6" t="n">
        <v>36</v>
      </c>
      <c r="B39" s="2" t="n">
        <v>46178</v>
      </c>
      <c r="C39" s="12" t="inlineStr">
        <is>
          <t>有</t>
        </is>
      </c>
      <c r="D39" s="12" t="inlineStr">
        <is>
          <t>公</t>
        </is>
      </c>
      <c r="E39" s="12" t="inlineStr">
        <is>
          <t>公</t>
        </is>
      </c>
      <c r="F39" s="12" t="inlineStr">
        <is>
          <t>有</t>
        </is>
      </c>
      <c r="G39" s="12" t="inlineStr">
        <is>
          <t>欠</t>
        </is>
      </c>
      <c r="H39" s="12" t="inlineStr">
        <is>
          <t>欠</t>
        </is>
      </c>
      <c r="I39" s="12" t="inlineStr">
        <is>
          <t>欠</t>
        </is>
      </c>
      <c r="J39" s="12" t="inlineStr">
        <is>
          <t>欠</t>
        </is>
      </c>
      <c r="K39" s="12" t="inlineStr">
        <is>
          <t>公</t>
        </is>
      </c>
      <c r="L39" s="12" t="inlineStr">
        <is>
          <t>公</t>
        </is>
      </c>
      <c r="M39" s="12" t="inlineStr">
        <is>
          <t>欠</t>
        </is>
      </c>
      <c r="N39" s="12" t="inlineStr">
        <is>
          <t>欠</t>
        </is>
      </c>
      <c r="O39" s="12" t="inlineStr">
        <is>
          <t>欠</t>
        </is>
      </c>
      <c r="P39" s="12" t="inlineStr">
        <is>
          <t>欠</t>
        </is>
      </c>
      <c r="Q39" s="12" t="inlineStr">
        <is>
          <t>欠</t>
        </is>
      </c>
      <c r="R39" s="12" t="inlineStr">
        <is>
          <t>出</t>
        </is>
      </c>
      <c r="S39" s="12" t="inlineStr">
        <is>
          <t>出</t>
        </is>
      </c>
      <c r="T39" s="12" t="inlineStr">
        <is>
          <t>出</t>
        </is>
      </c>
      <c r="U39" s="12" t="inlineStr">
        <is>
          <t>出</t>
        </is>
      </c>
      <c r="V39" s="12" t="inlineStr">
        <is>
          <t>出</t>
        </is>
      </c>
      <c r="W39" s="12" t="inlineStr">
        <is>
          <t>出</t>
        </is>
      </c>
      <c r="X39" s="13">
        <f t="array" ref="X39">IF($C39="","",IFERROR(MATCH(1,(($C39:$U39="欠")+($C39:$U39="有")+($C39:$U39="公"))*(($D39:$V39="欠")+($D39:$V39="有")+($D39:$V39="公"))*(($E39:$W39="欠")+($E39:$W39="有")+($E39:$W39="公")),0)+2,""))</f>
        <v/>
      </c>
      <c r="Y39" s="13">
        <f>IF(OR($C39="",X39=""),"",SUMPRODUCT(($C$3:$W$3&gt;X39)*(($C39:$W39="欠")+($C39:$W39="公"))))</f>
        <v/>
      </c>
      <c r="Z39" s="13">
        <f t="array" ref="Z39">IF($C39="","",IFERROR(SMALL(IF((($C39:$W39="欠")+($C39:$W39="有")+($C39:$W39="公")),$C$3:$W$3),3),""))</f>
        <v/>
      </c>
      <c r="AA39" s="13">
        <f>IF(OR($C39="",Z39=""),"",SUMPRODUCT(($C$3:$W$3&gt;Z39)*(($C39:$W39="欠")+($C39:$W39="公"))))</f>
        <v/>
      </c>
      <c r="AB39" s="13">
        <f t="array" ref="AB39">IF($C39="","",IFERROR(MATCH(1,(($C39:$U39="欠")+($C39:$U39="公"))*(($D39:$V39="欠")+($D39:$V39="公"))*(($E39:$W39="欠")+($E39:$W39="公")),0)+2,""))</f>
        <v/>
      </c>
      <c r="AC39" s="13">
        <f>IF(OR($C39="",AB39=""),"",SUMPRODUCT(($C$3:$W$3&gt;AB39)*(($C39:$W39="欠")+($C39:$W39="公"))))</f>
        <v/>
      </c>
      <c r="AD39" s="13">
        <f t="array" ref="AD39">IF($C39="","",IFERROR(MATCH(1,(($C39:$U39="欠")+($C39:$U39="有"))*(($D39:$V39="欠")+($D39:$V39="有"))*(($E39:$W39="欠")+($E39:$W39="有")),0)+2,""))</f>
        <v/>
      </c>
      <c r="AE39" s="13">
        <f>IF(OR($C39="",AD39=""),"",SUMPRODUCT(($C$3:$W$3&gt;AD39)*(($C39:$W39="欠")+($C39:$W39="公"))))</f>
        <v/>
      </c>
      <c r="AF39" s="14">
        <f>IF($C39="","",IFERROR(INDEX('2_100人'!$R:$R,ROW()+0),""))</f>
        <v/>
      </c>
      <c r="AG39" s="14">
        <f>IF(OR($C39="",AF39=""),"",N(Y39)*AF39)</f>
        <v/>
      </c>
      <c r="AH39" s="14">
        <f>IF(OR($C39="",AF39=""),"",N(AA39)*AF39)</f>
        <v/>
      </c>
      <c r="AI39" s="14">
        <f>IF(AG39="","",AH39-AG39)</f>
        <v/>
      </c>
    </row>
    <row r="40">
      <c r="A40" s="6" t="n">
        <v>37</v>
      </c>
      <c r="B40" s="2" t="n">
        <v>46204</v>
      </c>
      <c r="C40" s="12" t="inlineStr">
        <is>
          <t>欠</t>
        </is>
      </c>
      <c r="D40" s="12" t="inlineStr">
        <is>
          <t>欠</t>
        </is>
      </c>
      <c r="E40" s="12" t="inlineStr">
        <is>
          <t>欠</t>
        </is>
      </c>
      <c r="F40" s="12" t="inlineStr">
        <is>
          <t>公</t>
        </is>
      </c>
      <c r="G40" s="12" t="inlineStr">
        <is>
          <t>公</t>
        </is>
      </c>
      <c r="H40" s="12" t="inlineStr">
        <is>
          <t>欠</t>
        </is>
      </c>
      <c r="I40" s="12" t="inlineStr">
        <is>
          <t>欠</t>
        </is>
      </c>
      <c r="J40" s="12" t="inlineStr">
        <is>
          <t>欠</t>
        </is>
      </c>
      <c r="K40" s="12" t="inlineStr">
        <is>
          <t>出</t>
        </is>
      </c>
      <c r="L40" s="12" t="inlineStr">
        <is>
          <t>出</t>
        </is>
      </c>
      <c r="M40" s="12" t="inlineStr">
        <is>
          <t>出</t>
        </is>
      </c>
      <c r="N40" s="12" t="inlineStr">
        <is>
          <t>出</t>
        </is>
      </c>
      <c r="O40" s="12" t="inlineStr">
        <is>
          <t>出</t>
        </is>
      </c>
      <c r="P40" s="12" t="inlineStr">
        <is>
          <t>出</t>
        </is>
      </c>
      <c r="Q40" s="12" t="inlineStr">
        <is>
          <t>出</t>
        </is>
      </c>
      <c r="R40" s="12" t="inlineStr">
        <is>
          <t>出</t>
        </is>
      </c>
      <c r="S40" s="12" t="inlineStr">
        <is>
          <t>出</t>
        </is>
      </c>
      <c r="T40" s="12" t="inlineStr">
        <is>
          <t>出</t>
        </is>
      </c>
      <c r="U40" s="12" t="inlineStr">
        <is>
          <t>出</t>
        </is>
      </c>
      <c r="V40" s="12" t="inlineStr">
        <is>
          <t>出</t>
        </is>
      </c>
      <c r="W40" s="12" t="inlineStr">
        <is>
          <t>出</t>
        </is>
      </c>
      <c r="X40" s="13">
        <f t="array" ref="X40">IF($C40="","",IFERROR(MATCH(1,(($C40:$U40="欠")+($C40:$U40="有")+($C40:$U40="公"))*(($D40:$V40="欠")+($D40:$V40="有")+($D40:$V40="公"))*(($E40:$W40="欠")+($E40:$W40="有")+($E40:$W40="公")),0)+2,""))</f>
        <v/>
      </c>
      <c r="Y40" s="13">
        <f>IF(OR($C40="",X40=""),"",SUMPRODUCT(($C$3:$W$3&gt;X40)*(($C40:$W40="欠")+($C40:$W40="公"))))</f>
        <v/>
      </c>
      <c r="Z40" s="13">
        <f t="array" ref="Z40">IF($C40="","",IFERROR(SMALL(IF((($C40:$W40="欠")+($C40:$W40="有")+($C40:$W40="公")),$C$3:$W$3),3),""))</f>
        <v/>
      </c>
      <c r="AA40" s="13">
        <f>IF(OR($C40="",Z40=""),"",SUMPRODUCT(($C$3:$W$3&gt;Z40)*(($C40:$W40="欠")+($C40:$W40="公"))))</f>
        <v/>
      </c>
      <c r="AB40" s="13">
        <f t="array" ref="AB40">IF($C40="","",IFERROR(MATCH(1,(($C40:$U40="欠")+($C40:$U40="公"))*(($D40:$V40="欠")+($D40:$V40="公"))*(($E40:$W40="欠")+($E40:$W40="公")),0)+2,""))</f>
        <v/>
      </c>
      <c r="AC40" s="13">
        <f>IF(OR($C40="",AB40=""),"",SUMPRODUCT(($C$3:$W$3&gt;AB40)*(($C40:$W40="欠")+($C40:$W40="公"))))</f>
        <v/>
      </c>
      <c r="AD40" s="13">
        <f t="array" ref="AD40">IF($C40="","",IFERROR(MATCH(1,(($C40:$U40="欠")+($C40:$U40="有"))*(($D40:$V40="欠")+($D40:$V40="有"))*(($E40:$W40="欠")+($E40:$W40="有")),0)+2,""))</f>
        <v/>
      </c>
      <c r="AE40" s="13">
        <f>IF(OR($C40="",AD40=""),"",SUMPRODUCT(($C$3:$W$3&gt;AD40)*(($C40:$W40="欠")+($C40:$W40="公"))))</f>
        <v/>
      </c>
      <c r="AF40" s="14">
        <f>IF($C40="","",IFERROR(INDEX('2_100人'!$R:$R,ROW()+0),""))</f>
        <v/>
      </c>
      <c r="AG40" s="14">
        <f>IF(OR($C40="",AF40=""),"",N(Y40)*AF40)</f>
        <v/>
      </c>
      <c r="AH40" s="14">
        <f>IF(OR($C40="",AF40=""),"",N(AA40)*AF40)</f>
        <v/>
      </c>
      <c r="AI40" s="14">
        <f>IF(AG40="","",AH40-AG40)</f>
        <v/>
      </c>
    </row>
    <row r="41">
      <c r="A41" s="6" t="n">
        <v>38</v>
      </c>
      <c r="B41" s="2" t="n">
        <v>46080</v>
      </c>
      <c r="C41" s="12" t="inlineStr">
        <is>
          <t>有</t>
        </is>
      </c>
      <c r="D41" s="12" t="inlineStr">
        <is>
          <t>公</t>
        </is>
      </c>
      <c r="E41" s="12" t="inlineStr">
        <is>
          <t>出</t>
        </is>
      </c>
      <c r="F41" s="12" t="inlineStr">
        <is>
          <t>有</t>
        </is>
      </c>
      <c r="G41" s="12" t="inlineStr">
        <is>
          <t>出</t>
        </is>
      </c>
      <c r="H41" s="12" t="inlineStr">
        <is>
          <t>欠</t>
        </is>
      </c>
      <c r="I41" s="12" t="inlineStr">
        <is>
          <t>欠</t>
        </is>
      </c>
      <c r="J41" s="12" t="inlineStr">
        <is>
          <t>欠</t>
        </is>
      </c>
      <c r="K41" s="12" t="inlineStr">
        <is>
          <t>公</t>
        </is>
      </c>
      <c r="L41" s="12" t="inlineStr">
        <is>
          <t>公</t>
        </is>
      </c>
      <c r="M41" s="12" t="inlineStr">
        <is>
          <t>欠</t>
        </is>
      </c>
      <c r="N41" s="12" t="inlineStr">
        <is>
          <t>欠</t>
        </is>
      </c>
      <c r="O41" s="12" t="inlineStr">
        <is>
          <t>欠</t>
        </is>
      </c>
      <c r="P41" s="12" t="inlineStr">
        <is>
          <t>欠</t>
        </is>
      </c>
      <c r="Q41" s="12" t="inlineStr">
        <is>
          <t>欠</t>
        </is>
      </c>
      <c r="R41" s="12" t="inlineStr">
        <is>
          <t>公</t>
        </is>
      </c>
      <c r="S41" s="12" t="inlineStr">
        <is>
          <t>公</t>
        </is>
      </c>
      <c r="T41" s="12" t="inlineStr">
        <is>
          <t>欠</t>
        </is>
      </c>
      <c r="U41" s="12" t="inlineStr">
        <is>
          <t>欠</t>
        </is>
      </c>
      <c r="V41" s="12" t="inlineStr">
        <is>
          <t>出</t>
        </is>
      </c>
      <c r="W41" s="12" t="inlineStr">
        <is>
          <t>出</t>
        </is>
      </c>
      <c r="X41" s="13">
        <f t="array" ref="X41">IF($C41="","",IFERROR(MATCH(1,(($C41:$U41="欠")+($C41:$U41="有")+($C41:$U41="公"))*(($D41:$V41="欠")+($D41:$V41="有")+($D41:$V41="公"))*(($E41:$W41="欠")+($E41:$W41="有")+($E41:$W41="公")),0)+2,""))</f>
        <v/>
      </c>
      <c r="Y41" s="13">
        <f>IF(OR($C41="",X41=""),"",SUMPRODUCT(($C$3:$W$3&gt;X41)*(($C41:$W41="欠")+($C41:$W41="公"))))</f>
        <v/>
      </c>
      <c r="Z41" s="13">
        <f t="array" ref="Z41">IF($C41="","",IFERROR(SMALL(IF((($C41:$W41="欠")+($C41:$W41="有")+($C41:$W41="公")),$C$3:$W$3),3),""))</f>
        <v/>
      </c>
      <c r="AA41" s="13">
        <f>IF(OR($C41="",Z41=""),"",SUMPRODUCT(($C$3:$W$3&gt;Z41)*(($C41:$W41="欠")+($C41:$W41="公"))))</f>
        <v/>
      </c>
      <c r="AB41" s="13">
        <f t="array" ref="AB41">IF($C41="","",IFERROR(MATCH(1,(($C41:$U41="欠")+($C41:$U41="公"))*(($D41:$V41="欠")+($D41:$V41="公"))*(($E41:$W41="欠")+($E41:$W41="公")),0)+2,""))</f>
        <v/>
      </c>
      <c r="AC41" s="13">
        <f>IF(OR($C41="",AB41=""),"",SUMPRODUCT(($C$3:$W$3&gt;AB41)*(($C41:$W41="欠")+($C41:$W41="公"))))</f>
        <v/>
      </c>
      <c r="AD41" s="13">
        <f t="array" ref="AD41">IF($C41="","",IFERROR(MATCH(1,(($C41:$U41="欠")+($C41:$U41="有"))*(($D41:$V41="欠")+($D41:$V41="有"))*(($E41:$W41="欠")+($E41:$W41="有")),0)+2,""))</f>
        <v/>
      </c>
      <c r="AE41" s="13">
        <f>IF(OR($C41="",AD41=""),"",SUMPRODUCT(($C$3:$W$3&gt;AD41)*(($C41:$W41="欠")+($C41:$W41="公"))))</f>
        <v/>
      </c>
      <c r="AF41" s="14">
        <f>IF($C41="","",IFERROR(INDEX('2_100人'!$R:$R,ROW()+0),""))</f>
        <v/>
      </c>
      <c r="AG41" s="14">
        <f>IF(OR($C41="",AF41=""),"",N(Y41)*AF41)</f>
        <v/>
      </c>
      <c r="AH41" s="14">
        <f>IF(OR($C41="",AF41=""),"",N(AA41)*AF41)</f>
        <v/>
      </c>
      <c r="AI41" s="14">
        <f>IF(AG41="","",AH41-AG41)</f>
        <v/>
      </c>
    </row>
    <row r="42">
      <c r="A42" s="6" t="n">
        <v>39</v>
      </c>
      <c r="B42" s="2" t="n">
        <v>46148</v>
      </c>
      <c r="C42" s="12" t="inlineStr">
        <is>
          <t>有</t>
        </is>
      </c>
      <c r="D42" s="12" t="inlineStr">
        <is>
          <t>出</t>
        </is>
      </c>
      <c r="E42" s="12" t="inlineStr">
        <is>
          <t>有</t>
        </is>
      </c>
      <c r="F42" s="12" t="inlineStr">
        <is>
          <t>公</t>
        </is>
      </c>
      <c r="G42" s="12" t="inlineStr">
        <is>
          <t>公</t>
        </is>
      </c>
      <c r="H42" s="12" t="inlineStr">
        <is>
          <t>有</t>
        </is>
      </c>
      <c r="I42" s="12" t="inlineStr">
        <is>
          <t>欠</t>
        </is>
      </c>
      <c r="J42" s="12" t="inlineStr">
        <is>
          <t>欠</t>
        </is>
      </c>
      <c r="K42" s="12" t="inlineStr">
        <is>
          <t>欠</t>
        </is>
      </c>
      <c r="L42" s="12" t="inlineStr">
        <is>
          <t>欠</t>
        </is>
      </c>
      <c r="M42" s="12" t="inlineStr">
        <is>
          <t>公</t>
        </is>
      </c>
      <c r="N42" s="12" t="inlineStr">
        <is>
          <t>出</t>
        </is>
      </c>
      <c r="O42" s="12" t="inlineStr">
        <is>
          <t>出</t>
        </is>
      </c>
      <c r="P42" s="12" t="inlineStr">
        <is>
          <t>出</t>
        </is>
      </c>
      <c r="Q42" s="12" t="inlineStr">
        <is>
          <t>出</t>
        </is>
      </c>
      <c r="R42" s="12" t="inlineStr">
        <is>
          <t>出</t>
        </is>
      </c>
      <c r="S42" s="12" t="inlineStr">
        <is>
          <t>出</t>
        </is>
      </c>
      <c r="T42" s="12" t="inlineStr">
        <is>
          <t>出</t>
        </is>
      </c>
      <c r="U42" s="12" t="inlineStr">
        <is>
          <t>出</t>
        </is>
      </c>
      <c r="V42" s="12" t="inlineStr">
        <is>
          <t>出</t>
        </is>
      </c>
      <c r="W42" s="12" t="inlineStr">
        <is>
          <t>出</t>
        </is>
      </c>
      <c r="X42" s="13">
        <f t="array" ref="X42">IF($C42="","",IFERROR(MATCH(1,(($C42:$U42="欠")+($C42:$U42="有")+($C42:$U42="公"))*(($D42:$V42="欠")+($D42:$V42="有")+($D42:$V42="公"))*(($E42:$W42="欠")+($E42:$W42="有")+($E42:$W42="公")),0)+2,""))</f>
        <v/>
      </c>
      <c r="Y42" s="13">
        <f>IF(OR($C42="",X42=""),"",SUMPRODUCT(($C$3:$W$3&gt;X42)*(($C42:$W42="欠")+($C42:$W42="公"))))</f>
        <v/>
      </c>
      <c r="Z42" s="13">
        <f t="array" ref="Z42">IF($C42="","",IFERROR(SMALL(IF((($C42:$W42="欠")+($C42:$W42="有")+($C42:$W42="公")),$C$3:$W$3),3),""))</f>
        <v/>
      </c>
      <c r="AA42" s="13">
        <f>IF(OR($C42="",Z42=""),"",SUMPRODUCT(($C$3:$W$3&gt;Z42)*(($C42:$W42="欠")+($C42:$W42="公"))))</f>
        <v/>
      </c>
      <c r="AB42" s="13">
        <f t="array" ref="AB42">IF($C42="","",IFERROR(MATCH(1,(($C42:$U42="欠")+($C42:$U42="公"))*(($D42:$V42="欠")+($D42:$V42="公"))*(($E42:$W42="欠")+($E42:$W42="公")),0)+2,""))</f>
        <v/>
      </c>
      <c r="AC42" s="13">
        <f>IF(OR($C42="",AB42=""),"",SUMPRODUCT(($C$3:$W$3&gt;AB42)*(($C42:$W42="欠")+($C42:$W42="公"))))</f>
        <v/>
      </c>
      <c r="AD42" s="13">
        <f t="array" ref="AD42">IF($C42="","",IFERROR(MATCH(1,(($C42:$U42="欠")+($C42:$U42="有"))*(($D42:$V42="欠")+($D42:$V42="有"))*(($E42:$W42="欠")+($E42:$W42="有")),0)+2,""))</f>
        <v/>
      </c>
      <c r="AE42" s="13">
        <f>IF(OR($C42="",AD42=""),"",SUMPRODUCT(($C$3:$W$3&gt;AD42)*(($C42:$W42="欠")+($C42:$W42="公"))))</f>
        <v/>
      </c>
      <c r="AF42" s="14">
        <f>IF($C42="","",IFERROR(INDEX('2_100人'!$R:$R,ROW()+0),""))</f>
        <v/>
      </c>
      <c r="AG42" s="14">
        <f>IF(OR($C42="",AF42=""),"",N(Y42)*AF42)</f>
        <v/>
      </c>
      <c r="AH42" s="14">
        <f>IF(OR($C42="",AF42=""),"",N(AA42)*AF42)</f>
        <v/>
      </c>
      <c r="AI42" s="14">
        <f>IF(AG42="","",AH42-AG42)</f>
        <v/>
      </c>
    </row>
    <row r="43">
      <c r="A43" s="6" t="n">
        <v>40</v>
      </c>
      <c r="B43" s="2" t="n">
        <v>46154</v>
      </c>
      <c r="C43" s="12" t="inlineStr">
        <is>
          <t>欠</t>
        </is>
      </c>
      <c r="D43" s="12" t="inlineStr">
        <is>
          <t>欠</t>
        </is>
      </c>
      <c r="E43" s="12" t="inlineStr">
        <is>
          <t>欠</t>
        </is>
      </c>
      <c r="F43" s="12" t="inlineStr">
        <is>
          <t>欠</t>
        </is>
      </c>
      <c r="G43" s="12" t="inlineStr">
        <is>
          <t>公</t>
        </is>
      </c>
      <c r="H43" s="12" t="inlineStr">
        <is>
          <t>公</t>
        </is>
      </c>
      <c r="I43" s="12" t="inlineStr">
        <is>
          <t>欠</t>
        </is>
      </c>
      <c r="J43" s="12" t="inlineStr">
        <is>
          <t>欠</t>
        </is>
      </c>
      <c r="K43" s="12" t="inlineStr">
        <is>
          <t>出</t>
        </is>
      </c>
      <c r="L43" s="12" t="inlineStr">
        <is>
          <t>出</t>
        </is>
      </c>
      <c r="M43" s="12" t="inlineStr">
        <is>
          <t>出</t>
        </is>
      </c>
      <c r="N43" s="12" t="inlineStr">
        <is>
          <t>出</t>
        </is>
      </c>
      <c r="O43" s="12" t="inlineStr">
        <is>
          <t>出</t>
        </is>
      </c>
      <c r="P43" s="12" t="inlineStr">
        <is>
          <t>出</t>
        </is>
      </c>
      <c r="Q43" s="12" t="inlineStr">
        <is>
          <t>出</t>
        </is>
      </c>
      <c r="R43" s="12" t="inlineStr">
        <is>
          <t>出</t>
        </is>
      </c>
      <c r="S43" s="12" t="inlineStr">
        <is>
          <t>出</t>
        </is>
      </c>
      <c r="T43" s="12" t="inlineStr">
        <is>
          <t>出</t>
        </is>
      </c>
      <c r="U43" s="12" t="inlineStr">
        <is>
          <t>出</t>
        </is>
      </c>
      <c r="V43" s="12" t="inlineStr">
        <is>
          <t>出</t>
        </is>
      </c>
      <c r="W43" s="12" t="inlineStr">
        <is>
          <t>出</t>
        </is>
      </c>
      <c r="X43" s="13">
        <f t="array" ref="X43">IF($C43="","",IFERROR(MATCH(1,(($C43:$U43="欠")+($C43:$U43="有")+($C43:$U43="公"))*(($D43:$V43="欠")+($D43:$V43="有")+($D43:$V43="公"))*(($E43:$W43="欠")+($E43:$W43="有")+($E43:$W43="公")),0)+2,""))</f>
        <v/>
      </c>
      <c r="Y43" s="13">
        <f>IF(OR($C43="",X43=""),"",SUMPRODUCT(($C$3:$W$3&gt;X43)*(($C43:$W43="欠")+($C43:$W43="公"))))</f>
        <v/>
      </c>
      <c r="Z43" s="13">
        <f t="array" ref="Z43">IF($C43="","",IFERROR(SMALL(IF((($C43:$W43="欠")+($C43:$W43="有")+($C43:$W43="公")),$C$3:$W$3),3),""))</f>
        <v/>
      </c>
      <c r="AA43" s="13">
        <f>IF(OR($C43="",Z43=""),"",SUMPRODUCT(($C$3:$W$3&gt;Z43)*(($C43:$W43="欠")+($C43:$W43="公"))))</f>
        <v/>
      </c>
      <c r="AB43" s="13">
        <f t="array" ref="AB43">IF($C43="","",IFERROR(MATCH(1,(($C43:$U43="欠")+($C43:$U43="公"))*(($D43:$V43="欠")+($D43:$V43="公"))*(($E43:$W43="欠")+($E43:$W43="公")),0)+2,""))</f>
        <v/>
      </c>
      <c r="AC43" s="13">
        <f>IF(OR($C43="",AB43=""),"",SUMPRODUCT(($C$3:$W$3&gt;AB43)*(($C43:$W43="欠")+($C43:$W43="公"))))</f>
        <v/>
      </c>
      <c r="AD43" s="13">
        <f t="array" ref="AD43">IF($C43="","",IFERROR(MATCH(1,(($C43:$U43="欠")+($C43:$U43="有"))*(($D43:$V43="欠")+($D43:$V43="有"))*(($E43:$W43="欠")+($E43:$W43="有")),0)+2,""))</f>
        <v/>
      </c>
      <c r="AE43" s="13">
        <f>IF(OR($C43="",AD43=""),"",SUMPRODUCT(($C$3:$W$3&gt;AD43)*(($C43:$W43="欠")+($C43:$W43="公"))))</f>
        <v/>
      </c>
      <c r="AF43" s="14">
        <f>IF($C43="","",IFERROR(INDEX('2_100人'!$R:$R,ROW()+0),""))</f>
        <v/>
      </c>
      <c r="AG43" s="14">
        <f>IF(OR($C43="",AF43=""),"",N(Y43)*AF43)</f>
        <v/>
      </c>
      <c r="AH43" s="14">
        <f>IF(OR($C43="",AF43=""),"",N(AA43)*AF43)</f>
        <v/>
      </c>
      <c r="AI43" s="14">
        <f>IF(AG43="","",AH43-AG43)</f>
        <v/>
      </c>
    </row>
    <row r="44">
      <c r="A44" s="6" t="n">
        <v>41</v>
      </c>
      <c r="B44" s="2" t="n">
        <v>46269</v>
      </c>
      <c r="C44" s="12" t="inlineStr">
        <is>
          <t>有</t>
        </is>
      </c>
      <c r="D44" s="12" t="inlineStr">
        <is>
          <t>公</t>
        </is>
      </c>
      <c r="E44" s="12" t="inlineStr">
        <is>
          <t>公</t>
        </is>
      </c>
      <c r="F44" s="12" t="inlineStr">
        <is>
          <t>有</t>
        </is>
      </c>
      <c r="G44" s="12" t="inlineStr">
        <is>
          <t>欠</t>
        </is>
      </c>
      <c r="H44" s="12" t="inlineStr">
        <is>
          <t>欠</t>
        </is>
      </c>
      <c r="I44" s="12" t="inlineStr">
        <is>
          <t>欠</t>
        </is>
      </c>
      <c r="J44" s="12" t="inlineStr">
        <is>
          <t>欠</t>
        </is>
      </c>
      <c r="K44" s="12" t="inlineStr">
        <is>
          <t>公</t>
        </is>
      </c>
      <c r="L44" s="12" t="inlineStr">
        <is>
          <t>公</t>
        </is>
      </c>
      <c r="M44" s="12" t="inlineStr">
        <is>
          <t>欠</t>
        </is>
      </c>
      <c r="N44" s="12" t="inlineStr">
        <is>
          <t>欠</t>
        </is>
      </c>
      <c r="O44" s="12" t="inlineStr">
        <is>
          <t>欠</t>
        </is>
      </c>
      <c r="P44" s="12" t="inlineStr">
        <is>
          <t>出</t>
        </is>
      </c>
      <c r="Q44" s="12" t="inlineStr">
        <is>
          <t>出</t>
        </is>
      </c>
      <c r="R44" s="12" t="inlineStr">
        <is>
          <t>出</t>
        </is>
      </c>
      <c r="S44" s="12" t="inlineStr">
        <is>
          <t>出</t>
        </is>
      </c>
      <c r="T44" s="12" t="inlineStr">
        <is>
          <t>出</t>
        </is>
      </c>
      <c r="U44" s="12" t="inlineStr">
        <is>
          <t>出</t>
        </is>
      </c>
      <c r="V44" s="12" t="inlineStr">
        <is>
          <t>出</t>
        </is>
      </c>
      <c r="W44" s="12" t="inlineStr">
        <is>
          <t>出</t>
        </is>
      </c>
      <c r="X44" s="13">
        <f t="array" ref="X44">IF($C44="","",IFERROR(MATCH(1,(($C44:$U44="欠")+($C44:$U44="有")+($C44:$U44="公"))*(($D44:$V44="欠")+($D44:$V44="有")+($D44:$V44="公"))*(($E44:$W44="欠")+($E44:$W44="有")+($E44:$W44="公")),0)+2,""))</f>
        <v/>
      </c>
      <c r="Y44" s="13">
        <f>IF(OR($C44="",X44=""),"",SUMPRODUCT(($C$3:$W$3&gt;X44)*(($C44:$W44="欠")+($C44:$W44="公"))))</f>
        <v/>
      </c>
      <c r="Z44" s="13">
        <f t="array" ref="Z44">IF($C44="","",IFERROR(SMALL(IF((($C44:$W44="欠")+($C44:$W44="有")+($C44:$W44="公")),$C$3:$W$3),3),""))</f>
        <v/>
      </c>
      <c r="AA44" s="13">
        <f>IF(OR($C44="",Z44=""),"",SUMPRODUCT(($C$3:$W$3&gt;Z44)*(($C44:$W44="欠")+($C44:$W44="公"))))</f>
        <v/>
      </c>
      <c r="AB44" s="13">
        <f t="array" ref="AB44">IF($C44="","",IFERROR(MATCH(1,(($C44:$U44="欠")+($C44:$U44="公"))*(($D44:$V44="欠")+($D44:$V44="公"))*(($E44:$W44="欠")+($E44:$W44="公")),0)+2,""))</f>
        <v/>
      </c>
      <c r="AC44" s="13">
        <f>IF(OR($C44="",AB44=""),"",SUMPRODUCT(($C$3:$W$3&gt;AB44)*(($C44:$W44="欠")+($C44:$W44="公"))))</f>
        <v/>
      </c>
      <c r="AD44" s="13">
        <f t="array" ref="AD44">IF($C44="","",IFERROR(MATCH(1,(($C44:$U44="欠")+($C44:$U44="有"))*(($D44:$V44="欠")+($D44:$V44="有"))*(($E44:$W44="欠")+($E44:$W44="有")),0)+2,""))</f>
        <v/>
      </c>
      <c r="AE44" s="13">
        <f>IF(OR($C44="",AD44=""),"",SUMPRODUCT(($C$3:$W$3&gt;AD44)*(($C44:$W44="欠")+($C44:$W44="公"))))</f>
        <v/>
      </c>
      <c r="AF44" s="14">
        <f>IF($C44="","",IFERROR(INDEX('2_100人'!$R:$R,ROW()+0),""))</f>
        <v/>
      </c>
      <c r="AG44" s="14">
        <f>IF(OR($C44="",AF44=""),"",N(Y44)*AF44)</f>
        <v/>
      </c>
      <c r="AH44" s="14">
        <f>IF(OR($C44="",AF44=""),"",N(AA44)*AF44)</f>
        <v/>
      </c>
      <c r="AI44" s="14">
        <f>IF(AG44="","",AH44-AG44)</f>
        <v/>
      </c>
    </row>
    <row r="45">
      <c r="A45" s="6" t="n">
        <v>42</v>
      </c>
      <c r="B45" s="2" t="n">
        <v>46072</v>
      </c>
      <c r="C45" s="12" t="inlineStr">
        <is>
          <t>有</t>
        </is>
      </c>
      <c r="D45" s="12" t="inlineStr">
        <is>
          <t>欠</t>
        </is>
      </c>
      <c r="E45" s="12" t="inlineStr">
        <is>
          <t>出</t>
        </is>
      </c>
      <c r="F45" s="12" t="inlineStr">
        <is>
          <t>公</t>
        </is>
      </c>
      <c r="G45" s="12" t="inlineStr">
        <is>
          <t>出</t>
        </is>
      </c>
      <c r="H45" s="12" t="inlineStr">
        <is>
          <t>欠</t>
        </is>
      </c>
      <c r="I45" s="12" t="inlineStr">
        <is>
          <t>欠</t>
        </is>
      </c>
      <c r="J45" s="12" t="inlineStr">
        <is>
          <t>欠</t>
        </is>
      </c>
      <c r="K45" s="12" t="inlineStr">
        <is>
          <t>欠</t>
        </is>
      </c>
      <c r="L45" s="12" t="inlineStr">
        <is>
          <t>公</t>
        </is>
      </c>
      <c r="M45" s="12" t="inlineStr">
        <is>
          <t>公</t>
        </is>
      </c>
      <c r="N45" s="12" t="inlineStr">
        <is>
          <t>欠</t>
        </is>
      </c>
      <c r="O45" s="12" t="inlineStr">
        <is>
          <t>欠</t>
        </is>
      </c>
      <c r="P45" s="12" t="inlineStr">
        <is>
          <t>欠</t>
        </is>
      </c>
      <c r="Q45" s="12" t="inlineStr">
        <is>
          <t>欠</t>
        </is>
      </c>
      <c r="R45" s="12" t="inlineStr">
        <is>
          <t>出</t>
        </is>
      </c>
      <c r="S45" s="12" t="inlineStr">
        <is>
          <t>出</t>
        </is>
      </c>
      <c r="T45" s="12" t="inlineStr">
        <is>
          <t>出</t>
        </is>
      </c>
      <c r="U45" s="12" t="inlineStr">
        <is>
          <t>出</t>
        </is>
      </c>
      <c r="V45" s="12" t="inlineStr">
        <is>
          <t>出</t>
        </is>
      </c>
      <c r="W45" s="12" t="inlineStr">
        <is>
          <t>出</t>
        </is>
      </c>
      <c r="X45" s="13">
        <f t="array" ref="X45">IF($C45="","",IFERROR(MATCH(1,(($C45:$U45="欠")+($C45:$U45="有")+($C45:$U45="公"))*(($D45:$V45="欠")+($D45:$V45="有")+($D45:$V45="公"))*(($E45:$W45="欠")+($E45:$W45="有")+($E45:$W45="公")),0)+2,""))</f>
        <v/>
      </c>
      <c r="Y45" s="13">
        <f>IF(OR($C45="",X45=""),"",SUMPRODUCT(($C$3:$W$3&gt;X45)*(($C45:$W45="欠")+($C45:$W45="公"))))</f>
        <v/>
      </c>
      <c r="Z45" s="13">
        <f t="array" ref="Z45">IF($C45="","",IFERROR(SMALL(IF((($C45:$W45="欠")+($C45:$W45="有")+($C45:$W45="公")),$C$3:$W$3),3),""))</f>
        <v/>
      </c>
      <c r="AA45" s="13">
        <f>IF(OR($C45="",Z45=""),"",SUMPRODUCT(($C$3:$W$3&gt;Z45)*(($C45:$W45="欠")+($C45:$W45="公"))))</f>
        <v/>
      </c>
      <c r="AB45" s="13">
        <f t="array" ref="AB45">IF($C45="","",IFERROR(MATCH(1,(($C45:$U45="欠")+($C45:$U45="公"))*(($D45:$V45="欠")+($D45:$V45="公"))*(($E45:$W45="欠")+($E45:$W45="公")),0)+2,""))</f>
        <v/>
      </c>
      <c r="AC45" s="13">
        <f>IF(OR($C45="",AB45=""),"",SUMPRODUCT(($C$3:$W$3&gt;AB45)*(($C45:$W45="欠")+($C45:$W45="公"))))</f>
        <v/>
      </c>
      <c r="AD45" s="13">
        <f t="array" ref="AD45">IF($C45="","",IFERROR(MATCH(1,(($C45:$U45="欠")+($C45:$U45="有"))*(($D45:$V45="欠")+($D45:$V45="有"))*(($E45:$W45="欠")+($E45:$W45="有")),0)+2,""))</f>
        <v/>
      </c>
      <c r="AE45" s="13">
        <f>IF(OR($C45="",AD45=""),"",SUMPRODUCT(($C$3:$W$3&gt;AD45)*(($C45:$W45="欠")+($C45:$W45="公"))))</f>
        <v/>
      </c>
      <c r="AF45" s="14">
        <f>IF($C45="","",IFERROR(INDEX('2_100人'!$R:$R,ROW()+0),""))</f>
        <v/>
      </c>
      <c r="AG45" s="14">
        <f>IF(OR($C45="",AF45=""),"",N(Y45)*AF45)</f>
        <v/>
      </c>
      <c r="AH45" s="14">
        <f>IF(OR($C45="",AF45=""),"",N(AA45)*AF45)</f>
        <v/>
      </c>
      <c r="AI45" s="14">
        <f>IF(AG45="","",AH45-AG45)</f>
        <v/>
      </c>
    </row>
    <row r="46">
      <c r="A46" s="6" t="n">
        <v>43</v>
      </c>
      <c r="B46" s="2" t="n">
        <v>46059</v>
      </c>
      <c r="C46" s="12" t="inlineStr">
        <is>
          <t>有</t>
        </is>
      </c>
      <c r="D46" s="12" t="inlineStr">
        <is>
          <t>公</t>
        </is>
      </c>
      <c r="E46" s="12" t="inlineStr">
        <is>
          <t>公</t>
        </is>
      </c>
      <c r="F46" s="12" t="inlineStr">
        <is>
          <t>有</t>
        </is>
      </c>
      <c r="G46" s="12" t="inlineStr">
        <is>
          <t>欠</t>
        </is>
      </c>
      <c r="H46" s="12" t="inlineStr">
        <is>
          <t>欠</t>
        </is>
      </c>
      <c r="I46" s="12" t="inlineStr">
        <is>
          <t>欠</t>
        </is>
      </c>
      <c r="J46" s="12" t="inlineStr">
        <is>
          <t>欠</t>
        </is>
      </c>
      <c r="K46" s="12" t="inlineStr">
        <is>
          <t>公</t>
        </is>
      </c>
      <c r="L46" s="12" t="inlineStr">
        <is>
          <t>公</t>
        </is>
      </c>
      <c r="M46" s="12" t="inlineStr">
        <is>
          <t>欠</t>
        </is>
      </c>
      <c r="N46" s="12" t="inlineStr">
        <is>
          <t>欠</t>
        </is>
      </c>
      <c r="O46" s="12" t="inlineStr">
        <is>
          <t>欠</t>
        </is>
      </c>
      <c r="P46" s="12" t="inlineStr">
        <is>
          <t>欠</t>
        </is>
      </c>
      <c r="Q46" s="12" t="inlineStr">
        <is>
          <t>欠</t>
        </is>
      </c>
      <c r="R46" s="12" t="inlineStr">
        <is>
          <t>公</t>
        </is>
      </c>
      <c r="S46" s="12" t="inlineStr">
        <is>
          <t>出</t>
        </is>
      </c>
      <c r="T46" s="12" t="inlineStr">
        <is>
          <t>出</t>
        </is>
      </c>
      <c r="U46" s="12" t="inlineStr">
        <is>
          <t>出</t>
        </is>
      </c>
      <c r="V46" s="12" t="inlineStr">
        <is>
          <t>出</t>
        </is>
      </c>
      <c r="W46" s="12" t="inlineStr">
        <is>
          <t>出</t>
        </is>
      </c>
      <c r="X46" s="13">
        <f t="array" ref="X46">IF($C46="","",IFERROR(MATCH(1,(($C46:$U46="欠")+($C46:$U46="有")+($C46:$U46="公"))*(($D46:$V46="欠")+($D46:$V46="有")+($D46:$V46="公"))*(($E46:$W46="欠")+($E46:$W46="有")+($E46:$W46="公")),0)+2,""))</f>
        <v/>
      </c>
      <c r="Y46" s="13">
        <f>IF(OR($C46="",X46=""),"",SUMPRODUCT(($C$3:$W$3&gt;X46)*(($C46:$W46="欠")+($C46:$W46="公"))))</f>
        <v/>
      </c>
      <c r="Z46" s="13">
        <f t="array" ref="Z46">IF($C46="","",IFERROR(SMALL(IF((($C46:$W46="欠")+($C46:$W46="有")+($C46:$W46="公")),$C$3:$W$3),3),""))</f>
        <v/>
      </c>
      <c r="AA46" s="13">
        <f>IF(OR($C46="",Z46=""),"",SUMPRODUCT(($C$3:$W$3&gt;Z46)*(($C46:$W46="欠")+($C46:$W46="公"))))</f>
        <v/>
      </c>
      <c r="AB46" s="13">
        <f t="array" ref="AB46">IF($C46="","",IFERROR(MATCH(1,(($C46:$U46="欠")+($C46:$U46="公"))*(($D46:$V46="欠")+($D46:$V46="公"))*(($E46:$W46="欠")+($E46:$W46="公")),0)+2,""))</f>
        <v/>
      </c>
      <c r="AC46" s="13">
        <f>IF(OR($C46="",AB46=""),"",SUMPRODUCT(($C$3:$W$3&gt;AB46)*(($C46:$W46="欠")+($C46:$W46="公"))))</f>
        <v/>
      </c>
      <c r="AD46" s="13">
        <f t="array" ref="AD46">IF($C46="","",IFERROR(MATCH(1,(($C46:$U46="欠")+($C46:$U46="有"))*(($D46:$V46="欠")+($D46:$V46="有"))*(($E46:$W46="欠")+($E46:$W46="有")),0)+2,""))</f>
        <v/>
      </c>
      <c r="AE46" s="13">
        <f>IF(OR($C46="",AD46=""),"",SUMPRODUCT(($C$3:$W$3&gt;AD46)*(($C46:$W46="欠")+($C46:$W46="公"))))</f>
        <v/>
      </c>
      <c r="AF46" s="14">
        <f>IF($C46="","",IFERROR(INDEX('2_100人'!$R:$R,ROW()+0),""))</f>
        <v/>
      </c>
      <c r="AG46" s="14">
        <f>IF(OR($C46="",AF46=""),"",N(Y46)*AF46)</f>
        <v/>
      </c>
      <c r="AH46" s="14">
        <f>IF(OR($C46="",AF46=""),"",N(AA46)*AF46)</f>
        <v/>
      </c>
      <c r="AI46" s="14">
        <f>IF(AG46="","",AH46-AG46)</f>
        <v/>
      </c>
    </row>
    <row r="47">
      <c r="A47" s="6" t="n">
        <v>44</v>
      </c>
      <c r="B47" s="2" t="n">
        <v>46203</v>
      </c>
      <c r="C47" s="12" t="inlineStr">
        <is>
          <t>欠</t>
        </is>
      </c>
      <c r="D47" s="12" t="inlineStr">
        <is>
          <t>欠</t>
        </is>
      </c>
      <c r="E47" s="12" t="inlineStr">
        <is>
          <t>欠</t>
        </is>
      </c>
      <c r="F47" s="12" t="inlineStr">
        <is>
          <t>欠</t>
        </is>
      </c>
      <c r="G47" s="12" t="inlineStr">
        <is>
          <t>出</t>
        </is>
      </c>
      <c r="H47" s="12" t="inlineStr">
        <is>
          <t>出</t>
        </is>
      </c>
      <c r="I47" s="12" t="inlineStr">
        <is>
          <t>出</t>
        </is>
      </c>
      <c r="J47" s="12" t="inlineStr">
        <is>
          <t>出</t>
        </is>
      </c>
      <c r="K47" s="12" t="inlineStr">
        <is>
          <t>出</t>
        </is>
      </c>
      <c r="L47" s="12" t="inlineStr">
        <is>
          <t>出</t>
        </is>
      </c>
      <c r="M47" s="12" t="inlineStr">
        <is>
          <t>出</t>
        </is>
      </c>
      <c r="N47" s="12" t="inlineStr">
        <is>
          <t>出</t>
        </is>
      </c>
      <c r="O47" s="12" t="inlineStr">
        <is>
          <t>出</t>
        </is>
      </c>
      <c r="P47" s="12" t="inlineStr">
        <is>
          <t>出</t>
        </is>
      </c>
      <c r="Q47" s="12" t="inlineStr">
        <is>
          <t>出</t>
        </is>
      </c>
      <c r="R47" s="12" t="inlineStr">
        <is>
          <t>出</t>
        </is>
      </c>
      <c r="S47" s="12" t="inlineStr">
        <is>
          <t>出</t>
        </is>
      </c>
      <c r="T47" s="12" t="inlineStr">
        <is>
          <t>出</t>
        </is>
      </c>
      <c r="U47" s="12" t="inlineStr">
        <is>
          <t>出</t>
        </is>
      </c>
      <c r="V47" s="12" t="inlineStr">
        <is>
          <t>出</t>
        </is>
      </c>
      <c r="W47" s="12" t="inlineStr">
        <is>
          <t>出</t>
        </is>
      </c>
      <c r="X47" s="13">
        <f t="array" ref="X47">IF($C47="","",IFERROR(MATCH(1,(($C47:$U47="欠")+($C47:$U47="有")+($C47:$U47="公"))*(($D47:$V47="欠")+($D47:$V47="有")+($D47:$V47="公"))*(($E47:$W47="欠")+($E47:$W47="有")+($E47:$W47="公")),0)+2,""))</f>
        <v/>
      </c>
      <c r="Y47" s="13">
        <f>IF(OR($C47="",X47=""),"",SUMPRODUCT(($C$3:$W$3&gt;X47)*(($C47:$W47="欠")+($C47:$W47="公"))))</f>
        <v/>
      </c>
      <c r="Z47" s="13">
        <f t="array" ref="Z47">IF($C47="","",IFERROR(SMALL(IF((($C47:$W47="欠")+($C47:$W47="有")+($C47:$W47="公")),$C$3:$W$3),3),""))</f>
        <v/>
      </c>
      <c r="AA47" s="13">
        <f>IF(OR($C47="",Z47=""),"",SUMPRODUCT(($C$3:$W$3&gt;Z47)*(($C47:$W47="欠")+($C47:$W47="公"))))</f>
        <v/>
      </c>
      <c r="AB47" s="13">
        <f t="array" ref="AB47">IF($C47="","",IFERROR(MATCH(1,(($C47:$U47="欠")+($C47:$U47="公"))*(($D47:$V47="欠")+($D47:$V47="公"))*(($E47:$W47="欠")+($E47:$W47="公")),0)+2,""))</f>
        <v/>
      </c>
      <c r="AC47" s="13">
        <f>IF(OR($C47="",AB47=""),"",SUMPRODUCT(($C$3:$W$3&gt;AB47)*(($C47:$W47="欠")+($C47:$W47="公"))))</f>
        <v/>
      </c>
      <c r="AD47" s="13">
        <f t="array" ref="AD47">IF($C47="","",IFERROR(MATCH(1,(($C47:$U47="欠")+($C47:$U47="有"))*(($D47:$V47="欠")+($D47:$V47="有"))*(($E47:$W47="欠")+($E47:$W47="有")),0)+2,""))</f>
        <v/>
      </c>
      <c r="AE47" s="13">
        <f>IF(OR($C47="",AD47=""),"",SUMPRODUCT(($C$3:$W$3&gt;AD47)*(($C47:$W47="欠")+($C47:$W47="公"))))</f>
        <v/>
      </c>
      <c r="AF47" s="14">
        <f>IF($C47="","",IFERROR(INDEX('2_100人'!$R:$R,ROW()+0),""))</f>
        <v/>
      </c>
      <c r="AG47" s="14">
        <f>IF(OR($C47="",AF47=""),"",N(Y47)*AF47)</f>
        <v/>
      </c>
      <c r="AH47" s="14">
        <f>IF(OR($C47="",AF47=""),"",N(AA47)*AF47)</f>
        <v/>
      </c>
      <c r="AI47" s="14">
        <f>IF(AG47="","",AH47-AG47)</f>
        <v/>
      </c>
    </row>
    <row r="48">
      <c r="A48" s="6" t="n">
        <v>45</v>
      </c>
      <c r="B48" s="2" t="n">
        <v>46051</v>
      </c>
      <c r="C48" s="12" t="inlineStr">
        <is>
          <t>欠</t>
        </is>
      </c>
      <c r="D48" s="12" t="inlineStr">
        <is>
          <t>出</t>
        </is>
      </c>
      <c r="E48" s="12" t="inlineStr">
        <is>
          <t>出</t>
        </is>
      </c>
      <c r="F48" s="12" t="inlineStr">
        <is>
          <t>公</t>
        </is>
      </c>
      <c r="G48" s="12" t="inlineStr">
        <is>
          <t>欠</t>
        </is>
      </c>
      <c r="H48" s="12" t="inlineStr">
        <is>
          <t>欠</t>
        </is>
      </c>
      <c r="I48" s="12" t="inlineStr">
        <is>
          <t>欠</t>
        </is>
      </c>
      <c r="J48" s="12" t="inlineStr">
        <is>
          <t>欠</t>
        </is>
      </c>
      <c r="K48" s="12" t="inlineStr">
        <is>
          <t>欠</t>
        </is>
      </c>
      <c r="L48" s="12" t="inlineStr">
        <is>
          <t>公</t>
        </is>
      </c>
      <c r="M48" s="12" t="inlineStr">
        <is>
          <t>公</t>
        </is>
      </c>
      <c r="N48" s="12" t="inlineStr">
        <is>
          <t>欠</t>
        </is>
      </c>
      <c r="O48" s="12" t="inlineStr">
        <is>
          <t>欠</t>
        </is>
      </c>
      <c r="P48" s="12" t="inlineStr">
        <is>
          <t>欠</t>
        </is>
      </c>
      <c r="Q48" s="12" t="inlineStr">
        <is>
          <t>欠</t>
        </is>
      </c>
      <c r="R48" s="12" t="inlineStr">
        <is>
          <t>欠</t>
        </is>
      </c>
      <c r="S48" s="12" t="inlineStr">
        <is>
          <t>公</t>
        </is>
      </c>
      <c r="T48" s="12" t="inlineStr">
        <is>
          <t>公</t>
        </is>
      </c>
      <c r="U48" s="12" t="inlineStr">
        <is>
          <t>欠</t>
        </is>
      </c>
      <c r="V48" s="12" t="inlineStr">
        <is>
          <t>欠</t>
        </is>
      </c>
      <c r="W48" s="12" t="inlineStr">
        <is>
          <t>欠</t>
        </is>
      </c>
      <c r="X48" s="13">
        <f t="array" ref="X48">IF($C48="","",IFERROR(MATCH(1,(($C48:$U48="欠")+($C48:$U48="有")+($C48:$U48="公"))*(($D48:$V48="欠")+($D48:$V48="有")+($D48:$V48="公"))*(($E48:$W48="欠")+($E48:$W48="有")+($E48:$W48="公")),0)+2,""))</f>
        <v/>
      </c>
      <c r="Y48" s="13">
        <f>IF(OR($C48="",X48=""),"",SUMPRODUCT(($C$3:$W$3&gt;X48)*(($C48:$W48="欠")+($C48:$W48="公"))))</f>
        <v/>
      </c>
      <c r="Z48" s="13">
        <f t="array" ref="Z48">IF($C48="","",IFERROR(SMALL(IF((($C48:$W48="欠")+($C48:$W48="有")+($C48:$W48="公")),$C$3:$W$3),3),""))</f>
        <v/>
      </c>
      <c r="AA48" s="13">
        <f>IF(OR($C48="",Z48=""),"",SUMPRODUCT(($C$3:$W$3&gt;Z48)*(($C48:$W48="欠")+($C48:$W48="公"))))</f>
        <v/>
      </c>
      <c r="AB48" s="13">
        <f t="array" ref="AB48">IF($C48="","",IFERROR(MATCH(1,(($C48:$U48="欠")+($C48:$U48="公"))*(($D48:$V48="欠")+($D48:$V48="公"))*(($E48:$W48="欠")+($E48:$W48="公")),0)+2,""))</f>
        <v/>
      </c>
      <c r="AC48" s="13">
        <f>IF(OR($C48="",AB48=""),"",SUMPRODUCT(($C$3:$W$3&gt;AB48)*(($C48:$W48="欠")+($C48:$W48="公"))))</f>
        <v/>
      </c>
      <c r="AD48" s="13">
        <f t="array" ref="AD48">IF($C48="","",IFERROR(MATCH(1,(($C48:$U48="欠")+($C48:$U48="有"))*(($D48:$V48="欠")+($D48:$V48="有"))*(($E48:$W48="欠")+($E48:$W48="有")),0)+2,""))</f>
        <v/>
      </c>
      <c r="AE48" s="13">
        <f>IF(OR($C48="",AD48=""),"",SUMPRODUCT(($C$3:$W$3&gt;AD48)*(($C48:$W48="欠")+($C48:$W48="公"))))</f>
        <v/>
      </c>
      <c r="AF48" s="14">
        <f>IF($C48="","",IFERROR(INDEX('2_100人'!$R:$R,ROW()+0),""))</f>
        <v/>
      </c>
      <c r="AG48" s="14">
        <f>IF(OR($C48="",AF48=""),"",N(Y48)*AF48)</f>
        <v/>
      </c>
      <c r="AH48" s="14">
        <f>IF(OR($C48="",AF48=""),"",N(AA48)*AF48)</f>
        <v/>
      </c>
      <c r="AI48" s="14">
        <f>IF(AG48="","",AH48-AG48)</f>
        <v/>
      </c>
    </row>
    <row r="49">
      <c r="A49" s="6" t="n">
        <v>46</v>
      </c>
      <c r="B49" s="2" t="n">
        <v>46121</v>
      </c>
      <c r="C49" s="12" t="inlineStr">
        <is>
          <t>有</t>
        </is>
      </c>
      <c r="D49" s="12" t="inlineStr">
        <is>
          <t>有</t>
        </is>
      </c>
      <c r="E49" s="12" t="inlineStr">
        <is>
          <t>公</t>
        </is>
      </c>
      <c r="F49" s="12" t="inlineStr">
        <is>
          <t>公</t>
        </is>
      </c>
      <c r="G49" s="12" t="inlineStr">
        <is>
          <t>欠</t>
        </is>
      </c>
      <c r="H49" s="12" t="inlineStr">
        <is>
          <t>欠</t>
        </is>
      </c>
      <c r="I49" s="12" t="inlineStr">
        <is>
          <t>欠</t>
        </is>
      </c>
      <c r="J49" s="12" t="inlineStr">
        <is>
          <t>欠</t>
        </is>
      </c>
      <c r="K49" s="12" t="inlineStr">
        <is>
          <t>欠</t>
        </is>
      </c>
      <c r="L49" s="12" t="inlineStr">
        <is>
          <t>公</t>
        </is>
      </c>
      <c r="M49" s="12" t="inlineStr">
        <is>
          <t>公</t>
        </is>
      </c>
      <c r="N49" s="12" t="inlineStr">
        <is>
          <t>出</t>
        </is>
      </c>
      <c r="O49" s="12" t="inlineStr">
        <is>
          <t>出</t>
        </is>
      </c>
      <c r="P49" s="12" t="inlineStr">
        <is>
          <t>出</t>
        </is>
      </c>
      <c r="Q49" s="12" t="inlineStr">
        <is>
          <t>出</t>
        </is>
      </c>
      <c r="R49" s="12" t="inlineStr">
        <is>
          <t>出</t>
        </is>
      </c>
      <c r="S49" s="12" t="inlineStr">
        <is>
          <t>出</t>
        </is>
      </c>
      <c r="T49" s="12" t="inlineStr">
        <is>
          <t>出</t>
        </is>
      </c>
      <c r="U49" s="12" t="inlineStr">
        <is>
          <t>出</t>
        </is>
      </c>
      <c r="V49" s="12" t="inlineStr">
        <is>
          <t>出</t>
        </is>
      </c>
      <c r="W49" s="12" t="inlineStr">
        <is>
          <t>出</t>
        </is>
      </c>
      <c r="X49" s="13">
        <f t="array" ref="X49">IF($C49="","",IFERROR(MATCH(1,(($C49:$U49="欠")+($C49:$U49="有")+($C49:$U49="公"))*(($D49:$V49="欠")+($D49:$V49="有")+($D49:$V49="公"))*(($E49:$W49="欠")+($E49:$W49="有")+($E49:$W49="公")),0)+2,""))</f>
        <v/>
      </c>
      <c r="Y49" s="13">
        <f>IF(OR($C49="",X49=""),"",SUMPRODUCT(($C$3:$W$3&gt;X49)*(($C49:$W49="欠")+($C49:$W49="公"))))</f>
        <v/>
      </c>
      <c r="Z49" s="13">
        <f t="array" ref="Z49">IF($C49="","",IFERROR(SMALL(IF((($C49:$W49="欠")+($C49:$W49="有")+($C49:$W49="公")),$C$3:$W$3),3),""))</f>
        <v/>
      </c>
      <c r="AA49" s="13">
        <f>IF(OR($C49="",Z49=""),"",SUMPRODUCT(($C$3:$W$3&gt;Z49)*(($C49:$W49="欠")+($C49:$W49="公"))))</f>
        <v/>
      </c>
      <c r="AB49" s="13">
        <f t="array" ref="AB49">IF($C49="","",IFERROR(MATCH(1,(($C49:$U49="欠")+($C49:$U49="公"))*(($D49:$V49="欠")+($D49:$V49="公"))*(($E49:$W49="欠")+($E49:$W49="公")),0)+2,""))</f>
        <v/>
      </c>
      <c r="AC49" s="13">
        <f>IF(OR($C49="",AB49=""),"",SUMPRODUCT(($C$3:$W$3&gt;AB49)*(($C49:$W49="欠")+($C49:$W49="公"))))</f>
        <v/>
      </c>
      <c r="AD49" s="13">
        <f t="array" ref="AD49">IF($C49="","",IFERROR(MATCH(1,(($C49:$U49="欠")+($C49:$U49="有"))*(($D49:$V49="欠")+($D49:$V49="有"))*(($E49:$W49="欠")+($E49:$W49="有")),0)+2,""))</f>
        <v/>
      </c>
      <c r="AE49" s="13">
        <f>IF(OR($C49="",AD49=""),"",SUMPRODUCT(($C$3:$W$3&gt;AD49)*(($C49:$W49="欠")+($C49:$W49="公"))))</f>
        <v/>
      </c>
      <c r="AF49" s="14">
        <f>IF($C49="","",IFERROR(INDEX('2_100人'!$R:$R,ROW()+0),""))</f>
        <v/>
      </c>
      <c r="AG49" s="14">
        <f>IF(OR($C49="",AF49=""),"",N(Y49)*AF49)</f>
        <v/>
      </c>
      <c r="AH49" s="14">
        <f>IF(OR($C49="",AF49=""),"",N(AA49)*AF49)</f>
        <v/>
      </c>
      <c r="AI49" s="14">
        <f>IF(AG49="","",AH49-AG49)</f>
        <v/>
      </c>
    </row>
    <row r="50">
      <c r="A50" s="6" t="n">
        <v>47</v>
      </c>
      <c r="B50" s="2" t="n">
        <v>46267</v>
      </c>
      <c r="C50" s="12" t="inlineStr">
        <is>
          <t>欠</t>
        </is>
      </c>
      <c r="D50" s="12" t="inlineStr">
        <is>
          <t>欠</t>
        </is>
      </c>
      <c r="E50" s="12" t="inlineStr">
        <is>
          <t>欠</t>
        </is>
      </c>
      <c r="F50" s="12" t="inlineStr">
        <is>
          <t>公</t>
        </is>
      </c>
      <c r="G50" s="12" t="inlineStr">
        <is>
          <t>公</t>
        </is>
      </c>
      <c r="H50" s="12" t="inlineStr">
        <is>
          <t>欠</t>
        </is>
      </c>
      <c r="I50" s="12" t="inlineStr">
        <is>
          <t>欠</t>
        </is>
      </c>
      <c r="J50" s="12" t="inlineStr">
        <is>
          <t>欠</t>
        </is>
      </c>
      <c r="K50" s="12" t="inlineStr">
        <is>
          <t>欠</t>
        </is>
      </c>
      <c r="L50" s="12" t="inlineStr">
        <is>
          <t>欠</t>
        </is>
      </c>
      <c r="M50" s="12" t="inlineStr">
        <is>
          <t>公</t>
        </is>
      </c>
      <c r="N50" s="12" t="inlineStr">
        <is>
          <t>公</t>
        </is>
      </c>
      <c r="O50" s="12" t="inlineStr">
        <is>
          <t>出</t>
        </is>
      </c>
      <c r="P50" s="12" t="inlineStr">
        <is>
          <t>出</t>
        </is>
      </c>
      <c r="Q50" s="12" t="inlineStr">
        <is>
          <t>出</t>
        </is>
      </c>
      <c r="R50" s="12" t="inlineStr">
        <is>
          <t>出</t>
        </is>
      </c>
      <c r="S50" s="12" t="inlineStr">
        <is>
          <t>出</t>
        </is>
      </c>
      <c r="T50" s="12" t="inlineStr">
        <is>
          <t>出</t>
        </is>
      </c>
      <c r="U50" s="12" t="inlineStr">
        <is>
          <t>出</t>
        </is>
      </c>
      <c r="V50" s="12" t="inlineStr">
        <is>
          <t>出</t>
        </is>
      </c>
      <c r="W50" s="12" t="inlineStr">
        <is>
          <t>出</t>
        </is>
      </c>
      <c r="X50" s="13">
        <f t="array" ref="X50">IF($C50="","",IFERROR(MATCH(1,(($C50:$U50="欠")+($C50:$U50="有")+($C50:$U50="公"))*(($D50:$V50="欠")+($D50:$V50="有")+($D50:$V50="公"))*(($E50:$W50="欠")+($E50:$W50="有")+($E50:$W50="公")),0)+2,""))</f>
        <v/>
      </c>
      <c r="Y50" s="13">
        <f>IF(OR($C50="",X50=""),"",SUMPRODUCT(($C$3:$W$3&gt;X50)*(($C50:$W50="欠")+($C50:$W50="公"))))</f>
        <v/>
      </c>
      <c r="Z50" s="13">
        <f t="array" ref="Z50">IF($C50="","",IFERROR(SMALL(IF((($C50:$W50="欠")+($C50:$W50="有")+($C50:$W50="公")),$C$3:$W$3),3),""))</f>
        <v/>
      </c>
      <c r="AA50" s="13">
        <f>IF(OR($C50="",Z50=""),"",SUMPRODUCT(($C$3:$W$3&gt;Z50)*(($C50:$W50="欠")+($C50:$W50="公"))))</f>
        <v/>
      </c>
      <c r="AB50" s="13">
        <f t="array" ref="AB50">IF($C50="","",IFERROR(MATCH(1,(($C50:$U50="欠")+($C50:$U50="公"))*(($D50:$V50="欠")+($D50:$V50="公"))*(($E50:$W50="欠")+($E50:$W50="公")),0)+2,""))</f>
        <v/>
      </c>
      <c r="AC50" s="13">
        <f>IF(OR($C50="",AB50=""),"",SUMPRODUCT(($C$3:$W$3&gt;AB50)*(($C50:$W50="欠")+($C50:$W50="公"))))</f>
        <v/>
      </c>
      <c r="AD50" s="13">
        <f t="array" ref="AD50">IF($C50="","",IFERROR(MATCH(1,(($C50:$U50="欠")+($C50:$U50="有"))*(($D50:$V50="欠")+($D50:$V50="有"))*(($E50:$W50="欠")+($E50:$W50="有")),0)+2,""))</f>
        <v/>
      </c>
      <c r="AE50" s="13">
        <f>IF(OR($C50="",AD50=""),"",SUMPRODUCT(($C$3:$W$3&gt;AD50)*(($C50:$W50="欠")+($C50:$W50="公"))))</f>
        <v/>
      </c>
      <c r="AF50" s="14">
        <f>IF($C50="","",IFERROR(INDEX('2_100人'!$R:$R,ROW()+0),""))</f>
        <v/>
      </c>
      <c r="AG50" s="14">
        <f>IF(OR($C50="",AF50=""),"",N(Y50)*AF50)</f>
        <v/>
      </c>
      <c r="AH50" s="14">
        <f>IF(OR($C50="",AF50=""),"",N(AA50)*AF50)</f>
        <v/>
      </c>
      <c r="AI50" s="14">
        <f>IF(AG50="","",AH50-AG50)</f>
        <v/>
      </c>
    </row>
    <row r="51">
      <c r="A51" s="6" t="n">
        <v>48</v>
      </c>
      <c r="B51" s="2" t="n">
        <v>46059</v>
      </c>
      <c r="C51" s="12" t="inlineStr">
        <is>
          <t>欠</t>
        </is>
      </c>
      <c r="D51" s="12" t="inlineStr">
        <is>
          <t>公</t>
        </is>
      </c>
      <c r="E51" s="12" t="inlineStr">
        <is>
          <t>公</t>
        </is>
      </c>
      <c r="F51" s="12" t="inlineStr">
        <is>
          <t>欠</t>
        </is>
      </c>
      <c r="G51" s="12" t="inlineStr">
        <is>
          <t>欠</t>
        </is>
      </c>
      <c r="H51" s="12" t="inlineStr">
        <is>
          <t>欠</t>
        </is>
      </c>
      <c r="I51" s="12" t="inlineStr">
        <is>
          <t>欠</t>
        </is>
      </c>
      <c r="J51" s="12" t="inlineStr">
        <is>
          <t>欠</t>
        </is>
      </c>
      <c r="K51" s="12" t="inlineStr">
        <is>
          <t>公</t>
        </is>
      </c>
      <c r="L51" s="12" t="inlineStr">
        <is>
          <t>出</t>
        </is>
      </c>
      <c r="M51" s="12" t="inlineStr">
        <is>
          <t>出</t>
        </is>
      </c>
      <c r="N51" s="12" t="inlineStr">
        <is>
          <t>出</t>
        </is>
      </c>
      <c r="O51" s="12" t="inlineStr">
        <is>
          <t>出</t>
        </is>
      </c>
      <c r="P51" s="12" t="inlineStr">
        <is>
          <t>出</t>
        </is>
      </c>
      <c r="Q51" s="12" t="inlineStr">
        <is>
          <t>出</t>
        </is>
      </c>
      <c r="R51" s="12" t="inlineStr">
        <is>
          <t>出</t>
        </is>
      </c>
      <c r="S51" s="12" t="inlineStr">
        <is>
          <t>出</t>
        </is>
      </c>
      <c r="T51" s="12" t="inlineStr">
        <is>
          <t>出</t>
        </is>
      </c>
      <c r="U51" s="12" t="inlineStr">
        <is>
          <t>出</t>
        </is>
      </c>
      <c r="V51" s="12" t="inlineStr">
        <is>
          <t>出</t>
        </is>
      </c>
      <c r="W51" s="12" t="inlineStr">
        <is>
          <t>出</t>
        </is>
      </c>
      <c r="X51" s="13">
        <f t="array" ref="X51">IF($C51="","",IFERROR(MATCH(1,(($C51:$U51="欠")+($C51:$U51="有")+($C51:$U51="公"))*(($D51:$V51="欠")+($D51:$V51="有")+($D51:$V51="公"))*(($E51:$W51="欠")+($E51:$W51="有")+($E51:$W51="公")),0)+2,""))</f>
        <v/>
      </c>
      <c r="Y51" s="13">
        <f>IF(OR($C51="",X51=""),"",SUMPRODUCT(($C$3:$W$3&gt;X51)*(($C51:$W51="欠")+($C51:$W51="公"))))</f>
        <v/>
      </c>
      <c r="Z51" s="13">
        <f t="array" ref="Z51">IF($C51="","",IFERROR(SMALL(IF((($C51:$W51="欠")+($C51:$W51="有")+($C51:$W51="公")),$C$3:$W$3),3),""))</f>
        <v/>
      </c>
      <c r="AA51" s="13">
        <f>IF(OR($C51="",Z51=""),"",SUMPRODUCT(($C$3:$W$3&gt;Z51)*(($C51:$W51="欠")+($C51:$W51="公"))))</f>
        <v/>
      </c>
      <c r="AB51" s="13">
        <f t="array" ref="AB51">IF($C51="","",IFERROR(MATCH(1,(($C51:$U51="欠")+($C51:$U51="公"))*(($D51:$V51="欠")+($D51:$V51="公"))*(($E51:$W51="欠")+($E51:$W51="公")),0)+2,""))</f>
        <v/>
      </c>
      <c r="AC51" s="13">
        <f>IF(OR($C51="",AB51=""),"",SUMPRODUCT(($C$3:$W$3&gt;AB51)*(($C51:$W51="欠")+($C51:$W51="公"))))</f>
        <v/>
      </c>
      <c r="AD51" s="13">
        <f t="array" ref="AD51">IF($C51="","",IFERROR(MATCH(1,(($C51:$U51="欠")+($C51:$U51="有"))*(($D51:$V51="欠")+($D51:$V51="有"))*(($E51:$W51="欠")+($E51:$W51="有")),0)+2,""))</f>
        <v/>
      </c>
      <c r="AE51" s="13">
        <f>IF(OR($C51="",AD51=""),"",SUMPRODUCT(($C$3:$W$3&gt;AD51)*(($C51:$W51="欠")+($C51:$W51="公"))))</f>
        <v/>
      </c>
      <c r="AF51" s="14">
        <f>IF($C51="","",IFERROR(INDEX('2_100人'!$R:$R,ROW()+0),""))</f>
        <v/>
      </c>
      <c r="AG51" s="14">
        <f>IF(OR($C51="",AF51=""),"",N(Y51)*AF51)</f>
        <v/>
      </c>
      <c r="AH51" s="14">
        <f>IF(OR($C51="",AF51=""),"",N(AA51)*AF51)</f>
        <v/>
      </c>
      <c r="AI51" s="14">
        <f>IF(AG51="","",AH51-AG51)</f>
        <v/>
      </c>
    </row>
    <row r="52">
      <c r="A52" s="6" t="n">
        <v>49</v>
      </c>
      <c r="B52" s="2" t="n">
        <v>46225</v>
      </c>
      <c r="C52" s="12" t="inlineStr">
        <is>
          <t>有</t>
        </is>
      </c>
      <c r="D52" s="12" t="inlineStr">
        <is>
          <t>有</t>
        </is>
      </c>
      <c r="E52" s="12" t="inlineStr">
        <is>
          <t>出</t>
        </is>
      </c>
      <c r="F52" s="12" t="inlineStr">
        <is>
          <t>出</t>
        </is>
      </c>
      <c r="G52" s="12" t="inlineStr">
        <is>
          <t>公</t>
        </is>
      </c>
      <c r="H52" s="12" t="inlineStr">
        <is>
          <t>欠</t>
        </is>
      </c>
      <c r="I52" s="12" t="inlineStr">
        <is>
          <t>欠</t>
        </is>
      </c>
      <c r="J52" s="12" t="inlineStr">
        <is>
          <t>欠</t>
        </is>
      </c>
      <c r="K52" s="12" t="inlineStr">
        <is>
          <t>欠</t>
        </is>
      </c>
      <c r="L52" s="12" t="inlineStr">
        <is>
          <t>欠</t>
        </is>
      </c>
      <c r="M52" s="12" t="inlineStr">
        <is>
          <t>公</t>
        </is>
      </c>
      <c r="N52" s="12" t="inlineStr">
        <is>
          <t>公</t>
        </is>
      </c>
      <c r="O52" s="12" t="inlineStr">
        <is>
          <t>欠</t>
        </is>
      </c>
      <c r="P52" s="12" t="inlineStr">
        <is>
          <t>欠</t>
        </is>
      </c>
      <c r="Q52" s="12" t="inlineStr">
        <is>
          <t>欠</t>
        </is>
      </c>
      <c r="R52" s="12" t="inlineStr">
        <is>
          <t>欠</t>
        </is>
      </c>
      <c r="S52" s="12" t="inlineStr">
        <is>
          <t>欠</t>
        </is>
      </c>
      <c r="T52" s="12" t="inlineStr">
        <is>
          <t>公</t>
        </is>
      </c>
      <c r="U52" s="12" t="inlineStr">
        <is>
          <t>公</t>
        </is>
      </c>
      <c r="V52" s="12" t="inlineStr">
        <is>
          <t>出</t>
        </is>
      </c>
      <c r="W52" s="12" t="inlineStr">
        <is>
          <t>出</t>
        </is>
      </c>
      <c r="X52" s="13">
        <f t="array" ref="X52">IF($C52="","",IFERROR(MATCH(1,(($C52:$U52="欠")+($C52:$U52="有")+($C52:$U52="公"))*(($D52:$V52="欠")+($D52:$V52="有")+($D52:$V52="公"))*(($E52:$W52="欠")+($E52:$W52="有")+($E52:$W52="公")),0)+2,""))</f>
        <v/>
      </c>
      <c r="Y52" s="13">
        <f>IF(OR($C52="",X52=""),"",SUMPRODUCT(($C$3:$W$3&gt;X52)*(($C52:$W52="欠")+($C52:$W52="公"))))</f>
        <v/>
      </c>
      <c r="Z52" s="13">
        <f t="array" ref="Z52">IF($C52="","",IFERROR(SMALL(IF((($C52:$W52="欠")+($C52:$W52="有")+($C52:$W52="公")),$C$3:$W$3),3),""))</f>
        <v/>
      </c>
      <c r="AA52" s="13">
        <f>IF(OR($C52="",Z52=""),"",SUMPRODUCT(($C$3:$W$3&gt;Z52)*(($C52:$W52="欠")+($C52:$W52="公"))))</f>
        <v/>
      </c>
      <c r="AB52" s="13">
        <f t="array" ref="AB52">IF($C52="","",IFERROR(MATCH(1,(($C52:$U52="欠")+($C52:$U52="公"))*(($D52:$V52="欠")+($D52:$V52="公"))*(($E52:$W52="欠")+($E52:$W52="公")),0)+2,""))</f>
        <v/>
      </c>
      <c r="AC52" s="13">
        <f>IF(OR($C52="",AB52=""),"",SUMPRODUCT(($C$3:$W$3&gt;AB52)*(($C52:$W52="欠")+($C52:$W52="公"))))</f>
        <v/>
      </c>
      <c r="AD52" s="13">
        <f t="array" ref="AD52">IF($C52="","",IFERROR(MATCH(1,(($C52:$U52="欠")+($C52:$U52="有"))*(($D52:$V52="欠")+($D52:$V52="有"))*(($E52:$W52="欠")+($E52:$W52="有")),0)+2,""))</f>
        <v/>
      </c>
      <c r="AE52" s="13">
        <f>IF(OR($C52="",AD52=""),"",SUMPRODUCT(($C$3:$W$3&gt;AD52)*(($C52:$W52="欠")+($C52:$W52="公"))))</f>
        <v/>
      </c>
      <c r="AF52" s="14">
        <f>IF($C52="","",IFERROR(INDEX('2_100人'!$R:$R,ROW()+0),""))</f>
        <v/>
      </c>
      <c r="AG52" s="14">
        <f>IF(OR($C52="",AF52=""),"",N(Y52)*AF52)</f>
        <v/>
      </c>
      <c r="AH52" s="14">
        <f>IF(OR($C52="",AF52=""),"",N(AA52)*AF52)</f>
        <v/>
      </c>
      <c r="AI52" s="14">
        <f>IF(AG52="","",AH52-AG52)</f>
        <v/>
      </c>
    </row>
    <row r="53">
      <c r="A53" s="6" t="n">
        <v>50</v>
      </c>
      <c r="B53" s="2" t="n">
        <v>46164</v>
      </c>
      <c r="C53" s="12" t="inlineStr">
        <is>
          <t>有</t>
        </is>
      </c>
      <c r="D53" s="12" t="inlineStr">
        <is>
          <t>公</t>
        </is>
      </c>
      <c r="E53" s="12" t="inlineStr">
        <is>
          <t>公</t>
        </is>
      </c>
      <c r="F53" s="12" t="inlineStr">
        <is>
          <t>有</t>
        </is>
      </c>
      <c r="G53" s="12" t="inlineStr">
        <is>
          <t>有</t>
        </is>
      </c>
      <c r="H53" s="12" t="inlineStr">
        <is>
          <t>欠</t>
        </is>
      </c>
      <c r="I53" s="12" t="inlineStr">
        <is>
          <t>欠</t>
        </is>
      </c>
      <c r="J53" s="12" t="inlineStr">
        <is>
          <t>欠</t>
        </is>
      </c>
      <c r="K53" s="12" t="inlineStr">
        <is>
          <t>公</t>
        </is>
      </c>
      <c r="L53" s="12" t="inlineStr">
        <is>
          <t>公</t>
        </is>
      </c>
      <c r="M53" s="12" t="inlineStr">
        <is>
          <t>欠</t>
        </is>
      </c>
      <c r="N53" s="12" t="inlineStr">
        <is>
          <t>欠</t>
        </is>
      </c>
      <c r="O53" s="12" t="inlineStr">
        <is>
          <t>欠</t>
        </is>
      </c>
      <c r="P53" s="12" t="inlineStr">
        <is>
          <t>欠</t>
        </is>
      </c>
      <c r="Q53" s="12" t="inlineStr">
        <is>
          <t>欠</t>
        </is>
      </c>
      <c r="R53" s="12" t="inlineStr">
        <is>
          <t>公</t>
        </is>
      </c>
      <c r="S53" s="12" t="inlineStr">
        <is>
          <t>公</t>
        </is>
      </c>
      <c r="T53" s="12" t="inlineStr">
        <is>
          <t>欠</t>
        </is>
      </c>
      <c r="U53" s="12" t="inlineStr">
        <is>
          <t>欠</t>
        </is>
      </c>
      <c r="V53" s="12" t="inlineStr">
        <is>
          <t>欠</t>
        </is>
      </c>
      <c r="W53" s="12" t="inlineStr">
        <is>
          <t>出</t>
        </is>
      </c>
      <c r="X53" s="13">
        <f t="array" ref="X53">IF($C53="","",IFERROR(MATCH(1,(($C53:$U53="欠")+($C53:$U53="有")+($C53:$U53="公"))*(($D53:$V53="欠")+($D53:$V53="有")+($D53:$V53="公"))*(($E53:$W53="欠")+($E53:$W53="有")+($E53:$W53="公")),0)+2,""))</f>
        <v/>
      </c>
      <c r="Y53" s="13">
        <f>IF(OR($C53="",X53=""),"",SUMPRODUCT(($C$3:$W$3&gt;X53)*(($C53:$W53="欠")+($C53:$W53="公"))))</f>
        <v/>
      </c>
      <c r="Z53" s="13">
        <f t="array" ref="Z53">IF($C53="","",IFERROR(SMALL(IF((($C53:$W53="欠")+($C53:$W53="有")+($C53:$W53="公")),$C$3:$W$3),3),""))</f>
        <v/>
      </c>
      <c r="AA53" s="13">
        <f>IF(OR($C53="",Z53=""),"",SUMPRODUCT(($C$3:$W$3&gt;Z53)*(($C53:$W53="欠")+($C53:$W53="公"))))</f>
        <v/>
      </c>
      <c r="AB53" s="13">
        <f t="array" ref="AB53">IF($C53="","",IFERROR(MATCH(1,(($C53:$U53="欠")+($C53:$U53="公"))*(($D53:$V53="欠")+($D53:$V53="公"))*(($E53:$W53="欠")+($E53:$W53="公")),0)+2,""))</f>
        <v/>
      </c>
      <c r="AC53" s="13">
        <f>IF(OR($C53="",AB53=""),"",SUMPRODUCT(($C$3:$W$3&gt;AB53)*(($C53:$W53="欠")+($C53:$W53="公"))))</f>
        <v/>
      </c>
      <c r="AD53" s="13">
        <f t="array" ref="AD53">IF($C53="","",IFERROR(MATCH(1,(($C53:$U53="欠")+($C53:$U53="有"))*(($D53:$V53="欠")+($D53:$V53="有"))*(($E53:$W53="欠")+($E53:$W53="有")),0)+2,""))</f>
        <v/>
      </c>
      <c r="AE53" s="13">
        <f>IF(OR($C53="",AD53=""),"",SUMPRODUCT(($C$3:$W$3&gt;AD53)*(($C53:$W53="欠")+($C53:$W53="公"))))</f>
        <v/>
      </c>
      <c r="AF53" s="14">
        <f>IF($C53="","",IFERROR(INDEX('2_100人'!$R:$R,ROW()+0),""))</f>
        <v/>
      </c>
      <c r="AG53" s="14">
        <f>IF(OR($C53="",AF53=""),"",N(Y53)*AF53)</f>
        <v/>
      </c>
      <c r="AH53" s="14">
        <f>IF(OR($C53="",AF53=""),"",N(AA53)*AF53)</f>
        <v/>
      </c>
      <c r="AI53" s="14">
        <f>IF(AG53="","",AH53-AG53)</f>
        <v/>
      </c>
    </row>
    <row r="54">
      <c r="A54" s="6" t="n">
        <v>51</v>
      </c>
      <c r="B54" s="2" t="n">
        <v>46156</v>
      </c>
      <c r="C54" s="12" t="inlineStr">
        <is>
          <t>有</t>
        </is>
      </c>
      <c r="D54" s="12" t="inlineStr">
        <is>
          <t>欠</t>
        </is>
      </c>
      <c r="E54" s="12" t="inlineStr">
        <is>
          <t>公</t>
        </is>
      </c>
      <c r="F54" s="12" t="inlineStr">
        <is>
          <t>公</t>
        </is>
      </c>
      <c r="G54" s="12" t="inlineStr">
        <is>
          <t>欠</t>
        </is>
      </c>
      <c r="H54" s="12" t="inlineStr">
        <is>
          <t>欠</t>
        </is>
      </c>
      <c r="I54" s="12" t="inlineStr">
        <is>
          <t>欠</t>
        </is>
      </c>
      <c r="J54" s="12" t="inlineStr">
        <is>
          <t>欠</t>
        </is>
      </c>
      <c r="K54" s="12" t="inlineStr">
        <is>
          <t>欠</t>
        </is>
      </c>
      <c r="L54" s="12" t="inlineStr">
        <is>
          <t>公</t>
        </is>
      </c>
      <c r="M54" s="12" t="inlineStr">
        <is>
          <t>公</t>
        </is>
      </c>
      <c r="N54" s="12" t="inlineStr">
        <is>
          <t>欠</t>
        </is>
      </c>
      <c r="O54" s="12" t="inlineStr">
        <is>
          <t>欠</t>
        </is>
      </c>
      <c r="P54" s="12" t="inlineStr">
        <is>
          <t>欠</t>
        </is>
      </c>
      <c r="Q54" s="12" t="inlineStr">
        <is>
          <t>欠</t>
        </is>
      </c>
      <c r="R54" s="12" t="inlineStr">
        <is>
          <t>欠</t>
        </is>
      </c>
      <c r="S54" s="12" t="inlineStr">
        <is>
          <t>公</t>
        </is>
      </c>
      <c r="T54" s="12" t="inlineStr">
        <is>
          <t>出</t>
        </is>
      </c>
      <c r="U54" s="12" t="inlineStr">
        <is>
          <t>出</t>
        </is>
      </c>
      <c r="V54" s="12" t="inlineStr">
        <is>
          <t>出</t>
        </is>
      </c>
      <c r="W54" s="12" t="inlineStr">
        <is>
          <t>出</t>
        </is>
      </c>
      <c r="X54" s="13">
        <f t="array" ref="X54">IF($C54="","",IFERROR(MATCH(1,(($C54:$U54="欠")+($C54:$U54="有")+($C54:$U54="公"))*(($D54:$V54="欠")+($D54:$V54="有")+($D54:$V54="公"))*(($E54:$W54="欠")+($E54:$W54="有")+($E54:$W54="公")),0)+2,""))</f>
        <v/>
      </c>
      <c r="Y54" s="13">
        <f>IF(OR($C54="",X54=""),"",SUMPRODUCT(($C$3:$W$3&gt;X54)*(($C54:$W54="欠")+($C54:$W54="公"))))</f>
        <v/>
      </c>
      <c r="Z54" s="13">
        <f t="array" ref="Z54">IF($C54="","",IFERROR(SMALL(IF((($C54:$W54="欠")+($C54:$W54="有")+($C54:$W54="公")),$C$3:$W$3),3),""))</f>
        <v/>
      </c>
      <c r="AA54" s="13">
        <f>IF(OR($C54="",Z54=""),"",SUMPRODUCT(($C$3:$W$3&gt;Z54)*(($C54:$W54="欠")+($C54:$W54="公"))))</f>
        <v/>
      </c>
      <c r="AB54" s="13">
        <f t="array" ref="AB54">IF($C54="","",IFERROR(MATCH(1,(($C54:$U54="欠")+($C54:$U54="公"))*(($D54:$V54="欠")+($D54:$V54="公"))*(($E54:$W54="欠")+($E54:$W54="公")),0)+2,""))</f>
        <v/>
      </c>
      <c r="AC54" s="13">
        <f>IF(OR($C54="",AB54=""),"",SUMPRODUCT(($C$3:$W$3&gt;AB54)*(($C54:$W54="欠")+($C54:$W54="公"))))</f>
        <v/>
      </c>
      <c r="AD54" s="13">
        <f t="array" ref="AD54">IF($C54="","",IFERROR(MATCH(1,(($C54:$U54="欠")+($C54:$U54="有"))*(($D54:$V54="欠")+($D54:$V54="有"))*(($E54:$W54="欠")+($E54:$W54="有")),0)+2,""))</f>
        <v/>
      </c>
      <c r="AE54" s="13">
        <f>IF(OR($C54="",AD54=""),"",SUMPRODUCT(($C$3:$W$3&gt;AD54)*(($C54:$W54="欠")+($C54:$W54="公"))))</f>
        <v/>
      </c>
      <c r="AF54" s="14">
        <f>IF($C54="","",IFERROR(INDEX('2_100人'!$R:$R,ROW()+0),""))</f>
        <v/>
      </c>
      <c r="AG54" s="14">
        <f>IF(OR($C54="",AF54=""),"",N(Y54)*AF54)</f>
        <v/>
      </c>
      <c r="AH54" s="14">
        <f>IF(OR($C54="",AF54=""),"",N(AA54)*AF54)</f>
        <v/>
      </c>
      <c r="AI54" s="14">
        <f>IF(AG54="","",AH54-AG54)</f>
        <v/>
      </c>
    </row>
    <row r="55">
      <c r="A55" s="6" t="n">
        <v>52</v>
      </c>
      <c r="B55" s="2" t="n">
        <v>46087</v>
      </c>
      <c r="C55" s="12" t="inlineStr">
        <is>
          <t>有</t>
        </is>
      </c>
      <c r="D55" s="12" t="inlineStr">
        <is>
          <t>公</t>
        </is>
      </c>
      <c r="E55" s="12" t="inlineStr">
        <is>
          <t>出</t>
        </is>
      </c>
      <c r="F55" s="12" t="inlineStr">
        <is>
          <t>有</t>
        </is>
      </c>
      <c r="G55" s="12" t="inlineStr">
        <is>
          <t>有</t>
        </is>
      </c>
      <c r="H55" s="12" t="inlineStr">
        <is>
          <t>欠</t>
        </is>
      </c>
      <c r="I55" s="12" t="inlineStr">
        <is>
          <t>欠</t>
        </is>
      </c>
      <c r="J55" s="12" t="inlineStr">
        <is>
          <t>欠</t>
        </is>
      </c>
      <c r="K55" s="12" t="inlineStr">
        <is>
          <t>公</t>
        </is>
      </c>
      <c r="L55" s="12" t="inlineStr">
        <is>
          <t>公</t>
        </is>
      </c>
      <c r="M55" s="12" t="inlineStr">
        <is>
          <t>欠</t>
        </is>
      </c>
      <c r="N55" s="12" t="inlineStr">
        <is>
          <t>欠</t>
        </is>
      </c>
      <c r="O55" s="12" t="inlineStr">
        <is>
          <t>欠</t>
        </is>
      </c>
      <c r="P55" s="12" t="inlineStr">
        <is>
          <t>欠</t>
        </is>
      </c>
      <c r="Q55" s="12" t="inlineStr">
        <is>
          <t>欠</t>
        </is>
      </c>
      <c r="R55" s="12" t="inlineStr">
        <is>
          <t>公</t>
        </is>
      </c>
      <c r="S55" s="12" t="inlineStr">
        <is>
          <t>公</t>
        </is>
      </c>
      <c r="T55" s="12" t="inlineStr">
        <is>
          <t>欠</t>
        </is>
      </c>
      <c r="U55" s="12" t="inlineStr">
        <is>
          <t>出</t>
        </is>
      </c>
      <c r="V55" s="12" t="inlineStr">
        <is>
          <t>出</t>
        </is>
      </c>
      <c r="W55" s="12" t="inlineStr">
        <is>
          <t>出</t>
        </is>
      </c>
      <c r="X55" s="13">
        <f t="array" ref="X55">IF($C55="","",IFERROR(MATCH(1,(($C55:$U55="欠")+($C55:$U55="有")+($C55:$U55="公"))*(($D55:$V55="欠")+($D55:$V55="有")+($D55:$V55="公"))*(($E55:$W55="欠")+($E55:$W55="有")+($E55:$W55="公")),0)+2,""))</f>
        <v/>
      </c>
      <c r="Y55" s="13">
        <f>IF(OR($C55="",X55=""),"",SUMPRODUCT(($C$3:$W$3&gt;X55)*(($C55:$W55="欠")+($C55:$W55="公"))))</f>
        <v/>
      </c>
      <c r="Z55" s="13">
        <f t="array" ref="Z55">IF($C55="","",IFERROR(SMALL(IF((($C55:$W55="欠")+($C55:$W55="有")+($C55:$W55="公")),$C$3:$W$3),3),""))</f>
        <v/>
      </c>
      <c r="AA55" s="13">
        <f>IF(OR($C55="",Z55=""),"",SUMPRODUCT(($C$3:$W$3&gt;Z55)*(($C55:$W55="欠")+($C55:$W55="公"))))</f>
        <v/>
      </c>
      <c r="AB55" s="13">
        <f t="array" ref="AB55">IF($C55="","",IFERROR(MATCH(1,(($C55:$U55="欠")+($C55:$U55="公"))*(($D55:$V55="欠")+($D55:$V55="公"))*(($E55:$W55="欠")+($E55:$W55="公")),0)+2,""))</f>
        <v/>
      </c>
      <c r="AC55" s="13">
        <f>IF(OR($C55="",AB55=""),"",SUMPRODUCT(($C$3:$W$3&gt;AB55)*(($C55:$W55="欠")+($C55:$W55="公"))))</f>
        <v/>
      </c>
      <c r="AD55" s="13">
        <f t="array" ref="AD55">IF($C55="","",IFERROR(MATCH(1,(($C55:$U55="欠")+($C55:$U55="有"))*(($D55:$V55="欠")+($D55:$V55="有"))*(($E55:$W55="欠")+($E55:$W55="有")),0)+2,""))</f>
        <v/>
      </c>
      <c r="AE55" s="13">
        <f>IF(OR($C55="",AD55=""),"",SUMPRODUCT(($C$3:$W$3&gt;AD55)*(($C55:$W55="欠")+($C55:$W55="公"))))</f>
        <v/>
      </c>
      <c r="AF55" s="14">
        <f>IF($C55="","",IFERROR(INDEX('2_100人'!$R:$R,ROW()+0),""))</f>
        <v/>
      </c>
      <c r="AG55" s="14">
        <f>IF(OR($C55="",AF55=""),"",N(Y55)*AF55)</f>
        <v/>
      </c>
      <c r="AH55" s="14">
        <f>IF(OR($C55="",AF55=""),"",N(AA55)*AF55)</f>
        <v/>
      </c>
      <c r="AI55" s="14">
        <f>IF(AG55="","",AH55-AG55)</f>
        <v/>
      </c>
    </row>
    <row r="56">
      <c r="A56" s="6" t="n">
        <v>53</v>
      </c>
      <c r="B56" s="2" t="n">
        <v>46028</v>
      </c>
      <c r="C56" s="12" t="inlineStr">
        <is>
          <t>欠</t>
        </is>
      </c>
      <c r="D56" s="12" t="inlineStr">
        <is>
          <t>欠</t>
        </is>
      </c>
      <c r="E56" s="12" t="inlineStr">
        <is>
          <t>欠</t>
        </is>
      </c>
      <c r="F56" s="12" t="inlineStr">
        <is>
          <t>欠</t>
        </is>
      </c>
      <c r="G56" s="12" t="inlineStr">
        <is>
          <t>公</t>
        </is>
      </c>
      <c r="H56" s="12" t="inlineStr">
        <is>
          <t>公</t>
        </is>
      </c>
      <c r="I56" s="12" t="inlineStr">
        <is>
          <t>欠</t>
        </is>
      </c>
      <c r="J56" s="12" t="inlineStr">
        <is>
          <t>欠</t>
        </is>
      </c>
      <c r="K56" s="12" t="inlineStr">
        <is>
          <t>欠</t>
        </is>
      </c>
      <c r="L56" s="12" t="inlineStr">
        <is>
          <t>欠</t>
        </is>
      </c>
      <c r="M56" s="12" t="inlineStr">
        <is>
          <t>欠</t>
        </is>
      </c>
      <c r="N56" s="12" t="inlineStr">
        <is>
          <t>公</t>
        </is>
      </c>
      <c r="O56" s="12" t="inlineStr">
        <is>
          <t>公</t>
        </is>
      </c>
      <c r="P56" s="12" t="inlineStr">
        <is>
          <t>欠</t>
        </is>
      </c>
      <c r="Q56" s="12" t="inlineStr">
        <is>
          <t>欠</t>
        </is>
      </c>
      <c r="R56" s="12" t="inlineStr">
        <is>
          <t>出</t>
        </is>
      </c>
      <c r="S56" s="12" t="inlineStr">
        <is>
          <t>出</t>
        </is>
      </c>
      <c r="T56" s="12" t="inlineStr">
        <is>
          <t>出</t>
        </is>
      </c>
      <c r="U56" s="12" t="inlineStr">
        <is>
          <t>出</t>
        </is>
      </c>
      <c r="V56" s="12" t="inlineStr">
        <is>
          <t>出</t>
        </is>
      </c>
      <c r="W56" s="12" t="inlineStr">
        <is>
          <t>出</t>
        </is>
      </c>
      <c r="X56" s="13">
        <f t="array" ref="X56">IF($C56="","",IFERROR(MATCH(1,(($C56:$U56="欠")+($C56:$U56="有")+($C56:$U56="公"))*(($D56:$V56="欠")+($D56:$V56="有")+($D56:$V56="公"))*(($E56:$W56="欠")+($E56:$W56="有")+($E56:$W56="公")),0)+2,""))</f>
        <v/>
      </c>
      <c r="Y56" s="13">
        <f>IF(OR($C56="",X56=""),"",SUMPRODUCT(($C$3:$W$3&gt;X56)*(($C56:$W56="欠")+($C56:$W56="公"))))</f>
        <v/>
      </c>
      <c r="Z56" s="13">
        <f t="array" ref="Z56">IF($C56="","",IFERROR(SMALL(IF((($C56:$W56="欠")+($C56:$W56="有")+($C56:$W56="公")),$C$3:$W$3),3),""))</f>
        <v/>
      </c>
      <c r="AA56" s="13">
        <f>IF(OR($C56="",Z56=""),"",SUMPRODUCT(($C$3:$W$3&gt;Z56)*(($C56:$W56="欠")+($C56:$W56="公"))))</f>
        <v/>
      </c>
      <c r="AB56" s="13">
        <f t="array" ref="AB56">IF($C56="","",IFERROR(MATCH(1,(($C56:$U56="欠")+($C56:$U56="公"))*(($D56:$V56="欠")+($D56:$V56="公"))*(($E56:$W56="欠")+($E56:$W56="公")),0)+2,""))</f>
        <v/>
      </c>
      <c r="AC56" s="13">
        <f>IF(OR($C56="",AB56=""),"",SUMPRODUCT(($C$3:$W$3&gt;AB56)*(($C56:$W56="欠")+($C56:$W56="公"))))</f>
        <v/>
      </c>
      <c r="AD56" s="13">
        <f t="array" ref="AD56">IF($C56="","",IFERROR(MATCH(1,(($C56:$U56="欠")+($C56:$U56="有"))*(($D56:$V56="欠")+($D56:$V56="有"))*(($E56:$W56="欠")+($E56:$W56="有")),0)+2,""))</f>
        <v/>
      </c>
      <c r="AE56" s="13">
        <f>IF(OR($C56="",AD56=""),"",SUMPRODUCT(($C$3:$W$3&gt;AD56)*(($C56:$W56="欠")+($C56:$W56="公"))))</f>
        <v/>
      </c>
      <c r="AF56" s="14">
        <f>IF($C56="","",IFERROR(INDEX('2_100人'!$R:$R,ROW()+0),""))</f>
        <v/>
      </c>
      <c r="AG56" s="14">
        <f>IF(OR($C56="",AF56=""),"",N(Y56)*AF56)</f>
        <v/>
      </c>
      <c r="AH56" s="14">
        <f>IF(OR($C56="",AF56=""),"",N(AA56)*AF56)</f>
        <v/>
      </c>
      <c r="AI56" s="14">
        <f>IF(AG56="","",AH56-AG56)</f>
        <v/>
      </c>
    </row>
    <row r="57">
      <c r="A57" s="6" t="n">
        <v>54</v>
      </c>
      <c r="B57" s="2" t="n">
        <v>46283</v>
      </c>
      <c r="C57" s="12" t="inlineStr">
        <is>
          <t>有</t>
        </is>
      </c>
      <c r="D57" s="12" t="inlineStr">
        <is>
          <t>出</t>
        </is>
      </c>
      <c r="E57" s="12" t="inlineStr">
        <is>
          <t>出</t>
        </is>
      </c>
      <c r="F57" s="12" t="inlineStr">
        <is>
          <t>有</t>
        </is>
      </c>
      <c r="G57" s="12" t="inlineStr">
        <is>
          <t>欠</t>
        </is>
      </c>
      <c r="H57" s="12" t="inlineStr">
        <is>
          <t>欠</t>
        </is>
      </c>
      <c r="I57" s="12" t="inlineStr">
        <is>
          <t>欠</t>
        </is>
      </c>
      <c r="J57" s="12" t="inlineStr">
        <is>
          <t>欠</t>
        </is>
      </c>
      <c r="K57" s="12" t="inlineStr">
        <is>
          <t>公</t>
        </is>
      </c>
      <c r="L57" s="12" t="inlineStr">
        <is>
          <t>公</t>
        </is>
      </c>
      <c r="M57" s="12" t="inlineStr">
        <is>
          <t>欠</t>
        </is>
      </c>
      <c r="N57" s="12" t="inlineStr">
        <is>
          <t>欠</t>
        </is>
      </c>
      <c r="O57" s="12" t="inlineStr">
        <is>
          <t>欠</t>
        </is>
      </c>
      <c r="P57" s="12" t="inlineStr">
        <is>
          <t>欠</t>
        </is>
      </c>
      <c r="Q57" s="12" t="inlineStr">
        <is>
          <t>欠</t>
        </is>
      </c>
      <c r="R57" s="12" t="inlineStr">
        <is>
          <t>公</t>
        </is>
      </c>
      <c r="S57" s="12" t="inlineStr">
        <is>
          <t>公</t>
        </is>
      </c>
      <c r="T57" s="12" t="inlineStr">
        <is>
          <t>出</t>
        </is>
      </c>
      <c r="U57" s="12" t="inlineStr">
        <is>
          <t>出</t>
        </is>
      </c>
      <c r="V57" s="12" t="inlineStr">
        <is>
          <t>出</t>
        </is>
      </c>
      <c r="W57" s="12" t="inlineStr">
        <is>
          <t>出</t>
        </is>
      </c>
      <c r="X57" s="13">
        <f t="array" ref="X57">IF($C57="","",IFERROR(MATCH(1,(($C57:$U57="欠")+($C57:$U57="有")+($C57:$U57="公"))*(($D57:$V57="欠")+($D57:$V57="有")+($D57:$V57="公"))*(($E57:$W57="欠")+($E57:$W57="有")+($E57:$W57="公")),0)+2,""))</f>
        <v/>
      </c>
      <c r="Y57" s="13">
        <f>IF(OR($C57="",X57=""),"",SUMPRODUCT(($C$3:$W$3&gt;X57)*(($C57:$W57="欠")+($C57:$W57="公"))))</f>
        <v/>
      </c>
      <c r="Z57" s="13">
        <f t="array" ref="Z57">IF($C57="","",IFERROR(SMALL(IF((($C57:$W57="欠")+($C57:$W57="有")+($C57:$W57="公")),$C$3:$W$3),3),""))</f>
        <v/>
      </c>
      <c r="AA57" s="13">
        <f>IF(OR($C57="",Z57=""),"",SUMPRODUCT(($C$3:$W$3&gt;Z57)*(($C57:$W57="欠")+($C57:$W57="公"))))</f>
        <v/>
      </c>
      <c r="AB57" s="13">
        <f t="array" ref="AB57">IF($C57="","",IFERROR(MATCH(1,(($C57:$U57="欠")+($C57:$U57="公"))*(($D57:$V57="欠")+($D57:$V57="公"))*(($E57:$W57="欠")+($E57:$W57="公")),0)+2,""))</f>
        <v/>
      </c>
      <c r="AC57" s="13">
        <f>IF(OR($C57="",AB57=""),"",SUMPRODUCT(($C$3:$W$3&gt;AB57)*(($C57:$W57="欠")+($C57:$W57="公"))))</f>
        <v/>
      </c>
      <c r="AD57" s="13">
        <f t="array" ref="AD57">IF($C57="","",IFERROR(MATCH(1,(($C57:$U57="欠")+($C57:$U57="有"))*(($D57:$V57="欠")+($D57:$V57="有"))*(($E57:$W57="欠")+($E57:$W57="有")),0)+2,""))</f>
        <v/>
      </c>
      <c r="AE57" s="13">
        <f>IF(OR($C57="",AD57=""),"",SUMPRODUCT(($C$3:$W$3&gt;AD57)*(($C57:$W57="欠")+($C57:$W57="公"))))</f>
        <v/>
      </c>
      <c r="AF57" s="14">
        <f>IF($C57="","",IFERROR(INDEX('2_100人'!$R:$R,ROW()+0),""))</f>
        <v/>
      </c>
      <c r="AG57" s="14">
        <f>IF(OR($C57="",AF57=""),"",N(Y57)*AF57)</f>
        <v/>
      </c>
      <c r="AH57" s="14">
        <f>IF(OR($C57="",AF57=""),"",N(AA57)*AF57)</f>
        <v/>
      </c>
      <c r="AI57" s="14">
        <f>IF(AG57="","",AH57-AG57)</f>
        <v/>
      </c>
    </row>
    <row r="58">
      <c r="A58" s="6" t="n">
        <v>55</v>
      </c>
      <c r="B58" s="2" t="n">
        <v>46043</v>
      </c>
      <c r="C58" s="12" t="inlineStr">
        <is>
          <t>有</t>
        </is>
      </c>
      <c r="D58" s="12" t="inlineStr">
        <is>
          <t>有</t>
        </is>
      </c>
      <c r="E58" s="12" t="inlineStr">
        <is>
          <t>欠</t>
        </is>
      </c>
      <c r="F58" s="12" t="inlineStr">
        <is>
          <t>公</t>
        </is>
      </c>
      <c r="G58" s="12" t="inlineStr">
        <is>
          <t>公</t>
        </is>
      </c>
      <c r="H58" s="12" t="inlineStr">
        <is>
          <t>欠</t>
        </is>
      </c>
      <c r="I58" s="12" t="inlineStr">
        <is>
          <t>欠</t>
        </is>
      </c>
      <c r="J58" s="12" t="inlineStr">
        <is>
          <t>欠</t>
        </is>
      </c>
      <c r="K58" s="12" t="inlineStr">
        <is>
          <t>欠</t>
        </is>
      </c>
      <c r="L58" s="12" t="inlineStr">
        <is>
          <t>欠</t>
        </is>
      </c>
      <c r="M58" s="12" t="inlineStr">
        <is>
          <t>公</t>
        </is>
      </c>
      <c r="N58" s="12" t="inlineStr">
        <is>
          <t>公</t>
        </is>
      </c>
      <c r="O58" s="12" t="inlineStr">
        <is>
          <t>欠</t>
        </is>
      </c>
      <c r="P58" s="12" t="inlineStr">
        <is>
          <t>欠</t>
        </is>
      </c>
      <c r="Q58" s="12" t="inlineStr">
        <is>
          <t>欠</t>
        </is>
      </c>
      <c r="R58" s="12" t="inlineStr">
        <is>
          <t>欠</t>
        </is>
      </c>
      <c r="S58" s="12" t="inlineStr">
        <is>
          <t>出</t>
        </is>
      </c>
      <c r="T58" s="12" t="inlineStr">
        <is>
          <t>出</t>
        </is>
      </c>
      <c r="U58" s="12" t="inlineStr">
        <is>
          <t>出</t>
        </is>
      </c>
      <c r="V58" s="12" t="inlineStr">
        <is>
          <t>出</t>
        </is>
      </c>
      <c r="W58" s="12" t="inlineStr">
        <is>
          <t>出</t>
        </is>
      </c>
      <c r="X58" s="13">
        <f t="array" ref="X58">IF($C58="","",IFERROR(MATCH(1,(($C58:$U58="欠")+($C58:$U58="有")+($C58:$U58="公"))*(($D58:$V58="欠")+($D58:$V58="有")+($D58:$V58="公"))*(($E58:$W58="欠")+($E58:$W58="有")+($E58:$W58="公")),0)+2,""))</f>
        <v/>
      </c>
      <c r="Y58" s="13">
        <f>IF(OR($C58="",X58=""),"",SUMPRODUCT(($C$3:$W$3&gt;X58)*(($C58:$W58="欠")+($C58:$W58="公"))))</f>
        <v/>
      </c>
      <c r="Z58" s="13">
        <f t="array" ref="Z58">IF($C58="","",IFERROR(SMALL(IF((($C58:$W58="欠")+($C58:$W58="有")+($C58:$W58="公")),$C$3:$W$3),3),""))</f>
        <v/>
      </c>
      <c r="AA58" s="13">
        <f>IF(OR($C58="",Z58=""),"",SUMPRODUCT(($C$3:$W$3&gt;Z58)*(($C58:$W58="欠")+($C58:$W58="公"))))</f>
        <v/>
      </c>
      <c r="AB58" s="13">
        <f t="array" ref="AB58">IF($C58="","",IFERROR(MATCH(1,(($C58:$U58="欠")+($C58:$U58="公"))*(($D58:$V58="欠")+($D58:$V58="公"))*(($E58:$W58="欠")+($E58:$W58="公")),0)+2,""))</f>
        <v/>
      </c>
      <c r="AC58" s="13">
        <f>IF(OR($C58="",AB58=""),"",SUMPRODUCT(($C$3:$W$3&gt;AB58)*(($C58:$W58="欠")+($C58:$W58="公"))))</f>
        <v/>
      </c>
      <c r="AD58" s="13">
        <f t="array" ref="AD58">IF($C58="","",IFERROR(MATCH(1,(($C58:$U58="欠")+($C58:$U58="有"))*(($D58:$V58="欠")+($D58:$V58="有"))*(($E58:$W58="欠")+($E58:$W58="有")),0)+2,""))</f>
        <v/>
      </c>
      <c r="AE58" s="13">
        <f>IF(OR($C58="",AD58=""),"",SUMPRODUCT(($C$3:$W$3&gt;AD58)*(($C58:$W58="欠")+($C58:$W58="公"))))</f>
        <v/>
      </c>
      <c r="AF58" s="14">
        <f>IF($C58="","",IFERROR(INDEX('2_100人'!$R:$R,ROW()+0),""))</f>
        <v/>
      </c>
      <c r="AG58" s="14">
        <f>IF(OR($C58="",AF58=""),"",N(Y58)*AF58)</f>
        <v/>
      </c>
      <c r="AH58" s="14">
        <f>IF(OR($C58="",AF58=""),"",N(AA58)*AF58)</f>
        <v/>
      </c>
      <c r="AI58" s="14">
        <f>IF(AG58="","",AH58-AG58)</f>
        <v/>
      </c>
    </row>
    <row r="59">
      <c r="A59" s="6" t="n">
        <v>56</v>
      </c>
      <c r="B59" s="2" t="n">
        <v>46282</v>
      </c>
      <c r="C59" s="12" t="inlineStr">
        <is>
          <t>欠</t>
        </is>
      </c>
      <c r="D59" s="12" t="inlineStr">
        <is>
          <t>欠</t>
        </is>
      </c>
      <c r="E59" s="12" t="inlineStr">
        <is>
          <t>公</t>
        </is>
      </c>
      <c r="F59" s="12" t="inlineStr">
        <is>
          <t>公</t>
        </is>
      </c>
      <c r="G59" s="12" t="inlineStr">
        <is>
          <t>欠</t>
        </is>
      </c>
      <c r="H59" s="12" t="inlineStr">
        <is>
          <t>出</t>
        </is>
      </c>
      <c r="I59" s="12" t="inlineStr">
        <is>
          <t>出</t>
        </is>
      </c>
      <c r="J59" s="12" t="inlineStr">
        <is>
          <t>出</t>
        </is>
      </c>
      <c r="K59" s="12" t="inlineStr">
        <is>
          <t>出</t>
        </is>
      </c>
      <c r="L59" s="12" t="inlineStr">
        <is>
          <t>出</t>
        </is>
      </c>
      <c r="M59" s="12" t="inlineStr">
        <is>
          <t>出</t>
        </is>
      </c>
      <c r="N59" s="12" t="inlineStr">
        <is>
          <t>出</t>
        </is>
      </c>
      <c r="O59" s="12" t="inlineStr">
        <is>
          <t>出</t>
        </is>
      </c>
      <c r="P59" s="12" t="inlineStr">
        <is>
          <t>出</t>
        </is>
      </c>
      <c r="Q59" s="12" t="inlineStr">
        <is>
          <t>出</t>
        </is>
      </c>
      <c r="R59" s="12" t="inlineStr">
        <is>
          <t>出</t>
        </is>
      </c>
      <c r="S59" s="12" t="inlineStr">
        <is>
          <t>出</t>
        </is>
      </c>
      <c r="T59" s="12" t="inlineStr">
        <is>
          <t>出</t>
        </is>
      </c>
      <c r="U59" s="12" t="inlineStr">
        <is>
          <t>出</t>
        </is>
      </c>
      <c r="V59" s="12" t="inlineStr">
        <is>
          <t>出</t>
        </is>
      </c>
      <c r="W59" s="12" t="inlineStr">
        <is>
          <t>出</t>
        </is>
      </c>
      <c r="X59" s="13">
        <f t="array" ref="X59">IF($C59="","",IFERROR(MATCH(1,(($C59:$U59="欠")+($C59:$U59="有")+($C59:$U59="公"))*(($D59:$V59="欠")+($D59:$V59="有")+($D59:$V59="公"))*(($E59:$W59="欠")+($E59:$W59="有")+($E59:$W59="公")),0)+2,""))</f>
        <v/>
      </c>
      <c r="Y59" s="13">
        <f>IF(OR($C59="",X59=""),"",SUMPRODUCT(($C$3:$W$3&gt;X59)*(($C59:$W59="欠")+($C59:$W59="公"))))</f>
        <v/>
      </c>
      <c r="Z59" s="13">
        <f t="array" ref="Z59">IF($C59="","",IFERROR(SMALL(IF((($C59:$W59="欠")+($C59:$W59="有")+($C59:$W59="公")),$C$3:$W$3),3),""))</f>
        <v/>
      </c>
      <c r="AA59" s="13">
        <f>IF(OR($C59="",Z59=""),"",SUMPRODUCT(($C$3:$W$3&gt;Z59)*(($C59:$W59="欠")+($C59:$W59="公"))))</f>
        <v/>
      </c>
      <c r="AB59" s="13">
        <f t="array" ref="AB59">IF($C59="","",IFERROR(MATCH(1,(($C59:$U59="欠")+($C59:$U59="公"))*(($D59:$V59="欠")+($D59:$V59="公"))*(($E59:$W59="欠")+($E59:$W59="公")),0)+2,""))</f>
        <v/>
      </c>
      <c r="AC59" s="13">
        <f>IF(OR($C59="",AB59=""),"",SUMPRODUCT(($C$3:$W$3&gt;AB59)*(($C59:$W59="欠")+($C59:$W59="公"))))</f>
        <v/>
      </c>
      <c r="AD59" s="13">
        <f t="array" ref="AD59">IF($C59="","",IFERROR(MATCH(1,(($C59:$U59="欠")+($C59:$U59="有"))*(($D59:$V59="欠")+($D59:$V59="有"))*(($E59:$W59="欠")+($E59:$W59="有")),0)+2,""))</f>
        <v/>
      </c>
      <c r="AE59" s="13">
        <f>IF(OR($C59="",AD59=""),"",SUMPRODUCT(($C$3:$W$3&gt;AD59)*(($C59:$W59="欠")+($C59:$W59="公"))))</f>
        <v/>
      </c>
      <c r="AF59" s="14">
        <f>IF($C59="","",IFERROR(INDEX('2_100人'!$R:$R,ROW()+0),""))</f>
        <v/>
      </c>
      <c r="AG59" s="14">
        <f>IF(OR($C59="",AF59=""),"",N(Y59)*AF59)</f>
        <v/>
      </c>
      <c r="AH59" s="14">
        <f>IF(OR($C59="",AF59=""),"",N(AA59)*AF59)</f>
        <v/>
      </c>
      <c r="AI59" s="14">
        <f>IF(AG59="","",AH59-AG59)</f>
        <v/>
      </c>
    </row>
    <row r="60">
      <c r="A60" s="6" t="n">
        <v>57</v>
      </c>
      <c r="B60" s="2" t="n">
        <v>46280</v>
      </c>
      <c r="C60" s="12" t="inlineStr">
        <is>
          <t>有</t>
        </is>
      </c>
      <c r="D60" s="12" t="inlineStr">
        <is>
          <t>有</t>
        </is>
      </c>
      <c r="E60" s="12" t="inlineStr">
        <is>
          <t>出</t>
        </is>
      </c>
      <c r="F60" s="12" t="inlineStr">
        <is>
          <t>欠</t>
        </is>
      </c>
      <c r="G60" s="12" t="inlineStr">
        <is>
          <t>公</t>
        </is>
      </c>
      <c r="H60" s="12" t="inlineStr">
        <is>
          <t>公</t>
        </is>
      </c>
      <c r="I60" s="12" t="inlineStr">
        <is>
          <t>欠</t>
        </is>
      </c>
      <c r="J60" s="12" t="inlineStr">
        <is>
          <t>欠</t>
        </is>
      </c>
      <c r="K60" s="12" t="inlineStr">
        <is>
          <t>欠</t>
        </is>
      </c>
      <c r="L60" s="12" t="inlineStr">
        <is>
          <t>欠</t>
        </is>
      </c>
      <c r="M60" s="12" t="inlineStr">
        <is>
          <t>欠</t>
        </is>
      </c>
      <c r="N60" s="12" t="inlineStr">
        <is>
          <t>公</t>
        </is>
      </c>
      <c r="O60" s="12" t="inlineStr">
        <is>
          <t>公</t>
        </is>
      </c>
      <c r="P60" s="12" t="inlineStr">
        <is>
          <t>欠</t>
        </is>
      </c>
      <c r="Q60" s="12" t="inlineStr">
        <is>
          <t>欠</t>
        </is>
      </c>
      <c r="R60" s="12" t="inlineStr">
        <is>
          <t>欠</t>
        </is>
      </c>
      <c r="S60" s="12" t="inlineStr">
        <is>
          <t>出</t>
        </is>
      </c>
      <c r="T60" s="12" t="inlineStr">
        <is>
          <t>出</t>
        </is>
      </c>
      <c r="U60" s="12" t="inlineStr">
        <is>
          <t>出</t>
        </is>
      </c>
      <c r="V60" s="12" t="inlineStr">
        <is>
          <t>出</t>
        </is>
      </c>
      <c r="W60" s="12" t="inlineStr">
        <is>
          <t>出</t>
        </is>
      </c>
      <c r="X60" s="13">
        <f t="array" ref="X60">IF($C60="","",IFERROR(MATCH(1,(($C60:$U60="欠")+($C60:$U60="有")+($C60:$U60="公"))*(($D60:$V60="欠")+($D60:$V60="有")+($D60:$V60="公"))*(($E60:$W60="欠")+($E60:$W60="有")+($E60:$W60="公")),0)+2,""))</f>
        <v/>
      </c>
      <c r="Y60" s="13">
        <f>IF(OR($C60="",X60=""),"",SUMPRODUCT(($C$3:$W$3&gt;X60)*(($C60:$W60="欠")+($C60:$W60="公"))))</f>
        <v/>
      </c>
      <c r="Z60" s="13">
        <f t="array" ref="Z60">IF($C60="","",IFERROR(SMALL(IF((($C60:$W60="欠")+($C60:$W60="有")+($C60:$W60="公")),$C$3:$W$3),3),""))</f>
        <v/>
      </c>
      <c r="AA60" s="13">
        <f>IF(OR($C60="",Z60=""),"",SUMPRODUCT(($C$3:$W$3&gt;Z60)*(($C60:$W60="欠")+($C60:$W60="公"))))</f>
        <v/>
      </c>
      <c r="AB60" s="13">
        <f t="array" ref="AB60">IF($C60="","",IFERROR(MATCH(1,(($C60:$U60="欠")+($C60:$U60="公"))*(($D60:$V60="欠")+($D60:$V60="公"))*(($E60:$W60="欠")+($E60:$W60="公")),0)+2,""))</f>
        <v/>
      </c>
      <c r="AC60" s="13">
        <f>IF(OR($C60="",AB60=""),"",SUMPRODUCT(($C$3:$W$3&gt;AB60)*(($C60:$W60="欠")+($C60:$W60="公"))))</f>
        <v/>
      </c>
      <c r="AD60" s="13">
        <f t="array" ref="AD60">IF($C60="","",IFERROR(MATCH(1,(($C60:$U60="欠")+($C60:$U60="有"))*(($D60:$V60="欠")+($D60:$V60="有"))*(($E60:$W60="欠")+($E60:$W60="有")),0)+2,""))</f>
        <v/>
      </c>
      <c r="AE60" s="13">
        <f>IF(OR($C60="",AD60=""),"",SUMPRODUCT(($C$3:$W$3&gt;AD60)*(($C60:$W60="欠")+($C60:$W60="公"))))</f>
        <v/>
      </c>
      <c r="AF60" s="14">
        <f>IF($C60="","",IFERROR(INDEX('2_100人'!$R:$R,ROW()+0),""))</f>
        <v/>
      </c>
      <c r="AG60" s="14">
        <f>IF(OR($C60="",AF60=""),"",N(Y60)*AF60)</f>
        <v/>
      </c>
      <c r="AH60" s="14">
        <f>IF(OR($C60="",AF60=""),"",N(AA60)*AF60)</f>
        <v/>
      </c>
      <c r="AI60" s="14">
        <f>IF(AG60="","",AH60-AG60)</f>
        <v/>
      </c>
    </row>
    <row r="61">
      <c r="A61" s="6" t="n">
        <v>58</v>
      </c>
      <c r="B61" s="2" t="n">
        <v>46064</v>
      </c>
      <c r="C61" s="12" t="inlineStr">
        <is>
          <t>欠</t>
        </is>
      </c>
      <c r="D61" s="12" t="inlineStr">
        <is>
          <t>欠</t>
        </is>
      </c>
      <c r="E61" s="12" t="inlineStr">
        <is>
          <t>欠</t>
        </is>
      </c>
      <c r="F61" s="12" t="inlineStr">
        <is>
          <t>公</t>
        </is>
      </c>
      <c r="G61" s="12" t="inlineStr">
        <is>
          <t>公</t>
        </is>
      </c>
      <c r="H61" s="12" t="inlineStr">
        <is>
          <t>欠</t>
        </is>
      </c>
      <c r="I61" s="12" t="inlineStr">
        <is>
          <t>出</t>
        </is>
      </c>
      <c r="J61" s="12" t="inlineStr">
        <is>
          <t>出</t>
        </is>
      </c>
      <c r="K61" s="12" t="inlineStr">
        <is>
          <t>出</t>
        </is>
      </c>
      <c r="L61" s="12" t="inlineStr">
        <is>
          <t>出</t>
        </is>
      </c>
      <c r="M61" s="12" t="inlineStr">
        <is>
          <t>出</t>
        </is>
      </c>
      <c r="N61" s="12" t="inlineStr">
        <is>
          <t>出</t>
        </is>
      </c>
      <c r="O61" s="12" t="inlineStr">
        <is>
          <t>出</t>
        </is>
      </c>
      <c r="P61" s="12" t="inlineStr">
        <is>
          <t>出</t>
        </is>
      </c>
      <c r="Q61" s="12" t="inlineStr">
        <is>
          <t>出</t>
        </is>
      </c>
      <c r="R61" s="12" t="inlineStr">
        <is>
          <t>出</t>
        </is>
      </c>
      <c r="S61" s="12" t="inlineStr">
        <is>
          <t>出</t>
        </is>
      </c>
      <c r="T61" s="12" t="inlineStr">
        <is>
          <t>出</t>
        </is>
      </c>
      <c r="U61" s="12" t="inlineStr">
        <is>
          <t>出</t>
        </is>
      </c>
      <c r="V61" s="12" t="inlineStr">
        <is>
          <t>出</t>
        </is>
      </c>
      <c r="W61" s="12" t="inlineStr">
        <is>
          <t>出</t>
        </is>
      </c>
      <c r="X61" s="13">
        <f t="array" ref="X61">IF($C61="","",IFERROR(MATCH(1,(($C61:$U61="欠")+($C61:$U61="有")+($C61:$U61="公"))*(($D61:$V61="欠")+($D61:$V61="有")+($D61:$V61="公"))*(($E61:$W61="欠")+($E61:$W61="有")+($E61:$W61="公")),0)+2,""))</f>
        <v/>
      </c>
      <c r="Y61" s="13">
        <f>IF(OR($C61="",X61=""),"",SUMPRODUCT(($C$3:$W$3&gt;X61)*(($C61:$W61="欠")+($C61:$W61="公"))))</f>
        <v/>
      </c>
      <c r="Z61" s="13">
        <f t="array" ref="Z61">IF($C61="","",IFERROR(SMALL(IF((($C61:$W61="欠")+($C61:$W61="有")+($C61:$W61="公")),$C$3:$W$3),3),""))</f>
        <v/>
      </c>
      <c r="AA61" s="13">
        <f>IF(OR($C61="",Z61=""),"",SUMPRODUCT(($C$3:$W$3&gt;Z61)*(($C61:$W61="欠")+($C61:$W61="公"))))</f>
        <v/>
      </c>
      <c r="AB61" s="13">
        <f t="array" ref="AB61">IF($C61="","",IFERROR(MATCH(1,(($C61:$U61="欠")+($C61:$U61="公"))*(($D61:$V61="欠")+($D61:$V61="公"))*(($E61:$W61="欠")+($E61:$W61="公")),0)+2,""))</f>
        <v/>
      </c>
      <c r="AC61" s="13">
        <f>IF(OR($C61="",AB61=""),"",SUMPRODUCT(($C$3:$W$3&gt;AB61)*(($C61:$W61="欠")+($C61:$W61="公"))))</f>
        <v/>
      </c>
      <c r="AD61" s="13">
        <f t="array" ref="AD61">IF($C61="","",IFERROR(MATCH(1,(($C61:$U61="欠")+($C61:$U61="有"))*(($D61:$V61="欠")+($D61:$V61="有"))*(($E61:$W61="欠")+($E61:$W61="有")),0)+2,""))</f>
        <v/>
      </c>
      <c r="AE61" s="13">
        <f>IF(OR($C61="",AD61=""),"",SUMPRODUCT(($C$3:$W$3&gt;AD61)*(($C61:$W61="欠")+($C61:$W61="公"))))</f>
        <v/>
      </c>
      <c r="AF61" s="14">
        <f>IF($C61="","",IFERROR(INDEX('2_100人'!$R:$R,ROW()+0),""))</f>
        <v/>
      </c>
      <c r="AG61" s="14">
        <f>IF(OR($C61="",AF61=""),"",N(Y61)*AF61)</f>
        <v/>
      </c>
      <c r="AH61" s="14">
        <f>IF(OR($C61="",AF61=""),"",N(AA61)*AF61)</f>
        <v/>
      </c>
      <c r="AI61" s="14">
        <f>IF(AG61="","",AH61-AG61)</f>
        <v/>
      </c>
    </row>
    <row r="62">
      <c r="A62" s="6" t="n">
        <v>59</v>
      </c>
      <c r="B62" s="2" t="n">
        <v>46086</v>
      </c>
      <c r="C62" s="12" t="inlineStr">
        <is>
          <t>欠</t>
        </is>
      </c>
      <c r="D62" s="12" t="inlineStr">
        <is>
          <t>欠</t>
        </is>
      </c>
      <c r="E62" s="12" t="inlineStr">
        <is>
          <t>公</t>
        </is>
      </c>
      <c r="F62" s="12" t="inlineStr">
        <is>
          <t>公</t>
        </is>
      </c>
      <c r="G62" s="12" t="inlineStr">
        <is>
          <t>欠</t>
        </is>
      </c>
      <c r="H62" s="12" t="inlineStr">
        <is>
          <t>欠</t>
        </is>
      </c>
      <c r="I62" s="12" t="inlineStr">
        <is>
          <t>欠</t>
        </is>
      </c>
      <c r="J62" s="12" t="inlineStr">
        <is>
          <t>欠</t>
        </is>
      </c>
      <c r="K62" s="12" t="inlineStr">
        <is>
          <t>欠</t>
        </is>
      </c>
      <c r="L62" s="12" t="inlineStr">
        <is>
          <t>公</t>
        </is>
      </c>
      <c r="M62" s="12" t="inlineStr">
        <is>
          <t>公</t>
        </is>
      </c>
      <c r="N62" s="12" t="inlineStr">
        <is>
          <t>欠</t>
        </is>
      </c>
      <c r="O62" s="12" t="inlineStr">
        <is>
          <t>欠</t>
        </is>
      </c>
      <c r="P62" s="12" t="inlineStr">
        <is>
          <t>欠</t>
        </is>
      </c>
      <c r="Q62" s="12" t="inlineStr">
        <is>
          <t>欠</t>
        </is>
      </c>
      <c r="R62" s="12" t="inlineStr">
        <is>
          <t>欠</t>
        </is>
      </c>
      <c r="S62" s="12" t="inlineStr">
        <is>
          <t>公</t>
        </is>
      </c>
      <c r="T62" s="12" t="inlineStr">
        <is>
          <t>公</t>
        </is>
      </c>
      <c r="U62" s="12" t="inlineStr">
        <is>
          <t>欠</t>
        </is>
      </c>
      <c r="V62" s="12" t="inlineStr">
        <is>
          <t>出</t>
        </is>
      </c>
      <c r="W62" s="12" t="inlineStr">
        <is>
          <t>出</t>
        </is>
      </c>
      <c r="X62" s="13">
        <f t="array" ref="X62">IF($C62="","",IFERROR(MATCH(1,(($C62:$U62="欠")+($C62:$U62="有")+($C62:$U62="公"))*(($D62:$V62="欠")+($D62:$V62="有")+($D62:$V62="公"))*(($E62:$W62="欠")+($E62:$W62="有")+($E62:$W62="公")),0)+2,""))</f>
        <v/>
      </c>
      <c r="Y62" s="13">
        <f>IF(OR($C62="",X62=""),"",SUMPRODUCT(($C$3:$W$3&gt;X62)*(($C62:$W62="欠")+($C62:$W62="公"))))</f>
        <v/>
      </c>
      <c r="Z62" s="13">
        <f t="array" ref="Z62">IF($C62="","",IFERROR(SMALL(IF((($C62:$W62="欠")+($C62:$W62="有")+($C62:$W62="公")),$C$3:$W$3),3),""))</f>
        <v/>
      </c>
      <c r="AA62" s="13">
        <f>IF(OR($C62="",Z62=""),"",SUMPRODUCT(($C$3:$W$3&gt;Z62)*(($C62:$W62="欠")+($C62:$W62="公"))))</f>
        <v/>
      </c>
      <c r="AB62" s="13">
        <f t="array" ref="AB62">IF($C62="","",IFERROR(MATCH(1,(($C62:$U62="欠")+($C62:$U62="公"))*(($D62:$V62="欠")+($D62:$V62="公"))*(($E62:$W62="欠")+($E62:$W62="公")),0)+2,""))</f>
        <v/>
      </c>
      <c r="AC62" s="13">
        <f>IF(OR($C62="",AB62=""),"",SUMPRODUCT(($C$3:$W$3&gt;AB62)*(($C62:$W62="欠")+($C62:$W62="公"))))</f>
        <v/>
      </c>
      <c r="AD62" s="13">
        <f t="array" ref="AD62">IF($C62="","",IFERROR(MATCH(1,(($C62:$U62="欠")+($C62:$U62="有"))*(($D62:$V62="欠")+($D62:$V62="有"))*(($E62:$W62="欠")+($E62:$W62="有")),0)+2,""))</f>
        <v/>
      </c>
      <c r="AE62" s="13">
        <f>IF(OR($C62="",AD62=""),"",SUMPRODUCT(($C$3:$W$3&gt;AD62)*(($C62:$W62="欠")+($C62:$W62="公"))))</f>
        <v/>
      </c>
      <c r="AF62" s="14">
        <f>IF($C62="","",IFERROR(INDEX('2_100人'!$R:$R,ROW()+0),""))</f>
        <v/>
      </c>
      <c r="AG62" s="14">
        <f>IF(OR($C62="",AF62=""),"",N(Y62)*AF62)</f>
        <v/>
      </c>
      <c r="AH62" s="14">
        <f>IF(OR($C62="",AF62=""),"",N(AA62)*AF62)</f>
        <v/>
      </c>
      <c r="AI62" s="14">
        <f>IF(AG62="","",AH62-AG62)</f>
        <v/>
      </c>
    </row>
    <row r="63">
      <c r="A63" s="6" t="n">
        <v>60</v>
      </c>
      <c r="B63" s="2" t="n">
        <v>46280</v>
      </c>
      <c r="C63" s="12" t="inlineStr">
        <is>
          <t>欠</t>
        </is>
      </c>
      <c r="D63" s="12" t="inlineStr">
        <is>
          <t>欠</t>
        </is>
      </c>
      <c r="E63" s="12" t="inlineStr">
        <is>
          <t>出</t>
        </is>
      </c>
      <c r="F63" s="12" t="inlineStr">
        <is>
          <t>出</t>
        </is>
      </c>
      <c r="G63" s="12" t="inlineStr">
        <is>
          <t>公</t>
        </is>
      </c>
      <c r="H63" s="12" t="inlineStr">
        <is>
          <t>公</t>
        </is>
      </c>
      <c r="I63" s="12" t="inlineStr">
        <is>
          <t>欠</t>
        </is>
      </c>
      <c r="J63" s="12" t="inlineStr">
        <is>
          <t>欠</t>
        </is>
      </c>
      <c r="K63" s="12" t="inlineStr">
        <is>
          <t>欠</t>
        </is>
      </c>
      <c r="L63" s="12" t="inlineStr">
        <is>
          <t>欠</t>
        </is>
      </c>
      <c r="M63" s="12" t="inlineStr">
        <is>
          <t>欠</t>
        </is>
      </c>
      <c r="N63" s="12" t="inlineStr">
        <is>
          <t>公</t>
        </is>
      </c>
      <c r="O63" s="12" t="inlineStr">
        <is>
          <t>公</t>
        </is>
      </c>
      <c r="P63" s="12" t="inlineStr">
        <is>
          <t>欠</t>
        </is>
      </c>
      <c r="Q63" s="12" t="inlineStr">
        <is>
          <t>欠</t>
        </is>
      </c>
      <c r="R63" s="12" t="inlineStr">
        <is>
          <t>欠</t>
        </is>
      </c>
      <c r="S63" s="12" t="inlineStr">
        <is>
          <t>出</t>
        </is>
      </c>
      <c r="T63" s="12" t="inlineStr">
        <is>
          <t>出</t>
        </is>
      </c>
      <c r="U63" s="12" t="inlineStr">
        <is>
          <t>出</t>
        </is>
      </c>
      <c r="V63" s="12" t="inlineStr">
        <is>
          <t>出</t>
        </is>
      </c>
      <c r="W63" s="12" t="inlineStr">
        <is>
          <t>出</t>
        </is>
      </c>
      <c r="X63" s="13">
        <f t="array" ref="X63">IF($C63="","",IFERROR(MATCH(1,(($C63:$U63="欠")+($C63:$U63="有")+($C63:$U63="公"))*(($D63:$V63="欠")+($D63:$V63="有")+($D63:$V63="公"))*(($E63:$W63="欠")+($E63:$W63="有")+($E63:$W63="公")),0)+2,""))</f>
        <v/>
      </c>
      <c r="Y63" s="13">
        <f>IF(OR($C63="",X63=""),"",SUMPRODUCT(($C$3:$W$3&gt;X63)*(($C63:$W63="欠")+($C63:$W63="公"))))</f>
        <v/>
      </c>
      <c r="Z63" s="13">
        <f t="array" ref="Z63">IF($C63="","",IFERROR(SMALL(IF((($C63:$W63="欠")+($C63:$W63="有")+($C63:$W63="公")),$C$3:$W$3),3),""))</f>
        <v/>
      </c>
      <c r="AA63" s="13">
        <f>IF(OR($C63="",Z63=""),"",SUMPRODUCT(($C$3:$W$3&gt;Z63)*(($C63:$W63="欠")+($C63:$W63="公"))))</f>
        <v/>
      </c>
      <c r="AB63" s="13">
        <f t="array" ref="AB63">IF($C63="","",IFERROR(MATCH(1,(($C63:$U63="欠")+($C63:$U63="公"))*(($D63:$V63="欠")+($D63:$V63="公"))*(($E63:$W63="欠")+($E63:$W63="公")),0)+2,""))</f>
        <v/>
      </c>
      <c r="AC63" s="13">
        <f>IF(OR($C63="",AB63=""),"",SUMPRODUCT(($C$3:$W$3&gt;AB63)*(($C63:$W63="欠")+($C63:$W63="公"))))</f>
        <v/>
      </c>
      <c r="AD63" s="13">
        <f t="array" ref="AD63">IF($C63="","",IFERROR(MATCH(1,(($C63:$U63="欠")+($C63:$U63="有"))*(($D63:$V63="欠")+($D63:$V63="有"))*(($E63:$W63="欠")+($E63:$W63="有")),0)+2,""))</f>
        <v/>
      </c>
      <c r="AE63" s="13">
        <f>IF(OR($C63="",AD63=""),"",SUMPRODUCT(($C$3:$W$3&gt;AD63)*(($C63:$W63="欠")+($C63:$W63="公"))))</f>
        <v/>
      </c>
      <c r="AF63" s="14">
        <f>IF($C63="","",IFERROR(INDEX('2_100人'!$R:$R,ROW()+0),""))</f>
        <v/>
      </c>
      <c r="AG63" s="14">
        <f>IF(OR($C63="",AF63=""),"",N(Y63)*AF63)</f>
        <v/>
      </c>
      <c r="AH63" s="14">
        <f>IF(OR($C63="",AF63=""),"",N(AA63)*AF63)</f>
        <v/>
      </c>
      <c r="AI63" s="14">
        <f>IF(AG63="","",AH63-AG63)</f>
        <v/>
      </c>
    </row>
    <row r="64">
      <c r="A64" s="6" t="n">
        <v>61</v>
      </c>
      <c r="B64" s="2" t="n">
        <v>46216</v>
      </c>
      <c r="C64" s="12" t="inlineStr">
        <is>
          <t>欠</t>
        </is>
      </c>
      <c r="D64" s="12" t="inlineStr">
        <is>
          <t>欠</t>
        </is>
      </c>
      <c r="E64" s="12" t="inlineStr">
        <is>
          <t>欠</t>
        </is>
      </c>
      <c r="F64" s="12" t="inlineStr">
        <is>
          <t>欠</t>
        </is>
      </c>
      <c r="G64" s="12" t="inlineStr">
        <is>
          <t>欠</t>
        </is>
      </c>
      <c r="H64" s="12" t="inlineStr">
        <is>
          <t>出</t>
        </is>
      </c>
      <c r="I64" s="12" t="inlineStr">
        <is>
          <t>出</t>
        </is>
      </c>
      <c r="J64" s="12" t="inlineStr">
        <is>
          <t>出</t>
        </is>
      </c>
      <c r="K64" s="12" t="inlineStr">
        <is>
          <t>出</t>
        </is>
      </c>
      <c r="L64" s="12" t="inlineStr">
        <is>
          <t>出</t>
        </is>
      </c>
      <c r="M64" s="12" t="inlineStr">
        <is>
          <t>出</t>
        </is>
      </c>
      <c r="N64" s="12" t="inlineStr">
        <is>
          <t>出</t>
        </is>
      </c>
      <c r="O64" s="12" t="inlineStr">
        <is>
          <t>出</t>
        </is>
      </c>
      <c r="P64" s="12" t="inlineStr">
        <is>
          <t>出</t>
        </is>
      </c>
      <c r="Q64" s="12" t="inlineStr">
        <is>
          <t>出</t>
        </is>
      </c>
      <c r="R64" s="12" t="inlineStr">
        <is>
          <t>出</t>
        </is>
      </c>
      <c r="S64" s="12" t="inlineStr">
        <is>
          <t>出</t>
        </is>
      </c>
      <c r="T64" s="12" t="inlineStr">
        <is>
          <t>出</t>
        </is>
      </c>
      <c r="U64" s="12" t="inlineStr">
        <is>
          <t>出</t>
        </is>
      </c>
      <c r="V64" s="12" t="inlineStr">
        <is>
          <t>出</t>
        </is>
      </c>
      <c r="W64" s="12" t="inlineStr">
        <is>
          <t>出</t>
        </is>
      </c>
      <c r="X64" s="13">
        <f t="array" ref="X64">IF($C64="","",IFERROR(MATCH(1,(($C64:$U64="欠")+($C64:$U64="有")+($C64:$U64="公"))*(($D64:$V64="欠")+($D64:$V64="有")+($D64:$V64="公"))*(($E64:$W64="欠")+($E64:$W64="有")+($E64:$W64="公")),0)+2,""))</f>
        <v/>
      </c>
      <c r="Y64" s="13">
        <f>IF(OR($C64="",X64=""),"",SUMPRODUCT(($C$3:$W$3&gt;X64)*(($C64:$W64="欠")+($C64:$W64="公"))))</f>
        <v/>
      </c>
      <c r="Z64" s="13">
        <f t="array" ref="Z64">IF($C64="","",IFERROR(SMALL(IF((($C64:$W64="欠")+($C64:$W64="有")+($C64:$W64="公")),$C$3:$W$3),3),""))</f>
        <v/>
      </c>
      <c r="AA64" s="13">
        <f>IF(OR($C64="",Z64=""),"",SUMPRODUCT(($C$3:$W$3&gt;Z64)*(($C64:$W64="欠")+($C64:$W64="公"))))</f>
        <v/>
      </c>
      <c r="AB64" s="13">
        <f t="array" ref="AB64">IF($C64="","",IFERROR(MATCH(1,(($C64:$U64="欠")+($C64:$U64="公"))*(($D64:$V64="欠")+($D64:$V64="公"))*(($E64:$W64="欠")+($E64:$W64="公")),0)+2,""))</f>
        <v/>
      </c>
      <c r="AC64" s="13">
        <f>IF(OR($C64="",AB64=""),"",SUMPRODUCT(($C$3:$W$3&gt;AB64)*(($C64:$W64="欠")+($C64:$W64="公"))))</f>
        <v/>
      </c>
      <c r="AD64" s="13">
        <f t="array" ref="AD64">IF($C64="","",IFERROR(MATCH(1,(($C64:$U64="欠")+($C64:$U64="有"))*(($D64:$V64="欠")+($D64:$V64="有"))*(($E64:$W64="欠")+($E64:$W64="有")),0)+2,""))</f>
        <v/>
      </c>
      <c r="AE64" s="13">
        <f>IF(OR($C64="",AD64=""),"",SUMPRODUCT(($C$3:$W$3&gt;AD64)*(($C64:$W64="欠")+($C64:$W64="公"))))</f>
        <v/>
      </c>
      <c r="AF64" s="14">
        <f>IF($C64="","",IFERROR(INDEX('2_100人'!$R:$R,ROW()+0),""))</f>
        <v/>
      </c>
      <c r="AG64" s="14">
        <f>IF(OR($C64="",AF64=""),"",N(Y64)*AF64)</f>
        <v/>
      </c>
      <c r="AH64" s="14">
        <f>IF(OR($C64="",AF64=""),"",N(AA64)*AF64)</f>
        <v/>
      </c>
      <c r="AI64" s="14">
        <f>IF(AG64="","",AH64-AG64)</f>
        <v/>
      </c>
    </row>
    <row r="65">
      <c r="A65" s="6" t="n">
        <v>62</v>
      </c>
      <c r="B65" s="2" t="n">
        <v>46056</v>
      </c>
      <c r="C65" s="12" t="inlineStr">
        <is>
          <t>有</t>
        </is>
      </c>
      <c r="D65" s="12" t="inlineStr">
        <is>
          <t>有</t>
        </is>
      </c>
      <c r="E65" s="12" t="inlineStr">
        <is>
          <t>有</t>
        </is>
      </c>
      <c r="F65" s="12" t="inlineStr">
        <is>
          <t>欠</t>
        </is>
      </c>
      <c r="G65" s="12" t="inlineStr">
        <is>
          <t>公</t>
        </is>
      </c>
      <c r="H65" s="12" t="inlineStr">
        <is>
          <t>公</t>
        </is>
      </c>
      <c r="I65" s="12" t="inlineStr">
        <is>
          <t>欠</t>
        </is>
      </c>
      <c r="J65" s="12" t="inlineStr">
        <is>
          <t>欠</t>
        </is>
      </c>
      <c r="K65" s="12" t="inlineStr">
        <is>
          <t>欠</t>
        </is>
      </c>
      <c r="L65" s="12" t="inlineStr">
        <is>
          <t>出</t>
        </is>
      </c>
      <c r="M65" s="12" t="inlineStr">
        <is>
          <t>出</t>
        </is>
      </c>
      <c r="N65" s="12" t="inlineStr">
        <is>
          <t>出</t>
        </is>
      </c>
      <c r="O65" s="12" t="inlineStr">
        <is>
          <t>出</t>
        </is>
      </c>
      <c r="P65" s="12" t="inlineStr">
        <is>
          <t>出</t>
        </is>
      </c>
      <c r="Q65" s="12" t="inlineStr">
        <is>
          <t>出</t>
        </is>
      </c>
      <c r="R65" s="12" t="inlineStr">
        <is>
          <t>出</t>
        </is>
      </c>
      <c r="S65" s="12" t="inlineStr">
        <is>
          <t>出</t>
        </is>
      </c>
      <c r="T65" s="12" t="inlineStr">
        <is>
          <t>出</t>
        </is>
      </c>
      <c r="U65" s="12" t="inlineStr">
        <is>
          <t>出</t>
        </is>
      </c>
      <c r="V65" s="12" t="inlineStr">
        <is>
          <t>出</t>
        </is>
      </c>
      <c r="W65" s="12" t="inlineStr">
        <is>
          <t>出</t>
        </is>
      </c>
      <c r="X65" s="13">
        <f t="array" ref="X65">IF($C65="","",IFERROR(MATCH(1,(($C65:$U65="欠")+($C65:$U65="有")+($C65:$U65="公"))*(($D65:$V65="欠")+($D65:$V65="有")+($D65:$V65="公"))*(($E65:$W65="欠")+($E65:$W65="有")+($E65:$W65="公")),0)+2,""))</f>
        <v/>
      </c>
      <c r="Y65" s="13">
        <f>IF(OR($C65="",X65=""),"",SUMPRODUCT(($C$3:$W$3&gt;X65)*(($C65:$W65="欠")+($C65:$W65="公"))))</f>
        <v/>
      </c>
      <c r="Z65" s="13">
        <f t="array" ref="Z65">IF($C65="","",IFERROR(SMALL(IF((($C65:$W65="欠")+($C65:$W65="有")+($C65:$W65="公")),$C$3:$W$3),3),""))</f>
        <v/>
      </c>
      <c r="AA65" s="13">
        <f>IF(OR($C65="",Z65=""),"",SUMPRODUCT(($C$3:$W$3&gt;Z65)*(($C65:$W65="欠")+($C65:$W65="公"))))</f>
        <v/>
      </c>
      <c r="AB65" s="13">
        <f t="array" ref="AB65">IF($C65="","",IFERROR(MATCH(1,(($C65:$U65="欠")+($C65:$U65="公"))*(($D65:$V65="欠")+($D65:$V65="公"))*(($E65:$W65="欠")+($E65:$W65="公")),0)+2,""))</f>
        <v/>
      </c>
      <c r="AC65" s="13">
        <f>IF(OR($C65="",AB65=""),"",SUMPRODUCT(($C$3:$W$3&gt;AB65)*(($C65:$W65="欠")+($C65:$W65="公"))))</f>
        <v/>
      </c>
      <c r="AD65" s="13">
        <f t="array" ref="AD65">IF($C65="","",IFERROR(MATCH(1,(($C65:$U65="欠")+($C65:$U65="有"))*(($D65:$V65="欠")+($D65:$V65="有"))*(($E65:$W65="欠")+($E65:$W65="有")),0)+2,""))</f>
        <v/>
      </c>
      <c r="AE65" s="13">
        <f>IF(OR($C65="",AD65=""),"",SUMPRODUCT(($C$3:$W$3&gt;AD65)*(($C65:$W65="欠")+($C65:$W65="公"))))</f>
        <v/>
      </c>
      <c r="AF65" s="14">
        <f>IF($C65="","",IFERROR(INDEX('2_100人'!$R:$R,ROW()+0),""))</f>
        <v/>
      </c>
      <c r="AG65" s="14">
        <f>IF(OR($C65="",AF65=""),"",N(Y65)*AF65)</f>
        <v/>
      </c>
      <c r="AH65" s="14">
        <f>IF(OR($C65="",AF65=""),"",N(AA65)*AF65)</f>
        <v/>
      </c>
      <c r="AI65" s="14">
        <f>IF(AG65="","",AH65-AG65)</f>
        <v/>
      </c>
    </row>
    <row r="66">
      <c r="A66" s="6" t="n">
        <v>63</v>
      </c>
      <c r="B66" s="2" t="n">
        <v>46261</v>
      </c>
      <c r="C66" s="12" t="inlineStr">
        <is>
          <t>有</t>
        </is>
      </c>
      <c r="D66" s="12" t="inlineStr">
        <is>
          <t>出</t>
        </is>
      </c>
      <c r="E66" s="12" t="inlineStr">
        <is>
          <t>公</t>
        </is>
      </c>
      <c r="F66" s="12" t="inlineStr">
        <is>
          <t>公</t>
        </is>
      </c>
      <c r="G66" s="12" t="inlineStr">
        <is>
          <t>有</t>
        </is>
      </c>
      <c r="H66" s="12" t="inlineStr">
        <is>
          <t>欠</t>
        </is>
      </c>
      <c r="I66" s="12" t="inlineStr">
        <is>
          <t>欠</t>
        </is>
      </c>
      <c r="J66" s="12" t="inlineStr">
        <is>
          <t>欠</t>
        </is>
      </c>
      <c r="K66" s="12" t="inlineStr">
        <is>
          <t>欠</t>
        </is>
      </c>
      <c r="L66" s="12" t="inlineStr">
        <is>
          <t>公</t>
        </is>
      </c>
      <c r="M66" s="12" t="inlineStr">
        <is>
          <t>出</t>
        </is>
      </c>
      <c r="N66" s="12" t="inlineStr">
        <is>
          <t>出</t>
        </is>
      </c>
      <c r="O66" s="12" t="inlineStr">
        <is>
          <t>出</t>
        </is>
      </c>
      <c r="P66" s="12" t="inlineStr">
        <is>
          <t>出</t>
        </is>
      </c>
      <c r="Q66" s="12" t="inlineStr">
        <is>
          <t>出</t>
        </is>
      </c>
      <c r="R66" s="12" t="inlineStr">
        <is>
          <t>出</t>
        </is>
      </c>
      <c r="S66" s="12" t="inlineStr">
        <is>
          <t>出</t>
        </is>
      </c>
      <c r="T66" s="12" t="inlineStr">
        <is>
          <t>出</t>
        </is>
      </c>
      <c r="U66" s="12" t="inlineStr">
        <is>
          <t>出</t>
        </is>
      </c>
      <c r="V66" s="12" t="inlineStr">
        <is>
          <t>出</t>
        </is>
      </c>
      <c r="W66" s="12" t="inlineStr">
        <is>
          <t>出</t>
        </is>
      </c>
      <c r="X66" s="13">
        <f t="array" ref="X66">IF($C66="","",IFERROR(MATCH(1,(($C66:$U66="欠")+($C66:$U66="有")+($C66:$U66="公"))*(($D66:$V66="欠")+($D66:$V66="有")+($D66:$V66="公"))*(($E66:$W66="欠")+($E66:$W66="有")+($E66:$W66="公")),0)+2,""))</f>
        <v/>
      </c>
      <c r="Y66" s="13">
        <f>IF(OR($C66="",X66=""),"",SUMPRODUCT(($C$3:$W$3&gt;X66)*(($C66:$W66="欠")+($C66:$W66="公"))))</f>
        <v/>
      </c>
      <c r="Z66" s="13">
        <f t="array" ref="Z66">IF($C66="","",IFERROR(SMALL(IF((($C66:$W66="欠")+($C66:$W66="有")+($C66:$W66="公")),$C$3:$W$3),3),""))</f>
        <v/>
      </c>
      <c r="AA66" s="13">
        <f>IF(OR($C66="",Z66=""),"",SUMPRODUCT(($C$3:$W$3&gt;Z66)*(($C66:$W66="欠")+($C66:$W66="公"))))</f>
        <v/>
      </c>
      <c r="AB66" s="13">
        <f t="array" ref="AB66">IF($C66="","",IFERROR(MATCH(1,(($C66:$U66="欠")+($C66:$U66="公"))*(($D66:$V66="欠")+($D66:$V66="公"))*(($E66:$W66="欠")+($E66:$W66="公")),0)+2,""))</f>
        <v/>
      </c>
      <c r="AC66" s="13">
        <f>IF(OR($C66="",AB66=""),"",SUMPRODUCT(($C$3:$W$3&gt;AB66)*(($C66:$W66="欠")+($C66:$W66="公"))))</f>
        <v/>
      </c>
      <c r="AD66" s="13">
        <f t="array" ref="AD66">IF($C66="","",IFERROR(MATCH(1,(($C66:$U66="欠")+($C66:$U66="有"))*(($D66:$V66="欠")+($D66:$V66="有"))*(($E66:$W66="欠")+($E66:$W66="有")),0)+2,""))</f>
        <v/>
      </c>
      <c r="AE66" s="13">
        <f>IF(OR($C66="",AD66=""),"",SUMPRODUCT(($C$3:$W$3&gt;AD66)*(($C66:$W66="欠")+($C66:$W66="公"))))</f>
        <v/>
      </c>
      <c r="AF66" s="14">
        <f>IF($C66="","",IFERROR(INDEX('2_100人'!$R:$R,ROW()+0),""))</f>
        <v/>
      </c>
      <c r="AG66" s="14">
        <f>IF(OR($C66="",AF66=""),"",N(Y66)*AF66)</f>
        <v/>
      </c>
      <c r="AH66" s="14">
        <f>IF(OR($C66="",AF66=""),"",N(AA66)*AF66)</f>
        <v/>
      </c>
      <c r="AI66" s="14">
        <f>IF(AG66="","",AH66-AG66)</f>
        <v/>
      </c>
    </row>
    <row r="67">
      <c r="A67" s="6" t="n">
        <v>64</v>
      </c>
      <c r="B67" s="2" t="n">
        <v>46237</v>
      </c>
      <c r="C67" s="12" t="inlineStr">
        <is>
          <t>有</t>
        </is>
      </c>
      <c r="D67" s="12" t="inlineStr">
        <is>
          <t>有</t>
        </is>
      </c>
      <c r="E67" s="12" t="inlineStr">
        <is>
          <t>欠</t>
        </is>
      </c>
      <c r="F67" s="12" t="inlineStr">
        <is>
          <t>欠</t>
        </is>
      </c>
      <c r="G67" s="12" t="inlineStr">
        <is>
          <t>欠</t>
        </is>
      </c>
      <c r="H67" s="12" t="inlineStr">
        <is>
          <t>公</t>
        </is>
      </c>
      <c r="I67" s="12" t="inlineStr">
        <is>
          <t>公</t>
        </is>
      </c>
      <c r="J67" s="12" t="inlineStr">
        <is>
          <t>欠</t>
        </is>
      </c>
      <c r="K67" s="12" t="inlineStr">
        <is>
          <t>欠</t>
        </is>
      </c>
      <c r="L67" s="12" t="inlineStr">
        <is>
          <t>欠</t>
        </is>
      </c>
      <c r="M67" s="12" t="inlineStr">
        <is>
          <t>欠</t>
        </is>
      </c>
      <c r="N67" s="12" t="inlineStr">
        <is>
          <t>欠</t>
        </is>
      </c>
      <c r="O67" s="12" t="inlineStr">
        <is>
          <t>出</t>
        </is>
      </c>
      <c r="P67" s="12" t="inlineStr">
        <is>
          <t>出</t>
        </is>
      </c>
      <c r="Q67" s="12" t="inlineStr">
        <is>
          <t>出</t>
        </is>
      </c>
      <c r="R67" s="12" t="inlineStr">
        <is>
          <t>出</t>
        </is>
      </c>
      <c r="S67" s="12" t="inlineStr">
        <is>
          <t>出</t>
        </is>
      </c>
      <c r="T67" s="12" t="inlineStr">
        <is>
          <t>出</t>
        </is>
      </c>
      <c r="U67" s="12" t="inlineStr">
        <is>
          <t>出</t>
        </is>
      </c>
      <c r="V67" s="12" t="inlineStr">
        <is>
          <t>出</t>
        </is>
      </c>
      <c r="W67" s="12" t="inlineStr">
        <is>
          <t>出</t>
        </is>
      </c>
      <c r="X67" s="13">
        <f t="array" ref="X67">IF($C67="","",IFERROR(MATCH(1,(($C67:$U67="欠")+($C67:$U67="有")+($C67:$U67="公"))*(($D67:$V67="欠")+($D67:$V67="有")+($D67:$V67="公"))*(($E67:$W67="欠")+($E67:$W67="有")+($E67:$W67="公")),0)+2,""))</f>
        <v/>
      </c>
      <c r="Y67" s="13">
        <f>IF(OR($C67="",X67=""),"",SUMPRODUCT(($C$3:$W$3&gt;X67)*(($C67:$W67="欠")+($C67:$W67="公"))))</f>
        <v/>
      </c>
      <c r="Z67" s="13">
        <f t="array" ref="Z67">IF($C67="","",IFERROR(SMALL(IF((($C67:$W67="欠")+($C67:$W67="有")+($C67:$W67="公")),$C$3:$W$3),3),""))</f>
        <v/>
      </c>
      <c r="AA67" s="13">
        <f>IF(OR($C67="",Z67=""),"",SUMPRODUCT(($C$3:$W$3&gt;Z67)*(($C67:$W67="欠")+($C67:$W67="公"))))</f>
        <v/>
      </c>
      <c r="AB67" s="13">
        <f t="array" ref="AB67">IF($C67="","",IFERROR(MATCH(1,(($C67:$U67="欠")+($C67:$U67="公"))*(($D67:$V67="欠")+($D67:$V67="公"))*(($E67:$W67="欠")+($E67:$W67="公")),0)+2,""))</f>
        <v/>
      </c>
      <c r="AC67" s="13">
        <f>IF(OR($C67="",AB67=""),"",SUMPRODUCT(($C$3:$W$3&gt;AB67)*(($C67:$W67="欠")+($C67:$W67="公"))))</f>
        <v/>
      </c>
      <c r="AD67" s="13">
        <f t="array" ref="AD67">IF($C67="","",IFERROR(MATCH(1,(($C67:$U67="欠")+($C67:$U67="有"))*(($D67:$V67="欠")+($D67:$V67="有"))*(($E67:$W67="欠")+($E67:$W67="有")),0)+2,""))</f>
        <v/>
      </c>
      <c r="AE67" s="13">
        <f>IF(OR($C67="",AD67=""),"",SUMPRODUCT(($C$3:$W$3&gt;AD67)*(($C67:$W67="欠")+($C67:$W67="公"))))</f>
        <v/>
      </c>
      <c r="AF67" s="14">
        <f>IF($C67="","",IFERROR(INDEX('2_100人'!$R:$R,ROW()+0),""))</f>
        <v/>
      </c>
      <c r="AG67" s="14">
        <f>IF(OR($C67="",AF67=""),"",N(Y67)*AF67)</f>
        <v/>
      </c>
      <c r="AH67" s="14">
        <f>IF(OR($C67="",AF67=""),"",N(AA67)*AF67)</f>
        <v/>
      </c>
      <c r="AI67" s="14">
        <f>IF(AG67="","",AH67-AG67)</f>
        <v/>
      </c>
    </row>
    <row r="68">
      <c r="A68" s="6" t="n">
        <v>65</v>
      </c>
      <c r="B68" s="2" t="n">
        <v>46072</v>
      </c>
      <c r="C68" s="12" t="inlineStr">
        <is>
          <t>欠</t>
        </is>
      </c>
      <c r="D68" s="12" t="inlineStr">
        <is>
          <t>欠</t>
        </is>
      </c>
      <c r="E68" s="12" t="inlineStr">
        <is>
          <t>公</t>
        </is>
      </c>
      <c r="F68" s="12" t="inlineStr">
        <is>
          <t>公</t>
        </is>
      </c>
      <c r="G68" s="12" t="inlineStr">
        <is>
          <t>欠</t>
        </is>
      </c>
      <c r="H68" s="12" t="inlineStr">
        <is>
          <t>欠</t>
        </is>
      </c>
      <c r="I68" s="12" t="inlineStr">
        <is>
          <t>欠</t>
        </is>
      </c>
      <c r="J68" s="12" t="inlineStr">
        <is>
          <t>欠</t>
        </is>
      </c>
      <c r="K68" s="12" t="inlineStr">
        <is>
          <t>欠</t>
        </is>
      </c>
      <c r="L68" s="12" t="inlineStr">
        <is>
          <t>公</t>
        </is>
      </c>
      <c r="M68" s="12" t="inlineStr">
        <is>
          <t>公</t>
        </is>
      </c>
      <c r="N68" s="12" t="inlineStr">
        <is>
          <t>欠</t>
        </is>
      </c>
      <c r="O68" s="12" t="inlineStr">
        <is>
          <t>欠</t>
        </is>
      </c>
      <c r="P68" s="12" t="inlineStr">
        <is>
          <t>欠</t>
        </is>
      </c>
      <c r="Q68" s="12" t="inlineStr">
        <is>
          <t>欠</t>
        </is>
      </c>
      <c r="R68" s="12" t="inlineStr">
        <is>
          <t>欠</t>
        </is>
      </c>
      <c r="S68" s="12" t="inlineStr">
        <is>
          <t>出</t>
        </is>
      </c>
      <c r="T68" s="12" t="inlineStr">
        <is>
          <t>出</t>
        </is>
      </c>
      <c r="U68" s="12" t="inlineStr">
        <is>
          <t>出</t>
        </is>
      </c>
      <c r="V68" s="12" t="inlineStr">
        <is>
          <t>出</t>
        </is>
      </c>
      <c r="W68" s="12" t="inlineStr">
        <is>
          <t>出</t>
        </is>
      </c>
      <c r="X68" s="13">
        <f t="array" ref="X68">IF($C68="","",IFERROR(MATCH(1,(($C68:$U68="欠")+($C68:$U68="有")+($C68:$U68="公"))*(($D68:$V68="欠")+($D68:$V68="有")+($D68:$V68="公"))*(($E68:$W68="欠")+($E68:$W68="有")+($E68:$W68="公")),0)+2,""))</f>
        <v/>
      </c>
      <c r="Y68" s="13">
        <f>IF(OR($C68="",X68=""),"",SUMPRODUCT(($C$3:$W$3&gt;X68)*(($C68:$W68="欠")+($C68:$W68="公"))))</f>
        <v/>
      </c>
      <c r="Z68" s="13">
        <f t="array" ref="Z68">IF($C68="","",IFERROR(SMALL(IF((($C68:$W68="欠")+($C68:$W68="有")+($C68:$W68="公")),$C$3:$W$3),3),""))</f>
        <v/>
      </c>
      <c r="AA68" s="13">
        <f>IF(OR($C68="",Z68=""),"",SUMPRODUCT(($C$3:$W$3&gt;Z68)*(($C68:$W68="欠")+($C68:$W68="公"))))</f>
        <v/>
      </c>
      <c r="AB68" s="13">
        <f t="array" ref="AB68">IF($C68="","",IFERROR(MATCH(1,(($C68:$U68="欠")+($C68:$U68="公"))*(($D68:$V68="欠")+($D68:$V68="公"))*(($E68:$W68="欠")+($E68:$W68="公")),0)+2,""))</f>
        <v/>
      </c>
      <c r="AC68" s="13">
        <f>IF(OR($C68="",AB68=""),"",SUMPRODUCT(($C$3:$W$3&gt;AB68)*(($C68:$W68="欠")+($C68:$W68="公"))))</f>
        <v/>
      </c>
      <c r="AD68" s="13">
        <f t="array" ref="AD68">IF($C68="","",IFERROR(MATCH(1,(($C68:$U68="欠")+($C68:$U68="有"))*(($D68:$V68="欠")+($D68:$V68="有"))*(($E68:$W68="欠")+($E68:$W68="有")),0)+2,""))</f>
        <v/>
      </c>
      <c r="AE68" s="13">
        <f>IF(OR($C68="",AD68=""),"",SUMPRODUCT(($C$3:$W$3&gt;AD68)*(($C68:$W68="欠")+($C68:$W68="公"))))</f>
        <v/>
      </c>
      <c r="AF68" s="14">
        <f>IF($C68="","",IFERROR(INDEX('2_100人'!$R:$R,ROW()+0),""))</f>
        <v/>
      </c>
      <c r="AG68" s="14">
        <f>IF(OR($C68="",AF68=""),"",N(Y68)*AF68)</f>
        <v/>
      </c>
      <c r="AH68" s="14">
        <f>IF(OR($C68="",AF68=""),"",N(AA68)*AF68)</f>
        <v/>
      </c>
      <c r="AI68" s="14">
        <f>IF(AG68="","",AH68-AG68)</f>
        <v/>
      </c>
    </row>
    <row r="69">
      <c r="A69" s="6" t="n">
        <v>66</v>
      </c>
      <c r="B69" s="2" t="n">
        <v>46136</v>
      </c>
      <c r="C69" s="12" t="inlineStr">
        <is>
          <t>有</t>
        </is>
      </c>
      <c r="D69" s="12" t="inlineStr">
        <is>
          <t>出</t>
        </is>
      </c>
      <c r="E69" s="12" t="inlineStr">
        <is>
          <t>出</t>
        </is>
      </c>
      <c r="F69" s="12" t="inlineStr">
        <is>
          <t>欠</t>
        </is>
      </c>
      <c r="G69" s="12" t="inlineStr">
        <is>
          <t>欠</t>
        </is>
      </c>
      <c r="H69" s="12" t="inlineStr">
        <is>
          <t>欠</t>
        </is>
      </c>
      <c r="I69" s="12" t="inlineStr">
        <is>
          <t>欠</t>
        </is>
      </c>
      <c r="J69" s="12" t="inlineStr">
        <is>
          <t>欠</t>
        </is>
      </c>
      <c r="K69" s="12" t="inlineStr">
        <is>
          <t>公</t>
        </is>
      </c>
      <c r="L69" s="12" t="inlineStr">
        <is>
          <t>公</t>
        </is>
      </c>
      <c r="M69" s="12" t="inlineStr">
        <is>
          <t>欠</t>
        </is>
      </c>
      <c r="N69" s="12" t="inlineStr">
        <is>
          <t>欠</t>
        </is>
      </c>
      <c r="O69" s="12" t="inlineStr">
        <is>
          <t>欠</t>
        </is>
      </c>
      <c r="P69" s="12" t="inlineStr">
        <is>
          <t>出</t>
        </is>
      </c>
      <c r="Q69" s="12" t="inlineStr">
        <is>
          <t>出</t>
        </is>
      </c>
      <c r="R69" s="12" t="inlineStr">
        <is>
          <t>出</t>
        </is>
      </c>
      <c r="S69" s="12" t="inlineStr">
        <is>
          <t>出</t>
        </is>
      </c>
      <c r="T69" s="12" t="inlineStr">
        <is>
          <t>出</t>
        </is>
      </c>
      <c r="U69" s="12" t="inlineStr">
        <is>
          <t>出</t>
        </is>
      </c>
      <c r="V69" s="12" t="inlineStr">
        <is>
          <t>出</t>
        </is>
      </c>
      <c r="W69" s="12" t="inlineStr">
        <is>
          <t>出</t>
        </is>
      </c>
      <c r="X69" s="13">
        <f t="array" ref="X69">IF($C69="","",IFERROR(MATCH(1,(($C69:$U69="欠")+($C69:$U69="有")+($C69:$U69="公"))*(($D69:$V69="欠")+($D69:$V69="有")+($D69:$V69="公"))*(($E69:$W69="欠")+($E69:$W69="有")+($E69:$W69="公")),0)+2,""))</f>
        <v/>
      </c>
      <c r="Y69" s="13">
        <f>IF(OR($C69="",X69=""),"",SUMPRODUCT(($C$3:$W$3&gt;X69)*(($C69:$W69="欠")+($C69:$W69="公"))))</f>
        <v/>
      </c>
      <c r="Z69" s="13">
        <f t="array" ref="Z69">IF($C69="","",IFERROR(SMALL(IF((($C69:$W69="欠")+($C69:$W69="有")+($C69:$W69="公")),$C$3:$W$3),3),""))</f>
        <v/>
      </c>
      <c r="AA69" s="13">
        <f>IF(OR($C69="",Z69=""),"",SUMPRODUCT(($C$3:$W$3&gt;Z69)*(($C69:$W69="欠")+($C69:$W69="公"))))</f>
        <v/>
      </c>
      <c r="AB69" s="13">
        <f t="array" ref="AB69">IF($C69="","",IFERROR(MATCH(1,(($C69:$U69="欠")+($C69:$U69="公"))*(($D69:$V69="欠")+($D69:$V69="公"))*(($E69:$W69="欠")+($E69:$W69="公")),0)+2,""))</f>
        <v/>
      </c>
      <c r="AC69" s="13">
        <f>IF(OR($C69="",AB69=""),"",SUMPRODUCT(($C$3:$W$3&gt;AB69)*(($C69:$W69="欠")+($C69:$W69="公"))))</f>
        <v/>
      </c>
      <c r="AD69" s="13">
        <f t="array" ref="AD69">IF($C69="","",IFERROR(MATCH(1,(($C69:$U69="欠")+($C69:$U69="有"))*(($D69:$V69="欠")+($D69:$V69="有"))*(($E69:$W69="欠")+($E69:$W69="有")),0)+2,""))</f>
        <v/>
      </c>
      <c r="AE69" s="13">
        <f>IF(OR($C69="",AD69=""),"",SUMPRODUCT(($C$3:$W$3&gt;AD69)*(($C69:$W69="欠")+($C69:$W69="公"))))</f>
        <v/>
      </c>
      <c r="AF69" s="14">
        <f>IF($C69="","",IFERROR(INDEX('2_100人'!$R:$R,ROW()+0),""))</f>
        <v/>
      </c>
      <c r="AG69" s="14">
        <f>IF(OR($C69="",AF69=""),"",N(Y69)*AF69)</f>
        <v/>
      </c>
      <c r="AH69" s="14">
        <f>IF(OR($C69="",AF69=""),"",N(AA69)*AF69)</f>
        <v/>
      </c>
      <c r="AI69" s="14">
        <f>IF(AG69="","",AH69-AG69)</f>
        <v/>
      </c>
    </row>
    <row r="70">
      <c r="A70" s="6" t="n">
        <v>67</v>
      </c>
      <c r="B70" s="2" t="n">
        <v>46139</v>
      </c>
      <c r="C70" s="12" t="inlineStr">
        <is>
          <t>欠</t>
        </is>
      </c>
      <c r="D70" s="12" t="inlineStr">
        <is>
          <t>欠</t>
        </is>
      </c>
      <c r="E70" s="12" t="inlineStr">
        <is>
          <t>出</t>
        </is>
      </c>
      <c r="F70" s="12" t="inlineStr">
        <is>
          <t>欠</t>
        </is>
      </c>
      <c r="G70" s="12" t="inlineStr">
        <is>
          <t>欠</t>
        </is>
      </c>
      <c r="H70" s="12" t="inlineStr">
        <is>
          <t>公</t>
        </is>
      </c>
      <c r="I70" s="12" t="inlineStr">
        <is>
          <t>公</t>
        </is>
      </c>
      <c r="J70" s="12" t="inlineStr">
        <is>
          <t>欠</t>
        </is>
      </c>
      <c r="K70" s="12" t="inlineStr">
        <is>
          <t>欠</t>
        </is>
      </c>
      <c r="L70" s="12" t="inlineStr">
        <is>
          <t>欠</t>
        </is>
      </c>
      <c r="M70" s="12" t="inlineStr">
        <is>
          <t>欠</t>
        </is>
      </c>
      <c r="N70" s="12" t="inlineStr">
        <is>
          <t>欠</t>
        </is>
      </c>
      <c r="O70" s="12" t="inlineStr">
        <is>
          <t>公</t>
        </is>
      </c>
      <c r="P70" s="12" t="inlineStr">
        <is>
          <t>公</t>
        </is>
      </c>
      <c r="Q70" s="12" t="inlineStr">
        <is>
          <t>欠</t>
        </is>
      </c>
      <c r="R70" s="12" t="inlineStr">
        <is>
          <t>欠</t>
        </is>
      </c>
      <c r="S70" s="12" t="inlineStr">
        <is>
          <t>欠</t>
        </is>
      </c>
      <c r="T70" s="12" t="inlineStr">
        <is>
          <t>欠</t>
        </is>
      </c>
      <c r="U70" s="12" t="inlineStr">
        <is>
          <t>欠</t>
        </is>
      </c>
      <c r="V70" s="12" t="inlineStr">
        <is>
          <t>公</t>
        </is>
      </c>
      <c r="W70" s="12" t="inlineStr">
        <is>
          <t>公</t>
        </is>
      </c>
      <c r="X70" s="13">
        <f t="array" ref="X70">IF($C70="","",IFERROR(MATCH(1,(($C70:$U70="欠")+($C70:$U70="有")+($C70:$U70="公"))*(($D70:$V70="欠")+($D70:$V70="有")+($D70:$V70="公"))*(($E70:$W70="欠")+($E70:$W70="有")+($E70:$W70="公")),0)+2,""))</f>
        <v/>
      </c>
      <c r="Y70" s="13">
        <f>IF(OR($C70="",X70=""),"",SUMPRODUCT(($C$3:$W$3&gt;X70)*(($C70:$W70="欠")+($C70:$W70="公"))))</f>
        <v/>
      </c>
      <c r="Z70" s="13">
        <f t="array" ref="Z70">IF($C70="","",IFERROR(SMALL(IF((($C70:$W70="欠")+($C70:$W70="有")+($C70:$W70="公")),$C$3:$W$3),3),""))</f>
        <v/>
      </c>
      <c r="AA70" s="13">
        <f>IF(OR($C70="",Z70=""),"",SUMPRODUCT(($C$3:$W$3&gt;Z70)*(($C70:$W70="欠")+($C70:$W70="公"))))</f>
        <v/>
      </c>
      <c r="AB70" s="13">
        <f t="array" ref="AB70">IF($C70="","",IFERROR(MATCH(1,(($C70:$U70="欠")+($C70:$U70="公"))*(($D70:$V70="欠")+($D70:$V70="公"))*(($E70:$W70="欠")+($E70:$W70="公")),0)+2,""))</f>
        <v/>
      </c>
      <c r="AC70" s="13">
        <f>IF(OR($C70="",AB70=""),"",SUMPRODUCT(($C$3:$W$3&gt;AB70)*(($C70:$W70="欠")+($C70:$W70="公"))))</f>
        <v/>
      </c>
      <c r="AD70" s="13">
        <f t="array" ref="AD70">IF($C70="","",IFERROR(MATCH(1,(($C70:$U70="欠")+($C70:$U70="有"))*(($D70:$V70="欠")+($D70:$V70="有"))*(($E70:$W70="欠")+($E70:$W70="有")),0)+2,""))</f>
        <v/>
      </c>
      <c r="AE70" s="13">
        <f>IF(OR($C70="",AD70=""),"",SUMPRODUCT(($C$3:$W$3&gt;AD70)*(($C70:$W70="欠")+($C70:$W70="公"))))</f>
        <v/>
      </c>
      <c r="AF70" s="14">
        <f>IF($C70="","",IFERROR(INDEX('2_100人'!$R:$R,ROW()+0),""))</f>
        <v/>
      </c>
      <c r="AG70" s="14">
        <f>IF(OR($C70="",AF70=""),"",N(Y70)*AF70)</f>
        <v/>
      </c>
      <c r="AH70" s="14">
        <f>IF(OR($C70="",AF70=""),"",N(AA70)*AF70)</f>
        <v/>
      </c>
      <c r="AI70" s="14">
        <f>IF(AG70="","",AH70-AG70)</f>
        <v/>
      </c>
    </row>
    <row r="71">
      <c r="A71" s="6" t="n">
        <v>68</v>
      </c>
      <c r="B71" s="2" t="n">
        <v>46118</v>
      </c>
      <c r="C71" s="12" t="inlineStr">
        <is>
          <t>欠</t>
        </is>
      </c>
      <c r="D71" s="12" t="inlineStr">
        <is>
          <t>欠</t>
        </is>
      </c>
      <c r="E71" s="12" t="inlineStr">
        <is>
          <t>出</t>
        </is>
      </c>
      <c r="F71" s="12" t="inlineStr">
        <is>
          <t>欠</t>
        </is>
      </c>
      <c r="G71" s="12" t="inlineStr">
        <is>
          <t>出</t>
        </is>
      </c>
      <c r="H71" s="12" t="inlineStr">
        <is>
          <t>公</t>
        </is>
      </c>
      <c r="I71" s="12" t="inlineStr">
        <is>
          <t>公</t>
        </is>
      </c>
      <c r="J71" s="12" t="inlineStr">
        <is>
          <t>欠</t>
        </is>
      </c>
      <c r="K71" s="12" t="inlineStr">
        <is>
          <t>欠</t>
        </is>
      </c>
      <c r="L71" s="12" t="inlineStr">
        <is>
          <t>欠</t>
        </is>
      </c>
      <c r="M71" s="12" t="inlineStr">
        <is>
          <t>欠</t>
        </is>
      </c>
      <c r="N71" s="12" t="inlineStr">
        <is>
          <t>欠</t>
        </is>
      </c>
      <c r="O71" s="12" t="inlineStr">
        <is>
          <t>公</t>
        </is>
      </c>
      <c r="P71" s="12" t="inlineStr">
        <is>
          <t>公</t>
        </is>
      </c>
      <c r="Q71" s="12" t="inlineStr">
        <is>
          <t>欠</t>
        </is>
      </c>
      <c r="R71" s="12" t="inlineStr">
        <is>
          <t>欠</t>
        </is>
      </c>
      <c r="S71" s="12" t="inlineStr">
        <is>
          <t>出</t>
        </is>
      </c>
      <c r="T71" s="12" t="inlineStr">
        <is>
          <t>出</t>
        </is>
      </c>
      <c r="U71" s="12" t="inlineStr">
        <is>
          <t>出</t>
        </is>
      </c>
      <c r="V71" s="12" t="inlineStr">
        <is>
          <t>出</t>
        </is>
      </c>
      <c r="W71" s="12" t="inlineStr">
        <is>
          <t>出</t>
        </is>
      </c>
      <c r="X71" s="13">
        <f t="array" ref="X71">IF($C71="","",IFERROR(MATCH(1,(($C71:$U71="欠")+($C71:$U71="有")+($C71:$U71="公"))*(($D71:$V71="欠")+($D71:$V71="有")+($D71:$V71="公"))*(($E71:$W71="欠")+($E71:$W71="有")+($E71:$W71="公")),0)+2,""))</f>
        <v/>
      </c>
      <c r="Y71" s="13">
        <f>IF(OR($C71="",X71=""),"",SUMPRODUCT(($C$3:$W$3&gt;X71)*(($C71:$W71="欠")+($C71:$W71="公"))))</f>
        <v/>
      </c>
      <c r="Z71" s="13">
        <f t="array" ref="Z71">IF($C71="","",IFERROR(SMALL(IF((($C71:$W71="欠")+($C71:$W71="有")+($C71:$W71="公")),$C$3:$W$3),3),""))</f>
        <v/>
      </c>
      <c r="AA71" s="13">
        <f>IF(OR($C71="",Z71=""),"",SUMPRODUCT(($C$3:$W$3&gt;Z71)*(($C71:$W71="欠")+($C71:$W71="公"))))</f>
        <v/>
      </c>
      <c r="AB71" s="13">
        <f t="array" ref="AB71">IF($C71="","",IFERROR(MATCH(1,(($C71:$U71="欠")+($C71:$U71="公"))*(($D71:$V71="欠")+($D71:$V71="公"))*(($E71:$W71="欠")+($E71:$W71="公")),0)+2,""))</f>
        <v/>
      </c>
      <c r="AC71" s="13">
        <f>IF(OR($C71="",AB71=""),"",SUMPRODUCT(($C$3:$W$3&gt;AB71)*(($C71:$W71="欠")+($C71:$W71="公"))))</f>
        <v/>
      </c>
      <c r="AD71" s="13">
        <f t="array" ref="AD71">IF($C71="","",IFERROR(MATCH(1,(($C71:$U71="欠")+($C71:$U71="有"))*(($D71:$V71="欠")+($D71:$V71="有"))*(($E71:$W71="欠")+($E71:$W71="有")),0)+2,""))</f>
        <v/>
      </c>
      <c r="AE71" s="13">
        <f>IF(OR($C71="",AD71=""),"",SUMPRODUCT(($C$3:$W$3&gt;AD71)*(($C71:$W71="欠")+($C71:$W71="公"))))</f>
        <v/>
      </c>
      <c r="AF71" s="14">
        <f>IF($C71="","",IFERROR(INDEX('2_100人'!$R:$R,ROW()+0),""))</f>
        <v/>
      </c>
      <c r="AG71" s="14">
        <f>IF(OR($C71="",AF71=""),"",N(Y71)*AF71)</f>
        <v/>
      </c>
      <c r="AH71" s="14">
        <f>IF(OR($C71="",AF71=""),"",N(AA71)*AF71)</f>
        <v/>
      </c>
      <c r="AI71" s="14">
        <f>IF(AG71="","",AH71-AG71)</f>
        <v/>
      </c>
    </row>
    <row r="72">
      <c r="A72" s="6" t="n">
        <v>69</v>
      </c>
      <c r="B72" s="2" t="n">
        <v>46108</v>
      </c>
      <c r="C72" s="12" t="inlineStr">
        <is>
          <t>欠</t>
        </is>
      </c>
      <c r="D72" s="12" t="inlineStr">
        <is>
          <t>公</t>
        </is>
      </c>
      <c r="E72" s="12" t="inlineStr">
        <is>
          <t>出</t>
        </is>
      </c>
      <c r="F72" s="12" t="inlineStr">
        <is>
          <t>欠</t>
        </is>
      </c>
      <c r="G72" s="12" t="inlineStr">
        <is>
          <t>出</t>
        </is>
      </c>
      <c r="H72" s="12" t="inlineStr">
        <is>
          <t>欠</t>
        </is>
      </c>
      <c r="I72" s="12" t="inlineStr">
        <is>
          <t>欠</t>
        </is>
      </c>
      <c r="J72" s="12" t="inlineStr">
        <is>
          <t>欠</t>
        </is>
      </c>
      <c r="K72" s="12" t="inlineStr">
        <is>
          <t>公</t>
        </is>
      </c>
      <c r="L72" s="12" t="inlineStr">
        <is>
          <t>公</t>
        </is>
      </c>
      <c r="M72" s="12" t="inlineStr">
        <is>
          <t>欠</t>
        </is>
      </c>
      <c r="N72" s="12" t="inlineStr">
        <is>
          <t>欠</t>
        </is>
      </c>
      <c r="O72" s="12" t="inlineStr">
        <is>
          <t>欠</t>
        </is>
      </c>
      <c r="P72" s="12" t="inlineStr">
        <is>
          <t>欠</t>
        </is>
      </c>
      <c r="Q72" s="12" t="inlineStr">
        <is>
          <t>出</t>
        </is>
      </c>
      <c r="R72" s="12" t="inlineStr">
        <is>
          <t>出</t>
        </is>
      </c>
      <c r="S72" s="12" t="inlineStr">
        <is>
          <t>出</t>
        </is>
      </c>
      <c r="T72" s="12" t="inlineStr">
        <is>
          <t>出</t>
        </is>
      </c>
      <c r="U72" s="12" t="inlineStr">
        <is>
          <t>出</t>
        </is>
      </c>
      <c r="V72" s="12" t="inlineStr">
        <is>
          <t>出</t>
        </is>
      </c>
      <c r="W72" s="12" t="inlineStr">
        <is>
          <t>出</t>
        </is>
      </c>
      <c r="X72" s="13">
        <f t="array" ref="X72">IF($C72="","",IFERROR(MATCH(1,(($C72:$U72="欠")+($C72:$U72="有")+($C72:$U72="公"))*(($D72:$V72="欠")+($D72:$V72="有")+($D72:$V72="公"))*(($E72:$W72="欠")+($E72:$W72="有")+($E72:$W72="公")),0)+2,""))</f>
        <v/>
      </c>
      <c r="Y72" s="13">
        <f>IF(OR($C72="",X72=""),"",SUMPRODUCT(($C$3:$W$3&gt;X72)*(($C72:$W72="欠")+($C72:$W72="公"))))</f>
        <v/>
      </c>
      <c r="Z72" s="13">
        <f t="array" ref="Z72">IF($C72="","",IFERROR(SMALL(IF((($C72:$W72="欠")+($C72:$W72="有")+($C72:$W72="公")),$C$3:$W$3),3),""))</f>
        <v/>
      </c>
      <c r="AA72" s="13">
        <f>IF(OR($C72="",Z72=""),"",SUMPRODUCT(($C$3:$W$3&gt;Z72)*(($C72:$W72="欠")+($C72:$W72="公"))))</f>
        <v/>
      </c>
      <c r="AB72" s="13">
        <f t="array" ref="AB72">IF($C72="","",IFERROR(MATCH(1,(($C72:$U72="欠")+($C72:$U72="公"))*(($D72:$V72="欠")+($D72:$V72="公"))*(($E72:$W72="欠")+($E72:$W72="公")),0)+2,""))</f>
        <v/>
      </c>
      <c r="AC72" s="13">
        <f>IF(OR($C72="",AB72=""),"",SUMPRODUCT(($C$3:$W$3&gt;AB72)*(($C72:$W72="欠")+($C72:$W72="公"))))</f>
        <v/>
      </c>
      <c r="AD72" s="13">
        <f t="array" ref="AD72">IF($C72="","",IFERROR(MATCH(1,(($C72:$U72="欠")+($C72:$U72="有"))*(($D72:$V72="欠")+($D72:$V72="有"))*(($E72:$W72="欠")+($E72:$W72="有")),0)+2,""))</f>
        <v/>
      </c>
      <c r="AE72" s="13">
        <f>IF(OR($C72="",AD72=""),"",SUMPRODUCT(($C$3:$W$3&gt;AD72)*(($C72:$W72="欠")+($C72:$W72="公"))))</f>
        <v/>
      </c>
      <c r="AF72" s="14">
        <f>IF($C72="","",IFERROR(INDEX('2_100人'!$R:$R,ROW()+0),""))</f>
        <v/>
      </c>
      <c r="AG72" s="14">
        <f>IF(OR($C72="",AF72=""),"",N(Y72)*AF72)</f>
        <v/>
      </c>
      <c r="AH72" s="14">
        <f>IF(OR($C72="",AF72=""),"",N(AA72)*AF72)</f>
        <v/>
      </c>
      <c r="AI72" s="14">
        <f>IF(AG72="","",AH72-AG72)</f>
        <v/>
      </c>
    </row>
    <row r="73">
      <c r="A73" s="6" t="n">
        <v>70</v>
      </c>
      <c r="B73" s="2" t="n">
        <v>46036</v>
      </c>
      <c r="C73" s="12" t="inlineStr">
        <is>
          <t>有</t>
        </is>
      </c>
      <c r="D73" s="12" t="inlineStr">
        <is>
          <t>有</t>
        </is>
      </c>
      <c r="E73" s="12" t="inlineStr">
        <is>
          <t>有</t>
        </is>
      </c>
      <c r="F73" s="12" t="inlineStr">
        <is>
          <t>公</t>
        </is>
      </c>
      <c r="G73" s="12" t="inlineStr">
        <is>
          <t>公</t>
        </is>
      </c>
      <c r="H73" s="12" t="inlineStr">
        <is>
          <t>欠</t>
        </is>
      </c>
      <c r="I73" s="12" t="inlineStr">
        <is>
          <t>欠</t>
        </is>
      </c>
      <c r="J73" s="12" t="inlineStr">
        <is>
          <t>出</t>
        </is>
      </c>
      <c r="K73" s="12" t="inlineStr">
        <is>
          <t>出</t>
        </is>
      </c>
      <c r="L73" s="12" t="inlineStr">
        <is>
          <t>出</t>
        </is>
      </c>
      <c r="M73" s="12" t="inlineStr">
        <is>
          <t>出</t>
        </is>
      </c>
      <c r="N73" s="12" t="inlineStr">
        <is>
          <t>出</t>
        </is>
      </c>
      <c r="O73" s="12" t="inlineStr">
        <is>
          <t>出</t>
        </is>
      </c>
      <c r="P73" s="12" t="inlineStr">
        <is>
          <t>出</t>
        </is>
      </c>
      <c r="Q73" s="12" t="inlineStr">
        <is>
          <t>出</t>
        </is>
      </c>
      <c r="R73" s="12" t="inlineStr">
        <is>
          <t>出</t>
        </is>
      </c>
      <c r="S73" s="12" t="inlineStr">
        <is>
          <t>出</t>
        </is>
      </c>
      <c r="T73" s="12" t="inlineStr">
        <is>
          <t>出</t>
        </is>
      </c>
      <c r="U73" s="12" t="inlineStr">
        <is>
          <t>出</t>
        </is>
      </c>
      <c r="V73" s="12" t="inlineStr">
        <is>
          <t>出</t>
        </is>
      </c>
      <c r="W73" s="12" t="inlineStr">
        <is>
          <t>出</t>
        </is>
      </c>
      <c r="X73" s="13">
        <f t="array" ref="X73">IF($C73="","",IFERROR(MATCH(1,(($C73:$U73="欠")+($C73:$U73="有")+($C73:$U73="公"))*(($D73:$V73="欠")+($D73:$V73="有")+($D73:$V73="公"))*(($E73:$W73="欠")+($E73:$W73="有")+($E73:$W73="公")),0)+2,""))</f>
        <v/>
      </c>
      <c r="Y73" s="13">
        <f>IF(OR($C73="",X73=""),"",SUMPRODUCT(($C$3:$W$3&gt;X73)*(($C73:$W73="欠")+($C73:$W73="公"))))</f>
        <v/>
      </c>
      <c r="Z73" s="13">
        <f t="array" ref="Z73">IF($C73="","",IFERROR(SMALL(IF((($C73:$W73="欠")+($C73:$W73="有")+($C73:$W73="公")),$C$3:$W$3),3),""))</f>
        <v/>
      </c>
      <c r="AA73" s="13">
        <f>IF(OR($C73="",Z73=""),"",SUMPRODUCT(($C$3:$W$3&gt;Z73)*(($C73:$W73="欠")+($C73:$W73="公"))))</f>
        <v/>
      </c>
      <c r="AB73" s="13">
        <f t="array" ref="AB73">IF($C73="","",IFERROR(MATCH(1,(($C73:$U73="欠")+($C73:$U73="公"))*(($D73:$V73="欠")+($D73:$V73="公"))*(($E73:$W73="欠")+($E73:$W73="公")),0)+2,""))</f>
        <v/>
      </c>
      <c r="AC73" s="13">
        <f>IF(OR($C73="",AB73=""),"",SUMPRODUCT(($C$3:$W$3&gt;AB73)*(($C73:$W73="欠")+($C73:$W73="公"))))</f>
        <v/>
      </c>
      <c r="AD73" s="13">
        <f t="array" ref="AD73">IF($C73="","",IFERROR(MATCH(1,(($C73:$U73="欠")+($C73:$U73="有"))*(($D73:$V73="欠")+($D73:$V73="有"))*(($E73:$W73="欠")+($E73:$W73="有")),0)+2,""))</f>
        <v/>
      </c>
      <c r="AE73" s="13">
        <f>IF(OR($C73="",AD73=""),"",SUMPRODUCT(($C$3:$W$3&gt;AD73)*(($C73:$W73="欠")+($C73:$W73="公"))))</f>
        <v/>
      </c>
      <c r="AF73" s="14">
        <f>IF($C73="","",IFERROR(INDEX('2_100人'!$R:$R,ROW()+0),""))</f>
        <v/>
      </c>
      <c r="AG73" s="14">
        <f>IF(OR($C73="",AF73=""),"",N(Y73)*AF73)</f>
        <v/>
      </c>
      <c r="AH73" s="14">
        <f>IF(OR($C73="",AF73=""),"",N(AA73)*AF73)</f>
        <v/>
      </c>
      <c r="AI73" s="14">
        <f>IF(AG73="","",AH73-AG73)</f>
        <v/>
      </c>
    </row>
    <row r="74">
      <c r="A74" s="6" t="n">
        <v>71</v>
      </c>
      <c r="B74" s="2" t="n">
        <v>46121</v>
      </c>
      <c r="C74" s="12" t="inlineStr">
        <is>
          <t>欠</t>
        </is>
      </c>
      <c r="D74" s="12" t="inlineStr">
        <is>
          <t>欠</t>
        </is>
      </c>
      <c r="E74" s="12" t="inlineStr">
        <is>
          <t>出</t>
        </is>
      </c>
      <c r="F74" s="12" t="inlineStr">
        <is>
          <t>公</t>
        </is>
      </c>
      <c r="G74" s="12" t="inlineStr">
        <is>
          <t>出</t>
        </is>
      </c>
      <c r="H74" s="12" t="inlineStr">
        <is>
          <t>欠</t>
        </is>
      </c>
      <c r="I74" s="12" t="inlineStr">
        <is>
          <t>欠</t>
        </is>
      </c>
      <c r="J74" s="12" t="inlineStr">
        <is>
          <t>欠</t>
        </is>
      </c>
      <c r="K74" s="12" t="inlineStr">
        <is>
          <t>欠</t>
        </is>
      </c>
      <c r="L74" s="12" t="inlineStr">
        <is>
          <t>公</t>
        </is>
      </c>
      <c r="M74" s="12" t="inlineStr">
        <is>
          <t>公</t>
        </is>
      </c>
      <c r="N74" s="12" t="inlineStr">
        <is>
          <t>欠</t>
        </is>
      </c>
      <c r="O74" s="12" t="inlineStr">
        <is>
          <t>欠</t>
        </is>
      </c>
      <c r="P74" s="12" t="inlineStr">
        <is>
          <t>出</t>
        </is>
      </c>
      <c r="Q74" s="12" t="inlineStr">
        <is>
          <t>出</t>
        </is>
      </c>
      <c r="R74" s="12" t="inlineStr">
        <is>
          <t>出</t>
        </is>
      </c>
      <c r="S74" s="12" t="inlineStr">
        <is>
          <t>出</t>
        </is>
      </c>
      <c r="T74" s="12" t="inlineStr">
        <is>
          <t>出</t>
        </is>
      </c>
      <c r="U74" s="12" t="inlineStr">
        <is>
          <t>出</t>
        </is>
      </c>
      <c r="V74" s="12" t="inlineStr">
        <is>
          <t>出</t>
        </is>
      </c>
      <c r="W74" s="12" t="inlineStr">
        <is>
          <t>出</t>
        </is>
      </c>
      <c r="X74" s="13">
        <f t="array" ref="X74">IF($C74="","",IFERROR(MATCH(1,(($C74:$U74="欠")+($C74:$U74="有")+($C74:$U74="公"))*(($D74:$V74="欠")+($D74:$V74="有")+($D74:$V74="公"))*(($E74:$W74="欠")+($E74:$W74="有")+($E74:$W74="公")),0)+2,""))</f>
        <v/>
      </c>
      <c r="Y74" s="13">
        <f>IF(OR($C74="",X74=""),"",SUMPRODUCT(($C$3:$W$3&gt;X74)*(($C74:$W74="欠")+($C74:$W74="公"))))</f>
        <v/>
      </c>
      <c r="Z74" s="13">
        <f t="array" ref="Z74">IF($C74="","",IFERROR(SMALL(IF((($C74:$W74="欠")+($C74:$W74="有")+($C74:$W74="公")),$C$3:$W$3),3),""))</f>
        <v/>
      </c>
      <c r="AA74" s="13">
        <f>IF(OR($C74="",Z74=""),"",SUMPRODUCT(($C$3:$W$3&gt;Z74)*(($C74:$W74="欠")+($C74:$W74="公"))))</f>
        <v/>
      </c>
      <c r="AB74" s="13">
        <f t="array" ref="AB74">IF($C74="","",IFERROR(MATCH(1,(($C74:$U74="欠")+($C74:$U74="公"))*(($D74:$V74="欠")+($D74:$V74="公"))*(($E74:$W74="欠")+($E74:$W74="公")),0)+2,""))</f>
        <v/>
      </c>
      <c r="AC74" s="13">
        <f>IF(OR($C74="",AB74=""),"",SUMPRODUCT(($C$3:$W$3&gt;AB74)*(($C74:$W74="欠")+($C74:$W74="公"))))</f>
        <v/>
      </c>
      <c r="AD74" s="13">
        <f t="array" ref="AD74">IF($C74="","",IFERROR(MATCH(1,(($C74:$U74="欠")+($C74:$U74="有"))*(($D74:$V74="欠")+($D74:$V74="有"))*(($E74:$W74="欠")+($E74:$W74="有")),0)+2,""))</f>
        <v/>
      </c>
      <c r="AE74" s="13">
        <f>IF(OR($C74="",AD74=""),"",SUMPRODUCT(($C$3:$W$3&gt;AD74)*(($C74:$W74="欠")+($C74:$W74="公"))))</f>
        <v/>
      </c>
      <c r="AF74" s="14">
        <f>IF($C74="","",IFERROR(INDEX('2_100人'!$R:$R,ROW()+0),""))</f>
        <v/>
      </c>
      <c r="AG74" s="14">
        <f>IF(OR($C74="",AF74=""),"",N(Y74)*AF74)</f>
        <v/>
      </c>
      <c r="AH74" s="14">
        <f>IF(OR($C74="",AF74=""),"",N(AA74)*AF74)</f>
        <v/>
      </c>
      <c r="AI74" s="14">
        <f>IF(AG74="","",AH74-AG74)</f>
        <v/>
      </c>
    </row>
    <row r="75">
      <c r="A75" s="6" t="n">
        <v>72</v>
      </c>
      <c r="B75" s="2" t="n">
        <v>46105</v>
      </c>
      <c r="C75" s="12" t="inlineStr">
        <is>
          <t>欠</t>
        </is>
      </c>
      <c r="D75" s="12" t="inlineStr">
        <is>
          <t>欠</t>
        </is>
      </c>
      <c r="E75" s="12" t="inlineStr">
        <is>
          <t>欠</t>
        </is>
      </c>
      <c r="F75" s="12" t="inlineStr">
        <is>
          <t>欠</t>
        </is>
      </c>
      <c r="G75" s="12" t="inlineStr">
        <is>
          <t>公</t>
        </is>
      </c>
      <c r="H75" s="12" t="inlineStr">
        <is>
          <t>公</t>
        </is>
      </c>
      <c r="I75" s="12" t="inlineStr">
        <is>
          <t>欠</t>
        </is>
      </c>
      <c r="J75" s="12" t="inlineStr">
        <is>
          <t>出</t>
        </is>
      </c>
      <c r="K75" s="12" t="inlineStr">
        <is>
          <t>出</t>
        </is>
      </c>
      <c r="L75" s="12" t="inlineStr">
        <is>
          <t>出</t>
        </is>
      </c>
      <c r="M75" s="12" t="inlineStr">
        <is>
          <t>出</t>
        </is>
      </c>
      <c r="N75" s="12" t="inlineStr">
        <is>
          <t>出</t>
        </is>
      </c>
      <c r="O75" s="12" t="inlineStr">
        <is>
          <t>出</t>
        </is>
      </c>
      <c r="P75" s="12" t="inlineStr">
        <is>
          <t>出</t>
        </is>
      </c>
      <c r="Q75" s="12" t="inlineStr">
        <is>
          <t>出</t>
        </is>
      </c>
      <c r="R75" s="12" t="inlineStr">
        <is>
          <t>出</t>
        </is>
      </c>
      <c r="S75" s="12" t="inlineStr">
        <is>
          <t>出</t>
        </is>
      </c>
      <c r="T75" s="12" t="inlineStr">
        <is>
          <t>出</t>
        </is>
      </c>
      <c r="U75" s="12" t="inlineStr">
        <is>
          <t>出</t>
        </is>
      </c>
      <c r="V75" s="12" t="inlineStr">
        <is>
          <t>出</t>
        </is>
      </c>
      <c r="W75" s="12" t="inlineStr">
        <is>
          <t>出</t>
        </is>
      </c>
      <c r="X75" s="13">
        <f t="array" ref="X75">IF($C75="","",IFERROR(MATCH(1,(($C75:$U75="欠")+($C75:$U75="有")+($C75:$U75="公"))*(($D75:$V75="欠")+($D75:$V75="有")+($D75:$V75="公"))*(($E75:$W75="欠")+($E75:$W75="有")+($E75:$W75="公")),0)+2,""))</f>
        <v/>
      </c>
      <c r="Y75" s="13">
        <f>IF(OR($C75="",X75=""),"",SUMPRODUCT(($C$3:$W$3&gt;X75)*(($C75:$W75="欠")+($C75:$W75="公"))))</f>
        <v/>
      </c>
      <c r="Z75" s="13">
        <f t="array" ref="Z75">IF($C75="","",IFERROR(SMALL(IF((($C75:$W75="欠")+($C75:$W75="有")+($C75:$W75="公")),$C$3:$W$3),3),""))</f>
        <v/>
      </c>
      <c r="AA75" s="13">
        <f>IF(OR($C75="",Z75=""),"",SUMPRODUCT(($C$3:$W$3&gt;Z75)*(($C75:$W75="欠")+($C75:$W75="公"))))</f>
        <v/>
      </c>
      <c r="AB75" s="13">
        <f t="array" ref="AB75">IF($C75="","",IFERROR(MATCH(1,(($C75:$U75="欠")+($C75:$U75="公"))*(($D75:$V75="欠")+($D75:$V75="公"))*(($E75:$W75="欠")+($E75:$W75="公")),0)+2,""))</f>
        <v/>
      </c>
      <c r="AC75" s="13">
        <f>IF(OR($C75="",AB75=""),"",SUMPRODUCT(($C$3:$W$3&gt;AB75)*(($C75:$W75="欠")+($C75:$W75="公"))))</f>
        <v/>
      </c>
      <c r="AD75" s="13">
        <f t="array" ref="AD75">IF($C75="","",IFERROR(MATCH(1,(($C75:$U75="欠")+($C75:$U75="有"))*(($D75:$V75="欠")+($D75:$V75="有"))*(($E75:$W75="欠")+($E75:$W75="有")),0)+2,""))</f>
        <v/>
      </c>
      <c r="AE75" s="13">
        <f>IF(OR($C75="",AD75=""),"",SUMPRODUCT(($C$3:$W$3&gt;AD75)*(($C75:$W75="欠")+($C75:$W75="公"))))</f>
        <v/>
      </c>
      <c r="AF75" s="14">
        <f>IF($C75="","",IFERROR(INDEX('2_100人'!$R:$R,ROW()+0),""))</f>
        <v/>
      </c>
      <c r="AG75" s="14">
        <f>IF(OR($C75="",AF75=""),"",N(Y75)*AF75)</f>
        <v/>
      </c>
      <c r="AH75" s="14">
        <f>IF(OR($C75="",AF75=""),"",N(AA75)*AF75)</f>
        <v/>
      </c>
      <c r="AI75" s="14">
        <f>IF(AG75="","",AH75-AG75)</f>
        <v/>
      </c>
    </row>
    <row r="76">
      <c r="A76" s="6" t="n">
        <v>73</v>
      </c>
      <c r="B76" s="2" t="n">
        <v>46056</v>
      </c>
      <c r="C76" s="12" t="inlineStr">
        <is>
          <t>有</t>
        </is>
      </c>
      <c r="D76" s="12" t="inlineStr">
        <is>
          <t>欠</t>
        </is>
      </c>
      <c r="E76" s="12" t="inlineStr">
        <is>
          <t>欠</t>
        </is>
      </c>
      <c r="F76" s="12" t="inlineStr">
        <is>
          <t>欠</t>
        </is>
      </c>
      <c r="G76" s="12" t="inlineStr">
        <is>
          <t>公</t>
        </is>
      </c>
      <c r="H76" s="12" t="inlineStr">
        <is>
          <t>公</t>
        </is>
      </c>
      <c r="I76" s="12" t="inlineStr">
        <is>
          <t>出</t>
        </is>
      </c>
      <c r="J76" s="12" t="inlineStr">
        <is>
          <t>出</t>
        </is>
      </c>
      <c r="K76" s="12" t="inlineStr">
        <is>
          <t>出</t>
        </is>
      </c>
      <c r="L76" s="12" t="inlineStr">
        <is>
          <t>出</t>
        </is>
      </c>
      <c r="M76" s="12" t="inlineStr">
        <is>
          <t>出</t>
        </is>
      </c>
      <c r="N76" s="12" t="inlineStr">
        <is>
          <t>出</t>
        </is>
      </c>
      <c r="O76" s="12" t="inlineStr">
        <is>
          <t>出</t>
        </is>
      </c>
      <c r="P76" s="12" t="inlineStr">
        <is>
          <t>出</t>
        </is>
      </c>
      <c r="Q76" s="12" t="inlineStr">
        <is>
          <t>出</t>
        </is>
      </c>
      <c r="R76" s="12" t="inlineStr">
        <is>
          <t>出</t>
        </is>
      </c>
      <c r="S76" s="12" t="inlineStr">
        <is>
          <t>出</t>
        </is>
      </c>
      <c r="T76" s="12" t="inlineStr">
        <is>
          <t>出</t>
        </is>
      </c>
      <c r="U76" s="12" t="inlineStr">
        <is>
          <t>出</t>
        </is>
      </c>
      <c r="V76" s="12" t="inlineStr">
        <is>
          <t>出</t>
        </is>
      </c>
      <c r="W76" s="12" t="inlineStr">
        <is>
          <t>出</t>
        </is>
      </c>
      <c r="X76" s="13">
        <f t="array" ref="X76">IF($C76="","",IFERROR(MATCH(1,(($C76:$U76="欠")+($C76:$U76="有")+($C76:$U76="公"))*(($D76:$V76="欠")+($D76:$V76="有")+($D76:$V76="公"))*(($E76:$W76="欠")+($E76:$W76="有")+($E76:$W76="公")),0)+2,""))</f>
        <v/>
      </c>
      <c r="Y76" s="13">
        <f>IF(OR($C76="",X76=""),"",SUMPRODUCT(($C$3:$W$3&gt;X76)*(($C76:$W76="欠")+($C76:$W76="公"))))</f>
        <v/>
      </c>
      <c r="Z76" s="13">
        <f t="array" ref="Z76">IF($C76="","",IFERROR(SMALL(IF((($C76:$W76="欠")+($C76:$W76="有")+($C76:$W76="公")),$C$3:$W$3),3),""))</f>
        <v/>
      </c>
      <c r="AA76" s="13">
        <f>IF(OR($C76="",Z76=""),"",SUMPRODUCT(($C$3:$W$3&gt;Z76)*(($C76:$W76="欠")+($C76:$W76="公"))))</f>
        <v/>
      </c>
      <c r="AB76" s="13">
        <f t="array" ref="AB76">IF($C76="","",IFERROR(MATCH(1,(($C76:$U76="欠")+($C76:$U76="公"))*(($D76:$V76="欠")+($D76:$V76="公"))*(($E76:$W76="欠")+($E76:$W76="公")),0)+2,""))</f>
        <v/>
      </c>
      <c r="AC76" s="13">
        <f>IF(OR($C76="",AB76=""),"",SUMPRODUCT(($C$3:$W$3&gt;AB76)*(($C76:$W76="欠")+($C76:$W76="公"))))</f>
        <v/>
      </c>
      <c r="AD76" s="13">
        <f t="array" ref="AD76">IF($C76="","",IFERROR(MATCH(1,(($C76:$U76="欠")+($C76:$U76="有"))*(($D76:$V76="欠")+($D76:$V76="有"))*(($E76:$W76="欠")+($E76:$W76="有")),0)+2,""))</f>
        <v/>
      </c>
      <c r="AE76" s="13">
        <f>IF(OR($C76="",AD76=""),"",SUMPRODUCT(($C$3:$W$3&gt;AD76)*(($C76:$W76="欠")+($C76:$W76="公"))))</f>
        <v/>
      </c>
      <c r="AF76" s="14">
        <f>IF($C76="","",IFERROR(INDEX('2_100人'!$R:$R,ROW()+0),""))</f>
        <v/>
      </c>
      <c r="AG76" s="14">
        <f>IF(OR($C76="",AF76=""),"",N(Y76)*AF76)</f>
        <v/>
      </c>
      <c r="AH76" s="14">
        <f>IF(OR($C76="",AF76=""),"",N(AA76)*AF76)</f>
        <v/>
      </c>
      <c r="AI76" s="14">
        <f>IF(AG76="","",AH76-AG76)</f>
        <v/>
      </c>
    </row>
    <row r="77">
      <c r="A77" s="6" t="n">
        <v>74</v>
      </c>
      <c r="B77" s="2" t="n">
        <v>46041</v>
      </c>
      <c r="C77" s="12" t="inlineStr">
        <is>
          <t>欠</t>
        </is>
      </c>
      <c r="D77" s="12" t="inlineStr">
        <is>
          <t>欠</t>
        </is>
      </c>
      <c r="E77" s="12" t="inlineStr">
        <is>
          <t>欠</t>
        </is>
      </c>
      <c r="F77" s="12" t="inlineStr">
        <is>
          <t>欠</t>
        </is>
      </c>
      <c r="G77" s="12" t="inlineStr">
        <is>
          <t>欠</t>
        </is>
      </c>
      <c r="H77" s="12" t="inlineStr">
        <is>
          <t>公</t>
        </is>
      </c>
      <c r="I77" s="12" t="inlineStr">
        <is>
          <t>出</t>
        </is>
      </c>
      <c r="J77" s="12" t="inlineStr">
        <is>
          <t>出</t>
        </is>
      </c>
      <c r="K77" s="12" t="inlineStr">
        <is>
          <t>出</t>
        </is>
      </c>
      <c r="L77" s="12" t="inlineStr">
        <is>
          <t>出</t>
        </is>
      </c>
      <c r="M77" s="12" t="inlineStr">
        <is>
          <t>出</t>
        </is>
      </c>
      <c r="N77" s="12" t="inlineStr">
        <is>
          <t>出</t>
        </is>
      </c>
      <c r="O77" s="12" t="inlineStr">
        <is>
          <t>出</t>
        </is>
      </c>
      <c r="P77" s="12" t="inlineStr">
        <is>
          <t>出</t>
        </is>
      </c>
      <c r="Q77" s="12" t="inlineStr">
        <is>
          <t>出</t>
        </is>
      </c>
      <c r="R77" s="12" t="inlineStr">
        <is>
          <t>出</t>
        </is>
      </c>
      <c r="S77" s="12" t="inlineStr">
        <is>
          <t>出</t>
        </is>
      </c>
      <c r="T77" s="12" t="inlineStr">
        <is>
          <t>出</t>
        </is>
      </c>
      <c r="U77" s="12" t="inlineStr">
        <is>
          <t>出</t>
        </is>
      </c>
      <c r="V77" s="12" t="inlineStr">
        <is>
          <t>出</t>
        </is>
      </c>
      <c r="W77" s="12" t="inlineStr">
        <is>
          <t>出</t>
        </is>
      </c>
      <c r="X77" s="13">
        <f t="array" ref="X77">IF($C77="","",IFERROR(MATCH(1,(($C77:$U77="欠")+($C77:$U77="有")+($C77:$U77="公"))*(($D77:$V77="欠")+($D77:$V77="有")+($D77:$V77="公"))*(($E77:$W77="欠")+($E77:$W77="有")+($E77:$W77="公")),0)+2,""))</f>
        <v/>
      </c>
      <c r="Y77" s="13">
        <f>IF(OR($C77="",X77=""),"",SUMPRODUCT(($C$3:$W$3&gt;X77)*(($C77:$W77="欠")+($C77:$W77="公"))))</f>
        <v/>
      </c>
      <c r="Z77" s="13">
        <f t="array" ref="Z77">IF($C77="","",IFERROR(SMALL(IF((($C77:$W77="欠")+($C77:$W77="有")+($C77:$W77="公")),$C$3:$W$3),3),""))</f>
        <v/>
      </c>
      <c r="AA77" s="13">
        <f>IF(OR($C77="",Z77=""),"",SUMPRODUCT(($C$3:$W$3&gt;Z77)*(($C77:$W77="欠")+($C77:$W77="公"))))</f>
        <v/>
      </c>
      <c r="AB77" s="13">
        <f t="array" ref="AB77">IF($C77="","",IFERROR(MATCH(1,(($C77:$U77="欠")+($C77:$U77="公"))*(($D77:$V77="欠")+($D77:$V77="公"))*(($E77:$W77="欠")+($E77:$W77="公")),0)+2,""))</f>
        <v/>
      </c>
      <c r="AC77" s="13">
        <f>IF(OR($C77="",AB77=""),"",SUMPRODUCT(($C$3:$W$3&gt;AB77)*(($C77:$W77="欠")+($C77:$W77="公"))))</f>
        <v/>
      </c>
      <c r="AD77" s="13">
        <f t="array" ref="AD77">IF($C77="","",IFERROR(MATCH(1,(($C77:$U77="欠")+($C77:$U77="有"))*(($D77:$V77="欠")+($D77:$V77="有"))*(($E77:$W77="欠")+($E77:$W77="有")),0)+2,""))</f>
        <v/>
      </c>
      <c r="AE77" s="13">
        <f>IF(OR($C77="",AD77=""),"",SUMPRODUCT(($C$3:$W$3&gt;AD77)*(($C77:$W77="欠")+($C77:$W77="公"))))</f>
        <v/>
      </c>
      <c r="AF77" s="14">
        <f>IF($C77="","",IFERROR(INDEX('2_100人'!$R:$R,ROW()+0),""))</f>
        <v/>
      </c>
      <c r="AG77" s="14">
        <f>IF(OR($C77="",AF77=""),"",N(Y77)*AF77)</f>
        <v/>
      </c>
      <c r="AH77" s="14">
        <f>IF(OR($C77="",AF77=""),"",N(AA77)*AF77)</f>
        <v/>
      </c>
      <c r="AI77" s="14">
        <f>IF(AG77="","",AH77-AG77)</f>
        <v/>
      </c>
    </row>
    <row r="78">
      <c r="A78" s="6" t="n">
        <v>75</v>
      </c>
      <c r="B78" s="2" t="n">
        <v>46139</v>
      </c>
      <c r="C78" s="12" t="inlineStr">
        <is>
          <t>欠</t>
        </is>
      </c>
      <c r="D78" s="12" t="inlineStr">
        <is>
          <t>欠</t>
        </is>
      </c>
      <c r="E78" s="12" t="inlineStr">
        <is>
          <t>出</t>
        </is>
      </c>
      <c r="F78" s="12" t="inlineStr">
        <is>
          <t>欠</t>
        </is>
      </c>
      <c r="G78" s="12" t="inlineStr">
        <is>
          <t>出</t>
        </is>
      </c>
      <c r="H78" s="12" t="inlineStr">
        <is>
          <t>公</t>
        </is>
      </c>
      <c r="I78" s="12" t="inlineStr">
        <is>
          <t>公</t>
        </is>
      </c>
      <c r="J78" s="12" t="inlineStr">
        <is>
          <t>欠</t>
        </is>
      </c>
      <c r="K78" s="12" t="inlineStr">
        <is>
          <t>欠</t>
        </is>
      </c>
      <c r="L78" s="12" t="inlineStr">
        <is>
          <t>欠</t>
        </is>
      </c>
      <c r="M78" s="12" t="inlineStr">
        <is>
          <t>欠</t>
        </is>
      </c>
      <c r="N78" s="12" t="inlineStr">
        <is>
          <t>欠</t>
        </is>
      </c>
      <c r="O78" s="12" t="inlineStr">
        <is>
          <t>公</t>
        </is>
      </c>
      <c r="P78" s="12" t="inlineStr">
        <is>
          <t>公</t>
        </is>
      </c>
      <c r="Q78" s="12" t="inlineStr">
        <is>
          <t>出</t>
        </is>
      </c>
      <c r="R78" s="12" t="inlineStr">
        <is>
          <t>出</t>
        </is>
      </c>
      <c r="S78" s="12" t="inlineStr">
        <is>
          <t>出</t>
        </is>
      </c>
      <c r="T78" s="12" t="inlineStr">
        <is>
          <t>出</t>
        </is>
      </c>
      <c r="U78" s="12" t="inlineStr">
        <is>
          <t>出</t>
        </is>
      </c>
      <c r="V78" s="12" t="inlineStr">
        <is>
          <t>出</t>
        </is>
      </c>
      <c r="W78" s="12" t="inlineStr">
        <is>
          <t>出</t>
        </is>
      </c>
      <c r="X78" s="13">
        <f t="array" ref="X78">IF($C78="","",IFERROR(MATCH(1,(($C78:$U78="欠")+($C78:$U78="有")+($C78:$U78="公"))*(($D78:$V78="欠")+($D78:$V78="有")+($D78:$V78="公"))*(($E78:$W78="欠")+($E78:$W78="有")+($E78:$W78="公")),0)+2,""))</f>
        <v/>
      </c>
      <c r="Y78" s="13">
        <f>IF(OR($C78="",X78=""),"",SUMPRODUCT(($C$3:$W$3&gt;X78)*(($C78:$W78="欠")+($C78:$W78="公"))))</f>
        <v/>
      </c>
      <c r="Z78" s="13">
        <f t="array" ref="Z78">IF($C78="","",IFERROR(SMALL(IF((($C78:$W78="欠")+($C78:$W78="有")+($C78:$W78="公")),$C$3:$W$3),3),""))</f>
        <v/>
      </c>
      <c r="AA78" s="13">
        <f>IF(OR($C78="",Z78=""),"",SUMPRODUCT(($C$3:$W$3&gt;Z78)*(($C78:$W78="欠")+($C78:$W78="公"))))</f>
        <v/>
      </c>
      <c r="AB78" s="13">
        <f t="array" ref="AB78">IF($C78="","",IFERROR(MATCH(1,(($C78:$U78="欠")+($C78:$U78="公"))*(($D78:$V78="欠")+($D78:$V78="公"))*(($E78:$W78="欠")+($E78:$W78="公")),0)+2,""))</f>
        <v/>
      </c>
      <c r="AC78" s="13">
        <f>IF(OR($C78="",AB78=""),"",SUMPRODUCT(($C$3:$W$3&gt;AB78)*(($C78:$W78="欠")+($C78:$W78="公"))))</f>
        <v/>
      </c>
      <c r="AD78" s="13">
        <f t="array" ref="AD78">IF($C78="","",IFERROR(MATCH(1,(($C78:$U78="欠")+($C78:$U78="有"))*(($D78:$V78="欠")+($D78:$V78="有"))*(($E78:$W78="欠")+($E78:$W78="有")),0)+2,""))</f>
        <v/>
      </c>
      <c r="AE78" s="13">
        <f>IF(OR($C78="",AD78=""),"",SUMPRODUCT(($C$3:$W$3&gt;AD78)*(($C78:$W78="欠")+($C78:$W78="公"))))</f>
        <v/>
      </c>
      <c r="AF78" s="14">
        <f>IF($C78="","",IFERROR(INDEX('2_100人'!$R:$R,ROW()+0),""))</f>
        <v/>
      </c>
      <c r="AG78" s="14">
        <f>IF(OR($C78="",AF78=""),"",N(Y78)*AF78)</f>
        <v/>
      </c>
      <c r="AH78" s="14">
        <f>IF(OR($C78="",AF78=""),"",N(AA78)*AF78)</f>
        <v/>
      </c>
      <c r="AI78" s="14">
        <f>IF(AG78="","",AH78-AG78)</f>
        <v/>
      </c>
    </row>
    <row r="79">
      <c r="A79" s="6" t="n">
        <v>76</v>
      </c>
      <c r="B79" s="2" t="n">
        <v>46171</v>
      </c>
      <c r="C79" s="12" t="inlineStr">
        <is>
          <t>有</t>
        </is>
      </c>
      <c r="D79" s="12" t="inlineStr">
        <is>
          <t>公</t>
        </is>
      </c>
      <c r="E79" s="12" t="inlineStr">
        <is>
          <t>公</t>
        </is>
      </c>
      <c r="F79" s="12" t="inlineStr">
        <is>
          <t>有</t>
        </is>
      </c>
      <c r="G79" s="12" t="inlineStr">
        <is>
          <t>欠</t>
        </is>
      </c>
      <c r="H79" s="12" t="inlineStr">
        <is>
          <t>欠</t>
        </is>
      </c>
      <c r="I79" s="12" t="inlineStr">
        <is>
          <t>欠</t>
        </is>
      </c>
      <c r="J79" s="12" t="inlineStr">
        <is>
          <t>欠</t>
        </is>
      </c>
      <c r="K79" s="12" t="inlineStr">
        <is>
          <t>公</t>
        </is>
      </c>
      <c r="L79" s="12" t="inlineStr">
        <is>
          <t>公</t>
        </is>
      </c>
      <c r="M79" s="12" t="inlineStr">
        <is>
          <t>欠</t>
        </is>
      </c>
      <c r="N79" s="12" t="inlineStr">
        <is>
          <t>欠</t>
        </is>
      </c>
      <c r="O79" s="12" t="inlineStr">
        <is>
          <t>欠</t>
        </is>
      </c>
      <c r="P79" s="12" t="inlineStr">
        <is>
          <t>欠</t>
        </is>
      </c>
      <c r="Q79" s="12" t="inlineStr">
        <is>
          <t>欠</t>
        </is>
      </c>
      <c r="R79" s="12" t="inlineStr">
        <is>
          <t>公</t>
        </is>
      </c>
      <c r="S79" s="12" t="inlineStr">
        <is>
          <t>公</t>
        </is>
      </c>
      <c r="T79" s="12" t="inlineStr">
        <is>
          <t>欠</t>
        </is>
      </c>
      <c r="U79" s="12" t="inlineStr">
        <is>
          <t>欠</t>
        </is>
      </c>
      <c r="V79" s="12" t="inlineStr">
        <is>
          <t>欠</t>
        </is>
      </c>
      <c r="W79" s="12" t="inlineStr">
        <is>
          <t>出</t>
        </is>
      </c>
      <c r="X79" s="13">
        <f t="array" ref="X79">IF($C79="","",IFERROR(MATCH(1,(($C79:$U79="欠")+($C79:$U79="有")+($C79:$U79="公"))*(($D79:$V79="欠")+($D79:$V79="有")+($D79:$V79="公"))*(($E79:$W79="欠")+($E79:$W79="有")+($E79:$W79="公")),0)+2,""))</f>
        <v/>
      </c>
      <c r="Y79" s="13">
        <f>IF(OR($C79="",X79=""),"",SUMPRODUCT(($C$3:$W$3&gt;X79)*(($C79:$W79="欠")+($C79:$W79="公"))))</f>
        <v/>
      </c>
      <c r="Z79" s="13">
        <f t="array" ref="Z79">IF($C79="","",IFERROR(SMALL(IF((($C79:$W79="欠")+($C79:$W79="有")+($C79:$W79="公")),$C$3:$W$3),3),""))</f>
        <v/>
      </c>
      <c r="AA79" s="13">
        <f>IF(OR($C79="",Z79=""),"",SUMPRODUCT(($C$3:$W$3&gt;Z79)*(($C79:$W79="欠")+($C79:$W79="公"))))</f>
        <v/>
      </c>
      <c r="AB79" s="13">
        <f t="array" ref="AB79">IF($C79="","",IFERROR(MATCH(1,(($C79:$U79="欠")+($C79:$U79="公"))*(($D79:$V79="欠")+($D79:$V79="公"))*(($E79:$W79="欠")+($E79:$W79="公")),0)+2,""))</f>
        <v/>
      </c>
      <c r="AC79" s="13">
        <f>IF(OR($C79="",AB79=""),"",SUMPRODUCT(($C$3:$W$3&gt;AB79)*(($C79:$W79="欠")+($C79:$W79="公"))))</f>
        <v/>
      </c>
      <c r="AD79" s="13">
        <f t="array" ref="AD79">IF($C79="","",IFERROR(MATCH(1,(($C79:$U79="欠")+($C79:$U79="有"))*(($D79:$V79="欠")+($D79:$V79="有"))*(($E79:$W79="欠")+($E79:$W79="有")),0)+2,""))</f>
        <v/>
      </c>
      <c r="AE79" s="13">
        <f>IF(OR($C79="",AD79=""),"",SUMPRODUCT(($C$3:$W$3&gt;AD79)*(($C79:$W79="欠")+($C79:$W79="公"))))</f>
        <v/>
      </c>
      <c r="AF79" s="14">
        <f>IF($C79="","",IFERROR(INDEX('2_100人'!$R:$R,ROW()+0),""))</f>
        <v/>
      </c>
      <c r="AG79" s="14">
        <f>IF(OR($C79="",AF79=""),"",N(Y79)*AF79)</f>
        <v/>
      </c>
      <c r="AH79" s="14">
        <f>IF(OR($C79="",AF79=""),"",N(AA79)*AF79)</f>
        <v/>
      </c>
      <c r="AI79" s="14">
        <f>IF(AG79="","",AH79-AG79)</f>
        <v/>
      </c>
    </row>
    <row r="80">
      <c r="A80" s="6" t="n">
        <v>77</v>
      </c>
      <c r="B80" s="2" t="n">
        <v>46245</v>
      </c>
      <c r="C80" s="12" t="inlineStr">
        <is>
          <t>欠</t>
        </is>
      </c>
      <c r="D80" s="12" t="inlineStr">
        <is>
          <t>欠</t>
        </is>
      </c>
      <c r="E80" s="12" t="inlineStr">
        <is>
          <t>欠</t>
        </is>
      </c>
      <c r="F80" s="12" t="inlineStr">
        <is>
          <t>欠</t>
        </is>
      </c>
      <c r="G80" s="12" t="inlineStr">
        <is>
          <t>公</t>
        </is>
      </c>
      <c r="H80" s="12" t="inlineStr">
        <is>
          <t>公</t>
        </is>
      </c>
      <c r="I80" s="12" t="inlineStr">
        <is>
          <t>欠</t>
        </is>
      </c>
      <c r="J80" s="12" t="inlineStr">
        <is>
          <t>欠</t>
        </is>
      </c>
      <c r="K80" s="12" t="inlineStr">
        <is>
          <t>欠</t>
        </is>
      </c>
      <c r="L80" s="12" t="inlineStr">
        <is>
          <t>欠</t>
        </is>
      </c>
      <c r="M80" s="12" t="inlineStr">
        <is>
          <t>欠</t>
        </is>
      </c>
      <c r="N80" s="12" t="inlineStr">
        <is>
          <t>公</t>
        </is>
      </c>
      <c r="O80" s="12" t="inlineStr">
        <is>
          <t>公</t>
        </is>
      </c>
      <c r="P80" s="12" t="inlineStr">
        <is>
          <t>欠</t>
        </is>
      </c>
      <c r="Q80" s="12" t="inlineStr">
        <is>
          <t>欠</t>
        </is>
      </c>
      <c r="R80" s="12" t="inlineStr">
        <is>
          <t>欠</t>
        </is>
      </c>
      <c r="S80" s="12" t="inlineStr">
        <is>
          <t>欠</t>
        </is>
      </c>
      <c r="T80" s="12" t="inlineStr">
        <is>
          <t>欠</t>
        </is>
      </c>
      <c r="U80" s="12" t="inlineStr">
        <is>
          <t>公</t>
        </is>
      </c>
      <c r="V80" s="12" t="inlineStr">
        <is>
          <t>出</t>
        </is>
      </c>
      <c r="W80" s="12" t="inlineStr">
        <is>
          <t>出</t>
        </is>
      </c>
      <c r="X80" s="13">
        <f t="array" ref="X80">IF($C80="","",IFERROR(MATCH(1,(($C80:$U80="欠")+($C80:$U80="有")+($C80:$U80="公"))*(($D80:$V80="欠")+($D80:$V80="有")+($D80:$V80="公"))*(($E80:$W80="欠")+($E80:$W80="有")+($E80:$W80="公")),0)+2,""))</f>
        <v/>
      </c>
      <c r="Y80" s="13">
        <f>IF(OR($C80="",X80=""),"",SUMPRODUCT(($C$3:$W$3&gt;X80)*(($C80:$W80="欠")+($C80:$W80="公"))))</f>
        <v/>
      </c>
      <c r="Z80" s="13">
        <f t="array" ref="Z80">IF($C80="","",IFERROR(SMALL(IF((($C80:$W80="欠")+($C80:$W80="有")+($C80:$W80="公")),$C$3:$W$3),3),""))</f>
        <v/>
      </c>
      <c r="AA80" s="13">
        <f>IF(OR($C80="",Z80=""),"",SUMPRODUCT(($C$3:$W$3&gt;Z80)*(($C80:$W80="欠")+($C80:$W80="公"))))</f>
        <v/>
      </c>
      <c r="AB80" s="13">
        <f t="array" ref="AB80">IF($C80="","",IFERROR(MATCH(1,(($C80:$U80="欠")+($C80:$U80="公"))*(($D80:$V80="欠")+($D80:$V80="公"))*(($E80:$W80="欠")+($E80:$W80="公")),0)+2,""))</f>
        <v/>
      </c>
      <c r="AC80" s="13">
        <f>IF(OR($C80="",AB80=""),"",SUMPRODUCT(($C$3:$W$3&gt;AB80)*(($C80:$W80="欠")+($C80:$W80="公"))))</f>
        <v/>
      </c>
      <c r="AD80" s="13">
        <f t="array" ref="AD80">IF($C80="","",IFERROR(MATCH(1,(($C80:$U80="欠")+($C80:$U80="有"))*(($D80:$V80="欠")+($D80:$V80="有"))*(($E80:$W80="欠")+($E80:$W80="有")),0)+2,""))</f>
        <v/>
      </c>
      <c r="AE80" s="13">
        <f>IF(OR($C80="",AD80=""),"",SUMPRODUCT(($C$3:$W$3&gt;AD80)*(($C80:$W80="欠")+($C80:$W80="公"))))</f>
        <v/>
      </c>
      <c r="AF80" s="14">
        <f>IF($C80="","",IFERROR(INDEX('2_100人'!$R:$R,ROW()+0),""))</f>
        <v/>
      </c>
      <c r="AG80" s="14">
        <f>IF(OR($C80="",AF80=""),"",N(Y80)*AF80)</f>
        <v/>
      </c>
      <c r="AH80" s="14">
        <f>IF(OR($C80="",AF80=""),"",N(AA80)*AF80)</f>
        <v/>
      </c>
      <c r="AI80" s="14">
        <f>IF(AG80="","",AH80-AG80)</f>
        <v/>
      </c>
    </row>
    <row r="81">
      <c r="A81" s="6" t="n">
        <v>78</v>
      </c>
      <c r="B81" s="2" t="n">
        <v>46143</v>
      </c>
      <c r="C81" s="12" t="inlineStr">
        <is>
          <t>有</t>
        </is>
      </c>
      <c r="D81" s="12" t="inlineStr">
        <is>
          <t>公</t>
        </is>
      </c>
      <c r="E81" s="12" t="inlineStr">
        <is>
          <t>出</t>
        </is>
      </c>
      <c r="F81" s="12" t="inlineStr">
        <is>
          <t>出</t>
        </is>
      </c>
      <c r="G81" s="12" t="inlineStr">
        <is>
          <t>有</t>
        </is>
      </c>
      <c r="H81" s="12" t="inlineStr">
        <is>
          <t>有</t>
        </is>
      </c>
      <c r="I81" s="12" t="inlineStr">
        <is>
          <t>欠</t>
        </is>
      </c>
      <c r="J81" s="12" t="inlineStr">
        <is>
          <t>欠</t>
        </is>
      </c>
      <c r="K81" s="12" t="inlineStr">
        <is>
          <t>公</t>
        </is>
      </c>
      <c r="L81" s="12" t="inlineStr">
        <is>
          <t>公</t>
        </is>
      </c>
      <c r="M81" s="12" t="inlineStr">
        <is>
          <t>欠</t>
        </is>
      </c>
      <c r="N81" s="12" t="inlineStr">
        <is>
          <t>欠</t>
        </is>
      </c>
      <c r="O81" s="12" t="inlineStr">
        <is>
          <t>欠</t>
        </is>
      </c>
      <c r="P81" s="12" t="inlineStr">
        <is>
          <t>出</t>
        </is>
      </c>
      <c r="Q81" s="12" t="inlineStr">
        <is>
          <t>出</t>
        </is>
      </c>
      <c r="R81" s="12" t="inlineStr">
        <is>
          <t>出</t>
        </is>
      </c>
      <c r="S81" s="12" t="inlineStr">
        <is>
          <t>出</t>
        </is>
      </c>
      <c r="T81" s="12" t="inlineStr">
        <is>
          <t>出</t>
        </is>
      </c>
      <c r="U81" s="12" t="inlineStr">
        <is>
          <t>出</t>
        </is>
      </c>
      <c r="V81" s="12" t="inlineStr">
        <is>
          <t>出</t>
        </is>
      </c>
      <c r="W81" s="12" t="inlineStr">
        <is>
          <t>出</t>
        </is>
      </c>
      <c r="X81" s="13">
        <f t="array" ref="X81">IF($C81="","",IFERROR(MATCH(1,(($C81:$U81="欠")+($C81:$U81="有")+($C81:$U81="公"))*(($D81:$V81="欠")+($D81:$V81="有")+($D81:$V81="公"))*(($E81:$W81="欠")+($E81:$W81="有")+($E81:$W81="公")),0)+2,""))</f>
        <v/>
      </c>
      <c r="Y81" s="13">
        <f>IF(OR($C81="",X81=""),"",SUMPRODUCT(($C$3:$W$3&gt;X81)*(($C81:$W81="欠")+($C81:$W81="公"))))</f>
        <v/>
      </c>
      <c r="Z81" s="13">
        <f t="array" ref="Z81">IF($C81="","",IFERROR(SMALL(IF((($C81:$W81="欠")+($C81:$W81="有")+($C81:$W81="公")),$C$3:$W$3),3),""))</f>
        <v/>
      </c>
      <c r="AA81" s="13">
        <f>IF(OR($C81="",Z81=""),"",SUMPRODUCT(($C$3:$W$3&gt;Z81)*(($C81:$W81="欠")+($C81:$W81="公"))))</f>
        <v/>
      </c>
      <c r="AB81" s="13">
        <f t="array" ref="AB81">IF($C81="","",IFERROR(MATCH(1,(($C81:$U81="欠")+($C81:$U81="公"))*(($D81:$V81="欠")+($D81:$V81="公"))*(($E81:$W81="欠")+($E81:$W81="公")),0)+2,""))</f>
        <v/>
      </c>
      <c r="AC81" s="13">
        <f>IF(OR($C81="",AB81=""),"",SUMPRODUCT(($C$3:$W$3&gt;AB81)*(($C81:$W81="欠")+($C81:$W81="公"))))</f>
        <v/>
      </c>
      <c r="AD81" s="13">
        <f t="array" ref="AD81">IF($C81="","",IFERROR(MATCH(1,(($C81:$U81="欠")+($C81:$U81="有"))*(($D81:$V81="欠")+($D81:$V81="有"))*(($E81:$W81="欠")+($E81:$W81="有")),0)+2,""))</f>
        <v/>
      </c>
      <c r="AE81" s="13">
        <f>IF(OR($C81="",AD81=""),"",SUMPRODUCT(($C$3:$W$3&gt;AD81)*(($C81:$W81="欠")+($C81:$W81="公"))))</f>
        <v/>
      </c>
      <c r="AF81" s="14">
        <f>IF($C81="","",IFERROR(INDEX('2_100人'!$R:$R,ROW()+0),""))</f>
        <v/>
      </c>
      <c r="AG81" s="14">
        <f>IF(OR($C81="",AF81=""),"",N(Y81)*AF81)</f>
        <v/>
      </c>
      <c r="AH81" s="14">
        <f>IF(OR($C81="",AF81=""),"",N(AA81)*AF81)</f>
        <v/>
      </c>
      <c r="AI81" s="14">
        <f>IF(AG81="","",AH81-AG81)</f>
        <v/>
      </c>
    </row>
    <row r="82">
      <c r="A82" s="6" t="n">
        <v>79</v>
      </c>
      <c r="B82" s="2" t="n">
        <v>46199</v>
      </c>
      <c r="C82" s="12" t="inlineStr">
        <is>
          <t>有</t>
        </is>
      </c>
      <c r="D82" s="12" t="inlineStr">
        <is>
          <t>公</t>
        </is>
      </c>
      <c r="E82" s="12" t="inlineStr">
        <is>
          <t>出</t>
        </is>
      </c>
      <c r="F82" s="12" t="inlineStr">
        <is>
          <t>有</t>
        </is>
      </c>
      <c r="G82" s="12" t="inlineStr">
        <is>
          <t>出</t>
        </is>
      </c>
      <c r="H82" s="12" t="inlineStr">
        <is>
          <t>欠</t>
        </is>
      </c>
      <c r="I82" s="12" t="inlineStr">
        <is>
          <t>欠</t>
        </is>
      </c>
      <c r="J82" s="12" t="inlineStr">
        <is>
          <t>欠</t>
        </is>
      </c>
      <c r="K82" s="12" t="inlineStr">
        <is>
          <t>公</t>
        </is>
      </c>
      <c r="L82" s="12" t="inlineStr">
        <is>
          <t>公</t>
        </is>
      </c>
      <c r="M82" s="12" t="inlineStr">
        <is>
          <t>欠</t>
        </is>
      </c>
      <c r="N82" s="12" t="inlineStr">
        <is>
          <t>欠</t>
        </is>
      </c>
      <c r="O82" s="12" t="inlineStr">
        <is>
          <t>欠</t>
        </is>
      </c>
      <c r="P82" s="12" t="inlineStr">
        <is>
          <t>欠</t>
        </is>
      </c>
      <c r="Q82" s="12" t="inlineStr">
        <is>
          <t>欠</t>
        </is>
      </c>
      <c r="R82" s="12" t="inlineStr">
        <is>
          <t>公</t>
        </is>
      </c>
      <c r="S82" s="12" t="inlineStr">
        <is>
          <t>公</t>
        </is>
      </c>
      <c r="T82" s="12" t="inlineStr">
        <is>
          <t>欠</t>
        </is>
      </c>
      <c r="U82" s="12" t="inlineStr">
        <is>
          <t>欠</t>
        </is>
      </c>
      <c r="V82" s="12" t="inlineStr">
        <is>
          <t>欠</t>
        </is>
      </c>
      <c r="W82" s="12" t="inlineStr">
        <is>
          <t>欠</t>
        </is>
      </c>
      <c r="X82" s="13">
        <f t="array" ref="X82">IF($C82="","",IFERROR(MATCH(1,(($C82:$U82="欠")+($C82:$U82="有")+($C82:$U82="公"))*(($D82:$V82="欠")+($D82:$V82="有")+($D82:$V82="公"))*(($E82:$W82="欠")+($E82:$W82="有")+($E82:$W82="公")),0)+2,""))</f>
        <v/>
      </c>
      <c r="Y82" s="13">
        <f>IF(OR($C82="",X82=""),"",SUMPRODUCT(($C$3:$W$3&gt;X82)*(($C82:$W82="欠")+($C82:$W82="公"))))</f>
        <v/>
      </c>
      <c r="Z82" s="13">
        <f t="array" ref="Z82">IF($C82="","",IFERROR(SMALL(IF((($C82:$W82="欠")+($C82:$W82="有")+($C82:$W82="公")),$C$3:$W$3),3),""))</f>
        <v/>
      </c>
      <c r="AA82" s="13">
        <f>IF(OR($C82="",Z82=""),"",SUMPRODUCT(($C$3:$W$3&gt;Z82)*(($C82:$W82="欠")+($C82:$W82="公"))))</f>
        <v/>
      </c>
      <c r="AB82" s="13">
        <f t="array" ref="AB82">IF($C82="","",IFERROR(MATCH(1,(($C82:$U82="欠")+($C82:$U82="公"))*(($D82:$V82="欠")+($D82:$V82="公"))*(($E82:$W82="欠")+($E82:$W82="公")),0)+2,""))</f>
        <v/>
      </c>
      <c r="AC82" s="13">
        <f>IF(OR($C82="",AB82=""),"",SUMPRODUCT(($C$3:$W$3&gt;AB82)*(($C82:$W82="欠")+($C82:$W82="公"))))</f>
        <v/>
      </c>
      <c r="AD82" s="13">
        <f t="array" ref="AD82">IF($C82="","",IFERROR(MATCH(1,(($C82:$U82="欠")+($C82:$U82="有"))*(($D82:$V82="欠")+($D82:$V82="有"))*(($E82:$W82="欠")+($E82:$W82="有")),0)+2,""))</f>
        <v/>
      </c>
      <c r="AE82" s="13">
        <f>IF(OR($C82="",AD82=""),"",SUMPRODUCT(($C$3:$W$3&gt;AD82)*(($C82:$W82="欠")+($C82:$W82="公"))))</f>
        <v/>
      </c>
      <c r="AF82" s="14">
        <f>IF($C82="","",IFERROR(INDEX('2_100人'!$R:$R,ROW()+0),""))</f>
        <v/>
      </c>
      <c r="AG82" s="14">
        <f>IF(OR($C82="",AF82=""),"",N(Y82)*AF82)</f>
        <v/>
      </c>
      <c r="AH82" s="14">
        <f>IF(OR($C82="",AF82=""),"",N(AA82)*AF82)</f>
        <v/>
      </c>
      <c r="AI82" s="14">
        <f>IF(AG82="","",AH82-AG82)</f>
        <v/>
      </c>
    </row>
    <row r="83">
      <c r="A83" s="6" t="n">
        <v>80</v>
      </c>
      <c r="B83" s="2" t="n">
        <v>46127</v>
      </c>
      <c r="C83" s="12" t="inlineStr">
        <is>
          <t>欠</t>
        </is>
      </c>
      <c r="D83" s="12" t="inlineStr">
        <is>
          <t>欠</t>
        </is>
      </c>
      <c r="E83" s="12" t="inlineStr">
        <is>
          <t>出</t>
        </is>
      </c>
      <c r="F83" s="12" t="inlineStr">
        <is>
          <t>公</t>
        </is>
      </c>
      <c r="G83" s="12" t="inlineStr">
        <is>
          <t>出</t>
        </is>
      </c>
      <c r="H83" s="12" t="inlineStr">
        <is>
          <t>欠</t>
        </is>
      </c>
      <c r="I83" s="12" t="inlineStr">
        <is>
          <t>欠</t>
        </is>
      </c>
      <c r="J83" s="12" t="inlineStr">
        <is>
          <t>欠</t>
        </is>
      </c>
      <c r="K83" s="12" t="inlineStr">
        <is>
          <t>欠</t>
        </is>
      </c>
      <c r="L83" s="12" t="inlineStr">
        <is>
          <t>欠</t>
        </is>
      </c>
      <c r="M83" s="12" t="inlineStr">
        <is>
          <t>公</t>
        </is>
      </c>
      <c r="N83" s="12" t="inlineStr">
        <is>
          <t>公</t>
        </is>
      </c>
      <c r="O83" s="12" t="inlineStr">
        <is>
          <t>欠</t>
        </is>
      </c>
      <c r="P83" s="12" t="inlineStr">
        <is>
          <t>欠</t>
        </is>
      </c>
      <c r="Q83" s="12" t="inlineStr">
        <is>
          <t>欠</t>
        </is>
      </c>
      <c r="R83" s="12" t="inlineStr">
        <is>
          <t>欠</t>
        </is>
      </c>
      <c r="S83" s="12" t="inlineStr">
        <is>
          <t>欠</t>
        </is>
      </c>
      <c r="T83" s="12" t="inlineStr">
        <is>
          <t>出</t>
        </is>
      </c>
      <c r="U83" s="12" t="inlineStr">
        <is>
          <t>出</t>
        </is>
      </c>
      <c r="V83" s="12" t="inlineStr">
        <is>
          <t>出</t>
        </is>
      </c>
      <c r="W83" s="12" t="inlineStr">
        <is>
          <t>出</t>
        </is>
      </c>
      <c r="X83" s="13">
        <f t="array" ref="X83">IF($C83="","",IFERROR(MATCH(1,(($C83:$U83="欠")+($C83:$U83="有")+($C83:$U83="公"))*(($D83:$V83="欠")+($D83:$V83="有")+($D83:$V83="公"))*(($E83:$W83="欠")+($E83:$W83="有")+($E83:$W83="公")),0)+2,""))</f>
        <v/>
      </c>
      <c r="Y83" s="13">
        <f>IF(OR($C83="",X83=""),"",SUMPRODUCT(($C$3:$W$3&gt;X83)*(($C83:$W83="欠")+($C83:$W83="公"))))</f>
        <v/>
      </c>
      <c r="Z83" s="13">
        <f t="array" ref="Z83">IF($C83="","",IFERROR(SMALL(IF((($C83:$W83="欠")+($C83:$W83="有")+($C83:$W83="公")),$C$3:$W$3),3),""))</f>
        <v/>
      </c>
      <c r="AA83" s="13">
        <f>IF(OR($C83="",Z83=""),"",SUMPRODUCT(($C$3:$W$3&gt;Z83)*(($C83:$W83="欠")+($C83:$W83="公"))))</f>
        <v/>
      </c>
      <c r="AB83" s="13">
        <f t="array" ref="AB83">IF($C83="","",IFERROR(MATCH(1,(($C83:$U83="欠")+($C83:$U83="公"))*(($D83:$V83="欠")+($D83:$V83="公"))*(($E83:$W83="欠")+($E83:$W83="公")),0)+2,""))</f>
        <v/>
      </c>
      <c r="AC83" s="13">
        <f>IF(OR($C83="",AB83=""),"",SUMPRODUCT(($C$3:$W$3&gt;AB83)*(($C83:$W83="欠")+($C83:$W83="公"))))</f>
        <v/>
      </c>
      <c r="AD83" s="13">
        <f t="array" ref="AD83">IF($C83="","",IFERROR(MATCH(1,(($C83:$U83="欠")+($C83:$U83="有"))*(($D83:$V83="欠")+($D83:$V83="有"))*(($E83:$W83="欠")+($E83:$W83="有")),0)+2,""))</f>
        <v/>
      </c>
      <c r="AE83" s="13">
        <f>IF(OR($C83="",AD83=""),"",SUMPRODUCT(($C$3:$W$3&gt;AD83)*(($C83:$W83="欠")+($C83:$W83="公"))))</f>
        <v/>
      </c>
      <c r="AF83" s="14">
        <f>IF($C83="","",IFERROR(INDEX('2_100人'!$R:$R,ROW()+0),""))</f>
        <v/>
      </c>
      <c r="AG83" s="14">
        <f>IF(OR($C83="",AF83=""),"",N(Y83)*AF83)</f>
        <v/>
      </c>
      <c r="AH83" s="14">
        <f>IF(OR($C83="",AF83=""),"",N(AA83)*AF83)</f>
        <v/>
      </c>
      <c r="AI83" s="14">
        <f>IF(AG83="","",AH83-AG83)</f>
        <v/>
      </c>
    </row>
    <row r="84">
      <c r="A84" s="6" t="n">
        <v>81</v>
      </c>
      <c r="B84" s="2" t="n">
        <v>46262</v>
      </c>
      <c r="C84" s="12" t="inlineStr">
        <is>
          <t>有</t>
        </is>
      </c>
      <c r="D84" s="12" t="inlineStr">
        <is>
          <t>公</t>
        </is>
      </c>
      <c r="E84" s="12" t="inlineStr">
        <is>
          <t>公</t>
        </is>
      </c>
      <c r="F84" s="12" t="inlineStr">
        <is>
          <t>有</t>
        </is>
      </c>
      <c r="G84" s="12" t="inlineStr">
        <is>
          <t>有</t>
        </is>
      </c>
      <c r="H84" s="12" t="inlineStr">
        <is>
          <t>欠</t>
        </is>
      </c>
      <c r="I84" s="12" t="inlineStr">
        <is>
          <t>欠</t>
        </is>
      </c>
      <c r="J84" s="12" t="inlineStr">
        <is>
          <t>欠</t>
        </is>
      </c>
      <c r="K84" s="12" t="inlineStr">
        <is>
          <t>公</t>
        </is>
      </c>
      <c r="L84" s="12" t="inlineStr">
        <is>
          <t>出</t>
        </is>
      </c>
      <c r="M84" s="12" t="inlineStr">
        <is>
          <t>出</t>
        </is>
      </c>
      <c r="N84" s="12" t="inlineStr">
        <is>
          <t>出</t>
        </is>
      </c>
      <c r="O84" s="12" t="inlineStr">
        <is>
          <t>出</t>
        </is>
      </c>
      <c r="P84" s="12" t="inlineStr">
        <is>
          <t>出</t>
        </is>
      </c>
      <c r="Q84" s="12" t="inlineStr">
        <is>
          <t>出</t>
        </is>
      </c>
      <c r="R84" s="12" t="inlineStr">
        <is>
          <t>出</t>
        </is>
      </c>
      <c r="S84" s="12" t="inlineStr">
        <is>
          <t>出</t>
        </is>
      </c>
      <c r="T84" s="12" t="inlineStr">
        <is>
          <t>出</t>
        </is>
      </c>
      <c r="U84" s="12" t="inlineStr">
        <is>
          <t>出</t>
        </is>
      </c>
      <c r="V84" s="12" t="inlineStr">
        <is>
          <t>出</t>
        </is>
      </c>
      <c r="W84" s="12" t="inlineStr">
        <is>
          <t>出</t>
        </is>
      </c>
      <c r="X84" s="13">
        <f t="array" ref="X84">IF($C84="","",IFERROR(MATCH(1,(($C84:$U84="欠")+($C84:$U84="有")+($C84:$U84="公"))*(($D84:$V84="欠")+($D84:$V84="有")+($D84:$V84="公"))*(($E84:$W84="欠")+($E84:$W84="有")+($E84:$W84="公")),0)+2,""))</f>
        <v/>
      </c>
      <c r="Y84" s="13">
        <f>IF(OR($C84="",X84=""),"",SUMPRODUCT(($C$3:$W$3&gt;X84)*(($C84:$W84="欠")+($C84:$W84="公"))))</f>
        <v/>
      </c>
      <c r="Z84" s="13">
        <f t="array" ref="Z84">IF($C84="","",IFERROR(SMALL(IF((($C84:$W84="欠")+($C84:$W84="有")+($C84:$W84="公")),$C$3:$W$3),3),""))</f>
        <v/>
      </c>
      <c r="AA84" s="13">
        <f>IF(OR($C84="",Z84=""),"",SUMPRODUCT(($C$3:$W$3&gt;Z84)*(($C84:$W84="欠")+($C84:$W84="公"))))</f>
        <v/>
      </c>
      <c r="AB84" s="13">
        <f t="array" ref="AB84">IF($C84="","",IFERROR(MATCH(1,(($C84:$U84="欠")+($C84:$U84="公"))*(($D84:$V84="欠")+($D84:$V84="公"))*(($E84:$W84="欠")+($E84:$W84="公")),0)+2,""))</f>
        <v/>
      </c>
      <c r="AC84" s="13">
        <f>IF(OR($C84="",AB84=""),"",SUMPRODUCT(($C$3:$W$3&gt;AB84)*(($C84:$W84="欠")+($C84:$W84="公"))))</f>
        <v/>
      </c>
      <c r="AD84" s="13">
        <f t="array" ref="AD84">IF($C84="","",IFERROR(MATCH(1,(($C84:$U84="欠")+($C84:$U84="有"))*(($D84:$V84="欠")+($D84:$V84="有"))*(($E84:$W84="欠")+($E84:$W84="有")),0)+2,""))</f>
        <v/>
      </c>
      <c r="AE84" s="13">
        <f>IF(OR($C84="",AD84=""),"",SUMPRODUCT(($C$3:$W$3&gt;AD84)*(($C84:$W84="欠")+($C84:$W84="公"))))</f>
        <v/>
      </c>
      <c r="AF84" s="14">
        <f>IF($C84="","",IFERROR(INDEX('2_100人'!$R:$R,ROW()+0),""))</f>
        <v/>
      </c>
      <c r="AG84" s="14">
        <f>IF(OR($C84="",AF84=""),"",N(Y84)*AF84)</f>
        <v/>
      </c>
      <c r="AH84" s="14">
        <f>IF(OR($C84="",AF84=""),"",N(AA84)*AF84)</f>
        <v/>
      </c>
      <c r="AI84" s="14">
        <f>IF(AG84="","",AH84-AG84)</f>
        <v/>
      </c>
    </row>
    <row r="85">
      <c r="A85" s="6" t="n">
        <v>82</v>
      </c>
      <c r="B85" s="2" t="n">
        <v>46265</v>
      </c>
      <c r="C85" s="12" t="inlineStr">
        <is>
          <t>有</t>
        </is>
      </c>
      <c r="D85" s="12" t="inlineStr">
        <is>
          <t>有</t>
        </is>
      </c>
      <c r="E85" s="12" t="inlineStr">
        <is>
          <t>有</t>
        </is>
      </c>
      <c r="F85" s="12" t="inlineStr">
        <is>
          <t>欠</t>
        </is>
      </c>
      <c r="G85" s="12" t="inlineStr">
        <is>
          <t>欠</t>
        </is>
      </c>
      <c r="H85" s="12" t="inlineStr">
        <is>
          <t>公</t>
        </is>
      </c>
      <c r="I85" s="12" t="inlineStr">
        <is>
          <t>公</t>
        </is>
      </c>
      <c r="J85" s="12" t="inlineStr">
        <is>
          <t>出</t>
        </is>
      </c>
      <c r="K85" s="12" t="inlineStr">
        <is>
          <t>出</t>
        </is>
      </c>
      <c r="L85" s="12" t="inlineStr">
        <is>
          <t>出</t>
        </is>
      </c>
      <c r="M85" s="12" t="inlineStr">
        <is>
          <t>出</t>
        </is>
      </c>
      <c r="N85" s="12" t="inlineStr">
        <is>
          <t>出</t>
        </is>
      </c>
      <c r="O85" s="12" t="inlineStr">
        <is>
          <t>出</t>
        </is>
      </c>
      <c r="P85" s="12" t="inlineStr">
        <is>
          <t>出</t>
        </is>
      </c>
      <c r="Q85" s="12" t="inlineStr">
        <is>
          <t>出</t>
        </is>
      </c>
      <c r="R85" s="12" t="inlineStr">
        <is>
          <t>出</t>
        </is>
      </c>
      <c r="S85" s="12" t="inlineStr">
        <is>
          <t>出</t>
        </is>
      </c>
      <c r="T85" s="12" t="inlineStr">
        <is>
          <t>出</t>
        </is>
      </c>
      <c r="U85" s="12" t="inlineStr">
        <is>
          <t>出</t>
        </is>
      </c>
      <c r="V85" s="12" t="inlineStr">
        <is>
          <t>出</t>
        </is>
      </c>
      <c r="W85" s="12" t="inlineStr">
        <is>
          <t>出</t>
        </is>
      </c>
      <c r="X85" s="13">
        <f t="array" ref="X85">IF($C85="","",IFERROR(MATCH(1,(($C85:$U85="欠")+($C85:$U85="有")+($C85:$U85="公"))*(($D85:$V85="欠")+($D85:$V85="有")+($D85:$V85="公"))*(($E85:$W85="欠")+($E85:$W85="有")+($E85:$W85="公")),0)+2,""))</f>
        <v/>
      </c>
      <c r="Y85" s="13">
        <f>IF(OR($C85="",X85=""),"",SUMPRODUCT(($C$3:$W$3&gt;X85)*(($C85:$W85="欠")+($C85:$W85="公"))))</f>
        <v/>
      </c>
      <c r="Z85" s="13">
        <f t="array" ref="Z85">IF($C85="","",IFERROR(SMALL(IF((($C85:$W85="欠")+($C85:$W85="有")+($C85:$W85="公")),$C$3:$W$3),3),""))</f>
        <v/>
      </c>
      <c r="AA85" s="13">
        <f>IF(OR($C85="",Z85=""),"",SUMPRODUCT(($C$3:$W$3&gt;Z85)*(($C85:$W85="欠")+($C85:$W85="公"))))</f>
        <v/>
      </c>
      <c r="AB85" s="13">
        <f t="array" ref="AB85">IF($C85="","",IFERROR(MATCH(1,(($C85:$U85="欠")+($C85:$U85="公"))*(($D85:$V85="欠")+($D85:$V85="公"))*(($E85:$W85="欠")+($E85:$W85="公")),0)+2,""))</f>
        <v/>
      </c>
      <c r="AC85" s="13">
        <f>IF(OR($C85="",AB85=""),"",SUMPRODUCT(($C$3:$W$3&gt;AB85)*(($C85:$W85="欠")+($C85:$W85="公"))))</f>
        <v/>
      </c>
      <c r="AD85" s="13">
        <f t="array" ref="AD85">IF($C85="","",IFERROR(MATCH(1,(($C85:$U85="欠")+($C85:$U85="有"))*(($D85:$V85="欠")+($D85:$V85="有"))*(($E85:$W85="欠")+($E85:$W85="有")),0)+2,""))</f>
        <v/>
      </c>
      <c r="AE85" s="13">
        <f>IF(OR($C85="",AD85=""),"",SUMPRODUCT(($C$3:$W$3&gt;AD85)*(($C85:$W85="欠")+($C85:$W85="公"))))</f>
        <v/>
      </c>
      <c r="AF85" s="14">
        <f>IF($C85="","",IFERROR(INDEX('2_100人'!$R:$R,ROW()+0),""))</f>
        <v/>
      </c>
      <c r="AG85" s="14">
        <f>IF(OR($C85="",AF85=""),"",N(Y85)*AF85)</f>
        <v/>
      </c>
      <c r="AH85" s="14">
        <f>IF(OR($C85="",AF85=""),"",N(AA85)*AF85)</f>
        <v/>
      </c>
      <c r="AI85" s="14">
        <f>IF(AG85="","",AH85-AG85)</f>
        <v/>
      </c>
    </row>
    <row r="86">
      <c r="A86" s="6" t="n">
        <v>83</v>
      </c>
      <c r="B86" s="2" t="n">
        <v>46171</v>
      </c>
      <c r="C86" s="12" t="inlineStr">
        <is>
          <t>有</t>
        </is>
      </c>
      <c r="D86" s="12" t="inlineStr">
        <is>
          <t>公</t>
        </is>
      </c>
      <c r="E86" s="12" t="inlineStr">
        <is>
          <t>公</t>
        </is>
      </c>
      <c r="F86" s="12" t="inlineStr">
        <is>
          <t>欠</t>
        </is>
      </c>
      <c r="G86" s="12" t="inlineStr">
        <is>
          <t>欠</t>
        </is>
      </c>
      <c r="H86" s="12" t="inlineStr">
        <is>
          <t>欠</t>
        </is>
      </c>
      <c r="I86" s="12" t="inlineStr">
        <is>
          <t>欠</t>
        </is>
      </c>
      <c r="J86" s="12" t="inlineStr">
        <is>
          <t>欠</t>
        </is>
      </c>
      <c r="K86" s="12" t="inlineStr">
        <is>
          <t>公</t>
        </is>
      </c>
      <c r="L86" s="12" t="inlineStr">
        <is>
          <t>公</t>
        </is>
      </c>
      <c r="M86" s="12" t="inlineStr">
        <is>
          <t>欠</t>
        </is>
      </c>
      <c r="N86" s="12" t="inlineStr">
        <is>
          <t>欠</t>
        </is>
      </c>
      <c r="O86" s="12" t="inlineStr">
        <is>
          <t>欠</t>
        </is>
      </c>
      <c r="P86" s="12" t="inlineStr">
        <is>
          <t>欠</t>
        </is>
      </c>
      <c r="Q86" s="12" t="inlineStr">
        <is>
          <t>欠</t>
        </is>
      </c>
      <c r="R86" s="12" t="inlineStr">
        <is>
          <t>公</t>
        </is>
      </c>
      <c r="S86" s="12" t="inlineStr">
        <is>
          <t>公</t>
        </is>
      </c>
      <c r="T86" s="12" t="inlineStr">
        <is>
          <t>欠</t>
        </is>
      </c>
      <c r="U86" s="12" t="inlineStr">
        <is>
          <t>欠</t>
        </is>
      </c>
      <c r="V86" s="12" t="inlineStr">
        <is>
          <t>欠</t>
        </is>
      </c>
      <c r="W86" s="12" t="inlineStr">
        <is>
          <t>欠</t>
        </is>
      </c>
      <c r="X86" s="13">
        <f t="array" ref="X86">IF($C86="","",IFERROR(MATCH(1,(($C86:$U86="欠")+($C86:$U86="有")+($C86:$U86="公"))*(($D86:$V86="欠")+($D86:$V86="有")+($D86:$V86="公"))*(($E86:$W86="欠")+($E86:$W86="有")+($E86:$W86="公")),0)+2,""))</f>
        <v/>
      </c>
      <c r="Y86" s="13">
        <f>IF(OR($C86="",X86=""),"",SUMPRODUCT(($C$3:$W$3&gt;X86)*(($C86:$W86="欠")+($C86:$W86="公"))))</f>
        <v/>
      </c>
      <c r="Z86" s="13">
        <f t="array" ref="Z86">IF($C86="","",IFERROR(SMALL(IF((($C86:$W86="欠")+($C86:$W86="有")+($C86:$W86="公")),$C$3:$W$3),3),""))</f>
        <v/>
      </c>
      <c r="AA86" s="13">
        <f>IF(OR($C86="",Z86=""),"",SUMPRODUCT(($C$3:$W$3&gt;Z86)*(($C86:$W86="欠")+($C86:$W86="公"))))</f>
        <v/>
      </c>
      <c r="AB86" s="13">
        <f t="array" ref="AB86">IF($C86="","",IFERROR(MATCH(1,(($C86:$U86="欠")+($C86:$U86="公"))*(($D86:$V86="欠")+($D86:$V86="公"))*(($E86:$W86="欠")+($E86:$W86="公")),0)+2,""))</f>
        <v/>
      </c>
      <c r="AC86" s="13">
        <f>IF(OR($C86="",AB86=""),"",SUMPRODUCT(($C$3:$W$3&gt;AB86)*(($C86:$W86="欠")+($C86:$W86="公"))))</f>
        <v/>
      </c>
      <c r="AD86" s="13">
        <f t="array" ref="AD86">IF($C86="","",IFERROR(MATCH(1,(($C86:$U86="欠")+($C86:$U86="有"))*(($D86:$V86="欠")+($D86:$V86="有"))*(($E86:$W86="欠")+($E86:$W86="有")),0)+2,""))</f>
        <v/>
      </c>
      <c r="AE86" s="13">
        <f>IF(OR($C86="",AD86=""),"",SUMPRODUCT(($C$3:$W$3&gt;AD86)*(($C86:$W86="欠")+($C86:$W86="公"))))</f>
        <v/>
      </c>
      <c r="AF86" s="14">
        <f>IF($C86="","",IFERROR(INDEX('2_100人'!$R:$R,ROW()+0),""))</f>
        <v/>
      </c>
      <c r="AG86" s="14">
        <f>IF(OR($C86="",AF86=""),"",N(Y86)*AF86)</f>
        <v/>
      </c>
      <c r="AH86" s="14">
        <f>IF(OR($C86="",AF86=""),"",N(AA86)*AF86)</f>
        <v/>
      </c>
      <c r="AI86" s="14">
        <f>IF(AG86="","",AH86-AG86)</f>
        <v/>
      </c>
    </row>
    <row r="87">
      <c r="A87" s="6" t="n">
        <v>84</v>
      </c>
      <c r="B87" s="2" t="n">
        <v>46246</v>
      </c>
      <c r="C87" s="12" t="inlineStr">
        <is>
          <t>有</t>
        </is>
      </c>
      <c r="D87" s="12" t="inlineStr">
        <is>
          <t>有</t>
        </is>
      </c>
      <c r="E87" s="12" t="inlineStr">
        <is>
          <t>出</t>
        </is>
      </c>
      <c r="F87" s="12" t="inlineStr">
        <is>
          <t>出</t>
        </is>
      </c>
      <c r="G87" s="12" t="inlineStr">
        <is>
          <t>公</t>
        </is>
      </c>
      <c r="H87" s="12" t="inlineStr">
        <is>
          <t>欠</t>
        </is>
      </c>
      <c r="I87" s="12" t="inlineStr">
        <is>
          <t>欠</t>
        </is>
      </c>
      <c r="J87" s="12" t="inlineStr">
        <is>
          <t>欠</t>
        </is>
      </c>
      <c r="K87" s="12" t="inlineStr">
        <is>
          <t>欠</t>
        </is>
      </c>
      <c r="L87" s="12" t="inlineStr">
        <is>
          <t>欠</t>
        </is>
      </c>
      <c r="M87" s="12" t="inlineStr">
        <is>
          <t>公</t>
        </is>
      </c>
      <c r="N87" s="12" t="inlineStr">
        <is>
          <t>公</t>
        </is>
      </c>
      <c r="O87" s="12" t="inlineStr">
        <is>
          <t>欠</t>
        </is>
      </c>
      <c r="P87" s="12" t="inlineStr">
        <is>
          <t>欠</t>
        </is>
      </c>
      <c r="Q87" s="12" t="inlineStr">
        <is>
          <t>欠</t>
        </is>
      </c>
      <c r="R87" s="12" t="inlineStr">
        <is>
          <t>欠</t>
        </is>
      </c>
      <c r="S87" s="12" t="inlineStr">
        <is>
          <t>出</t>
        </is>
      </c>
      <c r="T87" s="12" t="inlineStr">
        <is>
          <t>出</t>
        </is>
      </c>
      <c r="U87" s="12" t="inlineStr">
        <is>
          <t>出</t>
        </is>
      </c>
      <c r="V87" s="12" t="inlineStr">
        <is>
          <t>出</t>
        </is>
      </c>
      <c r="W87" s="12" t="inlineStr">
        <is>
          <t>出</t>
        </is>
      </c>
      <c r="X87" s="13">
        <f t="array" ref="X87">IF($C87="","",IFERROR(MATCH(1,(($C87:$U87="欠")+($C87:$U87="有")+($C87:$U87="公"))*(($D87:$V87="欠")+($D87:$V87="有")+($D87:$V87="公"))*(($E87:$W87="欠")+($E87:$W87="有")+($E87:$W87="公")),0)+2,""))</f>
        <v/>
      </c>
      <c r="Y87" s="13">
        <f>IF(OR($C87="",X87=""),"",SUMPRODUCT(($C$3:$W$3&gt;X87)*(($C87:$W87="欠")+($C87:$W87="公"))))</f>
        <v/>
      </c>
      <c r="Z87" s="13">
        <f t="array" ref="Z87">IF($C87="","",IFERROR(SMALL(IF((($C87:$W87="欠")+($C87:$W87="有")+($C87:$W87="公")),$C$3:$W$3),3),""))</f>
        <v/>
      </c>
      <c r="AA87" s="13">
        <f>IF(OR($C87="",Z87=""),"",SUMPRODUCT(($C$3:$W$3&gt;Z87)*(($C87:$W87="欠")+($C87:$W87="公"))))</f>
        <v/>
      </c>
      <c r="AB87" s="13">
        <f t="array" ref="AB87">IF($C87="","",IFERROR(MATCH(1,(($C87:$U87="欠")+($C87:$U87="公"))*(($D87:$V87="欠")+($D87:$V87="公"))*(($E87:$W87="欠")+($E87:$W87="公")),0)+2,""))</f>
        <v/>
      </c>
      <c r="AC87" s="13">
        <f>IF(OR($C87="",AB87=""),"",SUMPRODUCT(($C$3:$W$3&gt;AB87)*(($C87:$W87="欠")+($C87:$W87="公"))))</f>
        <v/>
      </c>
      <c r="AD87" s="13">
        <f t="array" ref="AD87">IF($C87="","",IFERROR(MATCH(1,(($C87:$U87="欠")+($C87:$U87="有"))*(($D87:$V87="欠")+($D87:$V87="有"))*(($E87:$W87="欠")+($E87:$W87="有")),0)+2,""))</f>
        <v/>
      </c>
      <c r="AE87" s="13">
        <f>IF(OR($C87="",AD87=""),"",SUMPRODUCT(($C$3:$W$3&gt;AD87)*(($C87:$W87="欠")+($C87:$W87="公"))))</f>
        <v/>
      </c>
      <c r="AF87" s="14">
        <f>IF($C87="","",IFERROR(INDEX('2_100人'!$R:$R,ROW()+0),""))</f>
        <v/>
      </c>
      <c r="AG87" s="14">
        <f>IF(OR($C87="",AF87=""),"",N(Y87)*AF87)</f>
        <v/>
      </c>
      <c r="AH87" s="14">
        <f>IF(OR($C87="",AF87=""),"",N(AA87)*AF87)</f>
        <v/>
      </c>
      <c r="AI87" s="14">
        <f>IF(AG87="","",AH87-AG87)</f>
        <v/>
      </c>
    </row>
    <row r="88">
      <c r="A88" s="6" t="n">
        <v>85</v>
      </c>
      <c r="B88" s="2" t="n">
        <v>46027</v>
      </c>
      <c r="C88" s="12" t="inlineStr">
        <is>
          <t>欠</t>
        </is>
      </c>
      <c r="D88" s="12" t="inlineStr">
        <is>
          <t>欠</t>
        </is>
      </c>
      <c r="E88" s="12" t="inlineStr">
        <is>
          <t>欠</t>
        </is>
      </c>
      <c r="F88" s="12" t="inlineStr">
        <is>
          <t>欠</t>
        </is>
      </c>
      <c r="G88" s="12" t="inlineStr">
        <is>
          <t>欠</t>
        </is>
      </c>
      <c r="H88" s="12" t="inlineStr">
        <is>
          <t>公</t>
        </is>
      </c>
      <c r="I88" s="12" t="inlineStr">
        <is>
          <t>公</t>
        </is>
      </c>
      <c r="J88" s="12" t="inlineStr">
        <is>
          <t>欠</t>
        </is>
      </c>
      <c r="K88" s="12" t="inlineStr">
        <is>
          <t>欠</t>
        </is>
      </c>
      <c r="L88" s="12" t="inlineStr">
        <is>
          <t>欠</t>
        </is>
      </c>
      <c r="M88" s="12" t="inlineStr">
        <is>
          <t>欠</t>
        </is>
      </c>
      <c r="N88" s="12" t="inlineStr">
        <is>
          <t>欠</t>
        </is>
      </c>
      <c r="O88" s="12" t="inlineStr">
        <is>
          <t>出</t>
        </is>
      </c>
      <c r="P88" s="12" t="inlineStr">
        <is>
          <t>出</t>
        </is>
      </c>
      <c r="Q88" s="12" t="inlineStr">
        <is>
          <t>出</t>
        </is>
      </c>
      <c r="R88" s="12" t="inlineStr">
        <is>
          <t>出</t>
        </is>
      </c>
      <c r="S88" s="12" t="inlineStr">
        <is>
          <t>出</t>
        </is>
      </c>
      <c r="T88" s="12" t="inlineStr">
        <is>
          <t>出</t>
        </is>
      </c>
      <c r="U88" s="12" t="inlineStr">
        <is>
          <t>出</t>
        </is>
      </c>
      <c r="V88" s="12" t="inlineStr">
        <is>
          <t>出</t>
        </is>
      </c>
      <c r="W88" s="12" t="inlineStr">
        <is>
          <t>出</t>
        </is>
      </c>
      <c r="X88" s="13">
        <f t="array" ref="X88">IF($C88="","",IFERROR(MATCH(1,(($C88:$U88="欠")+($C88:$U88="有")+($C88:$U88="公"))*(($D88:$V88="欠")+($D88:$V88="有")+($D88:$V88="公"))*(($E88:$W88="欠")+($E88:$W88="有")+($E88:$W88="公")),0)+2,""))</f>
        <v/>
      </c>
      <c r="Y88" s="13">
        <f>IF(OR($C88="",X88=""),"",SUMPRODUCT(($C$3:$W$3&gt;X88)*(($C88:$W88="欠")+($C88:$W88="公"))))</f>
        <v/>
      </c>
      <c r="Z88" s="13">
        <f t="array" ref="Z88">IF($C88="","",IFERROR(SMALL(IF((($C88:$W88="欠")+($C88:$W88="有")+($C88:$W88="公")),$C$3:$W$3),3),""))</f>
        <v/>
      </c>
      <c r="AA88" s="13">
        <f>IF(OR($C88="",Z88=""),"",SUMPRODUCT(($C$3:$W$3&gt;Z88)*(($C88:$W88="欠")+($C88:$W88="公"))))</f>
        <v/>
      </c>
      <c r="AB88" s="13">
        <f t="array" ref="AB88">IF($C88="","",IFERROR(MATCH(1,(($C88:$U88="欠")+($C88:$U88="公"))*(($D88:$V88="欠")+($D88:$V88="公"))*(($E88:$W88="欠")+($E88:$W88="公")),0)+2,""))</f>
        <v/>
      </c>
      <c r="AC88" s="13">
        <f>IF(OR($C88="",AB88=""),"",SUMPRODUCT(($C$3:$W$3&gt;AB88)*(($C88:$W88="欠")+($C88:$W88="公"))))</f>
        <v/>
      </c>
      <c r="AD88" s="13">
        <f t="array" ref="AD88">IF($C88="","",IFERROR(MATCH(1,(($C88:$U88="欠")+($C88:$U88="有"))*(($D88:$V88="欠")+($D88:$V88="有"))*(($E88:$W88="欠")+($E88:$W88="有")),0)+2,""))</f>
        <v/>
      </c>
      <c r="AE88" s="13">
        <f>IF(OR($C88="",AD88=""),"",SUMPRODUCT(($C$3:$W$3&gt;AD88)*(($C88:$W88="欠")+($C88:$W88="公"))))</f>
        <v/>
      </c>
      <c r="AF88" s="14">
        <f>IF($C88="","",IFERROR(INDEX('2_100人'!$R:$R,ROW()+0),""))</f>
        <v/>
      </c>
      <c r="AG88" s="14">
        <f>IF(OR($C88="",AF88=""),"",N(Y88)*AF88)</f>
        <v/>
      </c>
      <c r="AH88" s="14">
        <f>IF(OR($C88="",AF88=""),"",N(AA88)*AF88)</f>
        <v/>
      </c>
      <c r="AI88" s="14">
        <f>IF(AG88="","",AH88-AG88)</f>
        <v/>
      </c>
    </row>
    <row r="89">
      <c r="A89" s="6" t="n">
        <v>86</v>
      </c>
      <c r="B89" s="2" t="n">
        <v>46071</v>
      </c>
      <c r="C89" s="12" t="inlineStr">
        <is>
          <t>有</t>
        </is>
      </c>
      <c r="D89" s="12" t="inlineStr">
        <is>
          <t>有</t>
        </is>
      </c>
      <c r="E89" s="12" t="inlineStr">
        <is>
          <t>有</t>
        </is>
      </c>
      <c r="F89" s="12" t="inlineStr">
        <is>
          <t>公</t>
        </is>
      </c>
      <c r="G89" s="12" t="inlineStr">
        <is>
          <t>公</t>
        </is>
      </c>
      <c r="H89" s="12" t="inlineStr">
        <is>
          <t>欠</t>
        </is>
      </c>
      <c r="I89" s="12" t="inlineStr">
        <is>
          <t>欠</t>
        </is>
      </c>
      <c r="J89" s="12" t="inlineStr">
        <is>
          <t>欠</t>
        </is>
      </c>
      <c r="K89" s="12" t="inlineStr">
        <is>
          <t>出</t>
        </is>
      </c>
      <c r="L89" s="12" t="inlineStr">
        <is>
          <t>出</t>
        </is>
      </c>
      <c r="M89" s="12" t="inlineStr">
        <is>
          <t>出</t>
        </is>
      </c>
      <c r="N89" s="12" t="inlineStr">
        <is>
          <t>出</t>
        </is>
      </c>
      <c r="O89" s="12" t="inlineStr">
        <is>
          <t>出</t>
        </is>
      </c>
      <c r="P89" s="12" t="inlineStr">
        <is>
          <t>出</t>
        </is>
      </c>
      <c r="Q89" s="12" t="inlineStr">
        <is>
          <t>出</t>
        </is>
      </c>
      <c r="R89" s="12" t="inlineStr">
        <is>
          <t>出</t>
        </is>
      </c>
      <c r="S89" s="12" t="inlineStr">
        <is>
          <t>出</t>
        </is>
      </c>
      <c r="T89" s="12" t="inlineStr">
        <is>
          <t>出</t>
        </is>
      </c>
      <c r="U89" s="12" t="inlineStr">
        <is>
          <t>出</t>
        </is>
      </c>
      <c r="V89" s="12" t="inlineStr">
        <is>
          <t>出</t>
        </is>
      </c>
      <c r="W89" s="12" t="inlineStr">
        <is>
          <t>出</t>
        </is>
      </c>
      <c r="X89" s="13">
        <f t="array" ref="X89">IF($C89="","",IFERROR(MATCH(1,(($C89:$U89="欠")+($C89:$U89="有")+($C89:$U89="公"))*(($D89:$V89="欠")+($D89:$V89="有")+($D89:$V89="公"))*(($E89:$W89="欠")+($E89:$W89="有")+($E89:$W89="公")),0)+2,""))</f>
        <v/>
      </c>
      <c r="Y89" s="13">
        <f>IF(OR($C89="",X89=""),"",SUMPRODUCT(($C$3:$W$3&gt;X89)*(($C89:$W89="欠")+($C89:$W89="公"))))</f>
        <v/>
      </c>
      <c r="Z89" s="13">
        <f t="array" ref="Z89">IF($C89="","",IFERROR(SMALL(IF((($C89:$W89="欠")+($C89:$W89="有")+($C89:$W89="公")),$C$3:$W$3),3),""))</f>
        <v/>
      </c>
      <c r="AA89" s="13">
        <f>IF(OR($C89="",Z89=""),"",SUMPRODUCT(($C$3:$W$3&gt;Z89)*(($C89:$W89="欠")+($C89:$W89="公"))))</f>
        <v/>
      </c>
      <c r="AB89" s="13">
        <f t="array" ref="AB89">IF($C89="","",IFERROR(MATCH(1,(($C89:$U89="欠")+($C89:$U89="公"))*(($D89:$V89="欠")+($D89:$V89="公"))*(($E89:$W89="欠")+($E89:$W89="公")),0)+2,""))</f>
        <v/>
      </c>
      <c r="AC89" s="13">
        <f>IF(OR($C89="",AB89=""),"",SUMPRODUCT(($C$3:$W$3&gt;AB89)*(($C89:$W89="欠")+($C89:$W89="公"))))</f>
        <v/>
      </c>
      <c r="AD89" s="13">
        <f t="array" ref="AD89">IF($C89="","",IFERROR(MATCH(1,(($C89:$U89="欠")+($C89:$U89="有"))*(($D89:$V89="欠")+($D89:$V89="有"))*(($E89:$W89="欠")+($E89:$W89="有")),0)+2,""))</f>
        <v/>
      </c>
      <c r="AE89" s="13">
        <f>IF(OR($C89="",AD89=""),"",SUMPRODUCT(($C$3:$W$3&gt;AD89)*(($C89:$W89="欠")+($C89:$W89="公"))))</f>
        <v/>
      </c>
      <c r="AF89" s="14">
        <f>IF($C89="","",IFERROR(INDEX('2_100人'!$R:$R,ROW()+0),""))</f>
        <v/>
      </c>
      <c r="AG89" s="14">
        <f>IF(OR($C89="",AF89=""),"",N(Y89)*AF89)</f>
        <v/>
      </c>
      <c r="AH89" s="14">
        <f>IF(OR($C89="",AF89=""),"",N(AA89)*AF89)</f>
        <v/>
      </c>
      <c r="AI89" s="14">
        <f>IF(AG89="","",AH89-AG89)</f>
        <v/>
      </c>
    </row>
    <row r="90">
      <c r="A90" s="6" t="n">
        <v>87</v>
      </c>
      <c r="B90" s="2" t="n">
        <v>46254</v>
      </c>
      <c r="C90" s="12" t="inlineStr">
        <is>
          <t>有</t>
        </is>
      </c>
      <c r="D90" s="12" t="inlineStr">
        <is>
          <t>有</t>
        </is>
      </c>
      <c r="E90" s="12" t="inlineStr">
        <is>
          <t>出</t>
        </is>
      </c>
      <c r="F90" s="12" t="inlineStr">
        <is>
          <t>公</t>
        </is>
      </c>
      <c r="G90" s="12" t="inlineStr">
        <is>
          <t>出</t>
        </is>
      </c>
      <c r="H90" s="12" t="inlineStr">
        <is>
          <t>欠</t>
        </is>
      </c>
      <c r="I90" s="12" t="inlineStr">
        <is>
          <t>欠</t>
        </is>
      </c>
      <c r="J90" s="12" t="inlineStr">
        <is>
          <t>欠</t>
        </is>
      </c>
      <c r="K90" s="12" t="inlineStr">
        <is>
          <t>欠</t>
        </is>
      </c>
      <c r="L90" s="12" t="inlineStr">
        <is>
          <t>公</t>
        </is>
      </c>
      <c r="M90" s="12" t="inlineStr">
        <is>
          <t>公</t>
        </is>
      </c>
      <c r="N90" s="12" t="inlineStr">
        <is>
          <t>欠</t>
        </is>
      </c>
      <c r="O90" s="12" t="inlineStr">
        <is>
          <t>欠</t>
        </is>
      </c>
      <c r="P90" s="12" t="inlineStr">
        <is>
          <t>欠</t>
        </is>
      </c>
      <c r="Q90" s="12" t="inlineStr">
        <is>
          <t>欠</t>
        </is>
      </c>
      <c r="R90" s="12" t="inlineStr">
        <is>
          <t>欠</t>
        </is>
      </c>
      <c r="S90" s="12" t="inlineStr">
        <is>
          <t>公</t>
        </is>
      </c>
      <c r="T90" s="12" t="inlineStr">
        <is>
          <t>公</t>
        </is>
      </c>
      <c r="U90" s="12" t="inlineStr">
        <is>
          <t>欠</t>
        </is>
      </c>
      <c r="V90" s="12" t="inlineStr">
        <is>
          <t>欠</t>
        </is>
      </c>
      <c r="W90" s="12" t="inlineStr">
        <is>
          <t>出</t>
        </is>
      </c>
      <c r="X90" s="13">
        <f t="array" ref="X90">IF($C90="","",IFERROR(MATCH(1,(($C90:$U90="欠")+($C90:$U90="有")+($C90:$U90="公"))*(($D90:$V90="欠")+($D90:$V90="有")+($D90:$V90="公"))*(($E90:$W90="欠")+($E90:$W90="有")+($E90:$W90="公")),0)+2,""))</f>
        <v/>
      </c>
      <c r="Y90" s="13">
        <f>IF(OR($C90="",X90=""),"",SUMPRODUCT(($C$3:$W$3&gt;X90)*(($C90:$W90="欠")+($C90:$W90="公"))))</f>
        <v/>
      </c>
      <c r="Z90" s="13">
        <f t="array" ref="Z90">IF($C90="","",IFERROR(SMALL(IF((($C90:$W90="欠")+($C90:$W90="有")+($C90:$W90="公")),$C$3:$W$3),3),""))</f>
        <v/>
      </c>
      <c r="AA90" s="13">
        <f>IF(OR($C90="",Z90=""),"",SUMPRODUCT(($C$3:$W$3&gt;Z90)*(($C90:$W90="欠")+($C90:$W90="公"))))</f>
        <v/>
      </c>
      <c r="AB90" s="13">
        <f t="array" ref="AB90">IF($C90="","",IFERROR(MATCH(1,(($C90:$U90="欠")+($C90:$U90="公"))*(($D90:$V90="欠")+($D90:$V90="公"))*(($E90:$W90="欠")+($E90:$W90="公")),0)+2,""))</f>
        <v/>
      </c>
      <c r="AC90" s="13">
        <f>IF(OR($C90="",AB90=""),"",SUMPRODUCT(($C$3:$W$3&gt;AB90)*(($C90:$W90="欠")+($C90:$W90="公"))))</f>
        <v/>
      </c>
      <c r="AD90" s="13">
        <f t="array" ref="AD90">IF($C90="","",IFERROR(MATCH(1,(($C90:$U90="欠")+($C90:$U90="有"))*(($D90:$V90="欠")+($D90:$V90="有"))*(($E90:$W90="欠")+($E90:$W90="有")),0)+2,""))</f>
        <v/>
      </c>
      <c r="AE90" s="13">
        <f>IF(OR($C90="",AD90=""),"",SUMPRODUCT(($C$3:$W$3&gt;AD90)*(($C90:$W90="欠")+($C90:$W90="公"))))</f>
        <v/>
      </c>
      <c r="AF90" s="14">
        <f>IF($C90="","",IFERROR(INDEX('2_100人'!$R:$R,ROW()+0),""))</f>
        <v/>
      </c>
      <c r="AG90" s="14">
        <f>IF(OR($C90="",AF90=""),"",N(Y90)*AF90)</f>
        <v/>
      </c>
      <c r="AH90" s="14">
        <f>IF(OR($C90="",AF90=""),"",N(AA90)*AF90)</f>
        <v/>
      </c>
      <c r="AI90" s="14">
        <f>IF(AG90="","",AH90-AG90)</f>
        <v/>
      </c>
    </row>
    <row r="91">
      <c r="A91" s="6" t="n">
        <v>88</v>
      </c>
      <c r="B91" s="2" t="n">
        <v>46281</v>
      </c>
      <c r="C91" s="12" t="inlineStr">
        <is>
          <t>欠</t>
        </is>
      </c>
      <c r="D91" s="12" t="inlineStr">
        <is>
          <t>欠</t>
        </is>
      </c>
      <c r="E91" s="12" t="inlineStr">
        <is>
          <t>欠</t>
        </is>
      </c>
      <c r="F91" s="12" t="inlineStr">
        <is>
          <t>公</t>
        </is>
      </c>
      <c r="G91" s="12" t="inlineStr">
        <is>
          <t>公</t>
        </is>
      </c>
      <c r="H91" s="12" t="inlineStr">
        <is>
          <t>欠</t>
        </is>
      </c>
      <c r="I91" s="12" t="inlineStr">
        <is>
          <t>欠</t>
        </is>
      </c>
      <c r="J91" s="12" t="inlineStr">
        <is>
          <t>欠</t>
        </is>
      </c>
      <c r="K91" s="12" t="inlineStr">
        <is>
          <t>欠</t>
        </is>
      </c>
      <c r="L91" s="12" t="inlineStr">
        <is>
          <t>欠</t>
        </is>
      </c>
      <c r="M91" s="12" t="inlineStr">
        <is>
          <t>公</t>
        </is>
      </c>
      <c r="N91" s="12" t="inlineStr">
        <is>
          <t>公</t>
        </is>
      </c>
      <c r="O91" s="12" t="inlineStr">
        <is>
          <t>欠</t>
        </is>
      </c>
      <c r="P91" s="12" t="inlineStr">
        <is>
          <t>欠</t>
        </is>
      </c>
      <c r="Q91" s="12" t="inlineStr">
        <is>
          <t>欠</t>
        </is>
      </c>
      <c r="R91" s="12" t="inlineStr">
        <is>
          <t>欠</t>
        </is>
      </c>
      <c r="S91" s="12" t="inlineStr">
        <is>
          <t>欠</t>
        </is>
      </c>
      <c r="T91" s="12" t="inlineStr">
        <is>
          <t>公</t>
        </is>
      </c>
      <c r="U91" s="12" t="inlineStr">
        <is>
          <t>出</t>
        </is>
      </c>
      <c r="V91" s="12" t="inlineStr">
        <is>
          <t>出</t>
        </is>
      </c>
      <c r="W91" s="12" t="inlineStr">
        <is>
          <t>出</t>
        </is>
      </c>
      <c r="X91" s="13">
        <f t="array" ref="X91">IF($C91="","",IFERROR(MATCH(1,(($C91:$U91="欠")+($C91:$U91="有")+($C91:$U91="公"))*(($D91:$V91="欠")+($D91:$V91="有")+($D91:$V91="公"))*(($E91:$W91="欠")+($E91:$W91="有")+($E91:$W91="公")),0)+2,""))</f>
        <v/>
      </c>
      <c r="Y91" s="13">
        <f>IF(OR($C91="",X91=""),"",SUMPRODUCT(($C$3:$W$3&gt;X91)*(($C91:$W91="欠")+($C91:$W91="公"))))</f>
        <v/>
      </c>
      <c r="Z91" s="13">
        <f t="array" ref="Z91">IF($C91="","",IFERROR(SMALL(IF((($C91:$W91="欠")+($C91:$W91="有")+($C91:$W91="公")),$C$3:$W$3),3),""))</f>
        <v/>
      </c>
      <c r="AA91" s="13">
        <f>IF(OR($C91="",Z91=""),"",SUMPRODUCT(($C$3:$W$3&gt;Z91)*(($C91:$W91="欠")+($C91:$W91="公"))))</f>
        <v/>
      </c>
      <c r="AB91" s="13">
        <f t="array" ref="AB91">IF($C91="","",IFERROR(MATCH(1,(($C91:$U91="欠")+($C91:$U91="公"))*(($D91:$V91="欠")+($D91:$V91="公"))*(($E91:$W91="欠")+($E91:$W91="公")),0)+2,""))</f>
        <v/>
      </c>
      <c r="AC91" s="13">
        <f>IF(OR($C91="",AB91=""),"",SUMPRODUCT(($C$3:$W$3&gt;AB91)*(($C91:$W91="欠")+($C91:$W91="公"))))</f>
        <v/>
      </c>
      <c r="AD91" s="13">
        <f t="array" ref="AD91">IF($C91="","",IFERROR(MATCH(1,(($C91:$U91="欠")+($C91:$U91="有"))*(($D91:$V91="欠")+($D91:$V91="有"))*(($E91:$W91="欠")+($E91:$W91="有")),0)+2,""))</f>
        <v/>
      </c>
      <c r="AE91" s="13">
        <f>IF(OR($C91="",AD91=""),"",SUMPRODUCT(($C$3:$W$3&gt;AD91)*(($C91:$W91="欠")+($C91:$W91="公"))))</f>
        <v/>
      </c>
      <c r="AF91" s="14">
        <f>IF($C91="","",IFERROR(INDEX('2_100人'!$R:$R,ROW()+0),""))</f>
        <v/>
      </c>
      <c r="AG91" s="14">
        <f>IF(OR($C91="",AF91=""),"",N(Y91)*AF91)</f>
        <v/>
      </c>
      <c r="AH91" s="14">
        <f>IF(OR($C91="",AF91=""),"",N(AA91)*AF91)</f>
        <v/>
      </c>
      <c r="AI91" s="14">
        <f>IF(AG91="","",AH91-AG91)</f>
        <v/>
      </c>
    </row>
    <row r="92">
      <c r="A92" s="6" t="n">
        <v>89</v>
      </c>
      <c r="B92" s="2" t="n">
        <v>46129</v>
      </c>
      <c r="C92" s="12" t="inlineStr">
        <is>
          <t>有</t>
        </is>
      </c>
      <c r="D92" s="12" t="inlineStr">
        <is>
          <t>公</t>
        </is>
      </c>
      <c r="E92" s="12" t="inlineStr">
        <is>
          <t>公</t>
        </is>
      </c>
      <c r="F92" s="12" t="inlineStr">
        <is>
          <t>欠</t>
        </is>
      </c>
      <c r="G92" s="12" t="inlineStr">
        <is>
          <t>欠</t>
        </is>
      </c>
      <c r="H92" s="12" t="inlineStr">
        <is>
          <t>欠</t>
        </is>
      </c>
      <c r="I92" s="12" t="inlineStr">
        <is>
          <t>欠</t>
        </is>
      </c>
      <c r="J92" s="12" t="inlineStr">
        <is>
          <t>欠</t>
        </is>
      </c>
      <c r="K92" s="12" t="inlineStr">
        <is>
          <t>公</t>
        </is>
      </c>
      <c r="L92" s="12" t="inlineStr">
        <is>
          <t>出</t>
        </is>
      </c>
      <c r="M92" s="12" t="inlineStr">
        <is>
          <t>出</t>
        </is>
      </c>
      <c r="N92" s="12" t="inlineStr">
        <is>
          <t>出</t>
        </is>
      </c>
      <c r="O92" s="12" t="inlineStr">
        <is>
          <t>出</t>
        </is>
      </c>
      <c r="P92" s="12" t="inlineStr">
        <is>
          <t>出</t>
        </is>
      </c>
      <c r="Q92" s="12" t="inlineStr">
        <is>
          <t>出</t>
        </is>
      </c>
      <c r="R92" s="12" t="inlineStr">
        <is>
          <t>出</t>
        </is>
      </c>
      <c r="S92" s="12" t="inlineStr">
        <is>
          <t>出</t>
        </is>
      </c>
      <c r="T92" s="12" t="inlineStr">
        <is>
          <t>出</t>
        </is>
      </c>
      <c r="U92" s="12" t="inlineStr">
        <is>
          <t>出</t>
        </is>
      </c>
      <c r="V92" s="12" t="inlineStr">
        <is>
          <t>出</t>
        </is>
      </c>
      <c r="W92" s="12" t="inlineStr">
        <is>
          <t>出</t>
        </is>
      </c>
      <c r="X92" s="13">
        <f t="array" ref="X92">IF($C92="","",IFERROR(MATCH(1,(($C92:$U92="欠")+($C92:$U92="有")+($C92:$U92="公"))*(($D92:$V92="欠")+($D92:$V92="有")+($D92:$V92="公"))*(($E92:$W92="欠")+($E92:$W92="有")+($E92:$W92="公")),0)+2,""))</f>
        <v/>
      </c>
      <c r="Y92" s="13">
        <f>IF(OR($C92="",X92=""),"",SUMPRODUCT(($C$3:$W$3&gt;X92)*(($C92:$W92="欠")+($C92:$W92="公"))))</f>
        <v/>
      </c>
      <c r="Z92" s="13">
        <f t="array" ref="Z92">IF($C92="","",IFERROR(SMALL(IF((($C92:$W92="欠")+($C92:$W92="有")+($C92:$W92="公")),$C$3:$W$3),3),""))</f>
        <v/>
      </c>
      <c r="AA92" s="13">
        <f>IF(OR($C92="",Z92=""),"",SUMPRODUCT(($C$3:$W$3&gt;Z92)*(($C92:$W92="欠")+($C92:$W92="公"))))</f>
        <v/>
      </c>
      <c r="AB92" s="13">
        <f t="array" ref="AB92">IF($C92="","",IFERROR(MATCH(1,(($C92:$U92="欠")+($C92:$U92="公"))*(($D92:$V92="欠")+($D92:$V92="公"))*(($E92:$W92="欠")+($E92:$W92="公")),0)+2,""))</f>
        <v/>
      </c>
      <c r="AC92" s="13">
        <f>IF(OR($C92="",AB92=""),"",SUMPRODUCT(($C$3:$W$3&gt;AB92)*(($C92:$W92="欠")+($C92:$W92="公"))))</f>
        <v/>
      </c>
      <c r="AD92" s="13">
        <f t="array" ref="AD92">IF($C92="","",IFERROR(MATCH(1,(($C92:$U92="欠")+($C92:$U92="有"))*(($D92:$V92="欠")+($D92:$V92="有"))*(($E92:$W92="欠")+($E92:$W92="有")),0)+2,""))</f>
        <v/>
      </c>
      <c r="AE92" s="13">
        <f>IF(OR($C92="",AD92=""),"",SUMPRODUCT(($C$3:$W$3&gt;AD92)*(($C92:$W92="欠")+($C92:$W92="公"))))</f>
        <v/>
      </c>
      <c r="AF92" s="14">
        <f>IF($C92="","",IFERROR(INDEX('2_100人'!$R:$R,ROW()+0),""))</f>
        <v/>
      </c>
      <c r="AG92" s="14">
        <f>IF(OR($C92="",AF92=""),"",N(Y92)*AF92)</f>
        <v/>
      </c>
      <c r="AH92" s="14">
        <f>IF(OR($C92="",AF92=""),"",N(AA92)*AF92)</f>
        <v/>
      </c>
      <c r="AI92" s="14">
        <f>IF(AG92="","",AH92-AG92)</f>
        <v/>
      </c>
    </row>
    <row r="93">
      <c r="A93" s="6" t="n">
        <v>90</v>
      </c>
      <c r="B93" s="2" t="n">
        <v>46169</v>
      </c>
      <c r="C93" s="12" t="inlineStr">
        <is>
          <t>有</t>
        </is>
      </c>
      <c r="D93" s="12" t="inlineStr">
        <is>
          <t>欠</t>
        </is>
      </c>
      <c r="E93" s="12" t="inlineStr">
        <is>
          <t>出</t>
        </is>
      </c>
      <c r="F93" s="12" t="inlineStr">
        <is>
          <t>公</t>
        </is>
      </c>
      <c r="G93" s="12" t="inlineStr">
        <is>
          <t>公</t>
        </is>
      </c>
      <c r="H93" s="12" t="inlineStr">
        <is>
          <t>欠</t>
        </is>
      </c>
      <c r="I93" s="12" t="inlineStr">
        <is>
          <t>欠</t>
        </is>
      </c>
      <c r="J93" s="12" t="inlineStr">
        <is>
          <t>欠</t>
        </is>
      </c>
      <c r="K93" s="12" t="inlineStr">
        <is>
          <t>欠</t>
        </is>
      </c>
      <c r="L93" s="12" t="inlineStr">
        <is>
          <t>欠</t>
        </is>
      </c>
      <c r="M93" s="12" t="inlineStr">
        <is>
          <t>公</t>
        </is>
      </c>
      <c r="N93" s="12" t="inlineStr">
        <is>
          <t>公</t>
        </is>
      </c>
      <c r="O93" s="12" t="inlineStr">
        <is>
          <t>欠</t>
        </is>
      </c>
      <c r="P93" s="12" t="inlineStr">
        <is>
          <t>欠</t>
        </is>
      </c>
      <c r="Q93" s="12" t="inlineStr">
        <is>
          <t>欠</t>
        </is>
      </c>
      <c r="R93" s="12" t="inlineStr">
        <is>
          <t>欠</t>
        </is>
      </c>
      <c r="S93" s="12" t="inlineStr">
        <is>
          <t>欠</t>
        </is>
      </c>
      <c r="T93" s="12" t="inlineStr">
        <is>
          <t>公</t>
        </is>
      </c>
      <c r="U93" s="12" t="inlineStr">
        <is>
          <t>公</t>
        </is>
      </c>
      <c r="V93" s="12" t="inlineStr">
        <is>
          <t>欠</t>
        </is>
      </c>
      <c r="W93" s="12" t="inlineStr">
        <is>
          <t>出</t>
        </is>
      </c>
      <c r="X93" s="13">
        <f t="array" ref="X93">IF($C93="","",IFERROR(MATCH(1,(($C93:$U93="欠")+($C93:$U93="有")+($C93:$U93="公"))*(($D93:$V93="欠")+($D93:$V93="有")+($D93:$V93="公"))*(($E93:$W93="欠")+($E93:$W93="有")+($E93:$W93="公")),0)+2,""))</f>
        <v/>
      </c>
      <c r="Y93" s="13">
        <f>IF(OR($C93="",X93=""),"",SUMPRODUCT(($C$3:$W$3&gt;X93)*(($C93:$W93="欠")+($C93:$W93="公"))))</f>
        <v/>
      </c>
      <c r="Z93" s="13">
        <f t="array" ref="Z93">IF($C93="","",IFERROR(SMALL(IF((($C93:$W93="欠")+($C93:$W93="有")+($C93:$W93="公")),$C$3:$W$3),3),""))</f>
        <v/>
      </c>
      <c r="AA93" s="13">
        <f>IF(OR($C93="",Z93=""),"",SUMPRODUCT(($C$3:$W$3&gt;Z93)*(($C93:$W93="欠")+($C93:$W93="公"))))</f>
        <v/>
      </c>
      <c r="AB93" s="13">
        <f t="array" ref="AB93">IF($C93="","",IFERROR(MATCH(1,(($C93:$U93="欠")+($C93:$U93="公"))*(($D93:$V93="欠")+($D93:$V93="公"))*(($E93:$W93="欠")+($E93:$W93="公")),0)+2,""))</f>
        <v/>
      </c>
      <c r="AC93" s="13">
        <f>IF(OR($C93="",AB93=""),"",SUMPRODUCT(($C$3:$W$3&gt;AB93)*(($C93:$W93="欠")+($C93:$W93="公"))))</f>
        <v/>
      </c>
      <c r="AD93" s="13">
        <f t="array" ref="AD93">IF($C93="","",IFERROR(MATCH(1,(($C93:$U93="欠")+($C93:$U93="有"))*(($D93:$V93="欠")+($D93:$V93="有"))*(($E93:$W93="欠")+($E93:$W93="有")),0)+2,""))</f>
        <v/>
      </c>
      <c r="AE93" s="13">
        <f>IF(OR($C93="",AD93=""),"",SUMPRODUCT(($C$3:$W$3&gt;AD93)*(($C93:$W93="欠")+($C93:$W93="公"))))</f>
        <v/>
      </c>
      <c r="AF93" s="14">
        <f>IF($C93="","",IFERROR(INDEX('2_100人'!$R:$R,ROW()+0),""))</f>
        <v/>
      </c>
      <c r="AG93" s="14">
        <f>IF(OR($C93="",AF93=""),"",N(Y93)*AF93)</f>
        <v/>
      </c>
      <c r="AH93" s="14">
        <f>IF(OR($C93="",AF93=""),"",N(AA93)*AF93)</f>
        <v/>
      </c>
      <c r="AI93" s="14">
        <f>IF(AG93="","",AH93-AG93)</f>
        <v/>
      </c>
    </row>
    <row r="94">
      <c r="A94" s="6" t="n">
        <v>91</v>
      </c>
      <c r="B94" s="2" t="n">
        <v>46120</v>
      </c>
      <c r="C94" s="12" t="inlineStr">
        <is>
          <t>欠</t>
        </is>
      </c>
      <c r="D94" s="12" t="inlineStr">
        <is>
          <t>欠</t>
        </is>
      </c>
      <c r="E94" s="12" t="inlineStr">
        <is>
          <t>出</t>
        </is>
      </c>
      <c r="F94" s="12" t="inlineStr">
        <is>
          <t>公</t>
        </is>
      </c>
      <c r="G94" s="12" t="inlineStr">
        <is>
          <t>公</t>
        </is>
      </c>
      <c r="H94" s="12" t="inlineStr">
        <is>
          <t>欠</t>
        </is>
      </c>
      <c r="I94" s="12" t="inlineStr">
        <is>
          <t>欠</t>
        </is>
      </c>
      <c r="J94" s="12" t="inlineStr">
        <is>
          <t>欠</t>
        </is>
      </c>
      <c r="K94" s="12" t="inlineStr">
        <is>
          <t>欠</t>
        </is>
      </c>
      <c r="L94" s="12" t="inlineStr">
        <is>
          <t>欠</t>
        </is>
      </c>
      <c r="M94" s="12" t="inlineStr">
        <is>
          <t>公</t>
        </is>
      </c>
      <c r="N94" s="12" t="inlineStr">
        <is>
          <t>公</t>
        </is>
      </c>
      <c r="O94" s="12" t="inlineStr">
        <is>
          <t>欠</t>
        </is>
      </c>
      <c r="P94" s="12" t="inlineStr">
        <is>
          <t>欠</t>
        </is>
      </c>
      <c r="Q94" s="12" t="inlineStr">
        <is>
          <t>出</t>
        </is>
      </c>
      <c r="R94" s="12" t="inlineStr">
        <is>
          <t>出</t>
        </is>
      </c>
      <c r="S94" s="12" t="inlineStr">
        <is>
          <t>出</t>
        </is>
      </c>
      <c r="T94" s="12" t="inlineStr">
        <is>
          <t>出</t>
        </is>
      </c>
      <c r="U94" s="12" t="inlineStr">
        <is>
          <t>出</t>
        </is>
      </c>
      <c r="V94" s="12" t="inlineStr">
        <is>
          <t>出</t>
        </is>
      </c>
      <c r="W94" s="12" t="inlineStr">
        <is>
          <t>出</t>
        </is>
      </c>
      <c r="X94" s="13">
        <f t="array" ref="X94">IF($C94="","",IFERROR(MATCH(1,(($C94:$U94="欠")+($C94:$U94="有")+($C94:$U94="公"))*(($D94:$V94="欠")+($D94:$V94="有")+($D94:$V94="公"))*(($E94:$W94="欠")+($E94:$W94="有")+($E94:$W94="公")),0)+2,""))</f>
        <v/>
      </c>
      <c r="Y94" s="13">
        <f>IF(OR($C94="",X94=""),"",SUMPRODUCT(($C$3:$W$3&gt;X94)*(($C94:$W94="欠")+($C94:$W94="公"))))</f>
        <v/>
      </c>
      <c r="Z94" s="13">
        <f t="array" ref="Z94">IF($C94="","",IFERROR(SMALL(IF((($C94:$W94="欠")+($C94:$W94="有")+($C94:$W94="公")),$C$3:$W$3),3),""))</f>
        <v/>
      </c>
      <c r="AA94" s="13">
        <f>IF(OR($C94="",Z94=""),"",SUMPRODUCT(($C$3:$W$3&gt;Z94)*(($C94:$W94="欠")+($C94:$W94="公"))))</f>
        <v/>
      </c>
      <c r="AB94" s="13">
        <f t="array" ref="AB94">IF($C94="","",IFERROR(MATCH(1,(($C94:$U94="欠")+($C94:$U94="公"))*(($D94:$V94="欠")+($D94:$V94="公"))*(($E94:$W94="欠")+($E94:$W94="公")),0)+2,""))</f>
        <v/>
      </c>
      <c r="AC94" s="13">
        <f>IF(OR($C94="",AB94=""),"",SUMPRODUCT(($C$3:$W$3&gt;AB94)*(($C94:$W94="欠")+($C94:$W94="公"))))</f>
        <v/>
      </c>
      <c r="AD94" s="13">
        <f t="array" ref="AD94">IF($C94="","",IFERROR(MATCH(1,(($C94:$U94="欠")+($C94:$U94="有"))*(($D94:$V94="欠")+($D94:$V94="有"))*(($E94:$W94="欠")+($E94:$W94="有")),0)+2,""))</f>
        <v/>
      </c>
      <c r="AE94" s="13">
        <f>IF(OR($C94="",AD94=""),"",SUMPRODUCT(($C$3:$W$3&gt;AD94)*(($C94:$W94="欠")+($C94:$W94="公"))))</f>
        <v/>
      </c>
      <c r="AF94" s="14">
        <f>IF($C94="","",IFERROR(INDEX('2_100人'!$R:$R,ROW()+0),""))</f>
        <v/>
      </c>
      <c r="AG94" s="14">
        <f>IF(OR($C94="",AF94=""),"",N(Y94)*AF94)</f>
        <v/>
      </c>
      <c r="AH94" s="14">
        <f>IF(OR($C94="",AF94=""),"",N(AA94)*AF94)</f>
        <v/>
      </c>
      <c r="AI94" s="14">
        <f>IF(AG94="","",AH94-AG94)</f>
        <v/>
      </c>
    </row>
    <row r="95">
      <c r="A95" s="6" t="n">
        <v>92</v>
      </c>
      <c r="B95" s="2" t="n">
        <v>46139</v>
      </c>
      <c r="C95" s="12" t="inlineStr">
        <is>
          <t>有</t>
        </is>
      </c>
      <c r="D95" s="12" t="inlineStr">
        <is>
          <t>有</t>
        </is>
      </c>
      <c r="E95" s="12" t="inlineStr">
        <is>
          <t>出</t>
        </is>
      </c>
      <c r="F95" s="12" t="inlineStr">
        <is>
          <t>欠</t>
        </is>
      </c>
      <c r="G95" s="12" t="inlineStr">
        <is>
          <t>出</t>
        </is>
      </c>
      <c r="H95" s="12" t="inlineStr">
        <is>
          <t>公</t>
        </is>
      </c>
      <c r="I95" s="12" t="inlineStr">
        <is>
          <t>公</t>
        </is>
      </c>
      <c r="J95" s="12" t="inlineStr">
        <is>
          <t>欠</t>
        </is>
      </c>
      <c r="K95" s="12" t="inlineStr">
        <is>
          <t>欠</t>
        </is>
      </c>
      <c r="L95" s="12" t="inlineStr">
        <is>
          <t>欠</t>
        </is>
      </c>
      <c r="M95" s="12" t="inlineStr">
        <is>
          <t>欠</t>
        </is>
      </c>
      <c r="N95" s="12" t="inlineStr">
        <is>
          <t>欠</t>
        </is>
      </c>
      <c r="O95" s="12" t="inlineStr">
        <is>
          <t>公</t>
        </is>
      </c>
      <c r="P95" s="12" t="inlineStr">
        <is>
          <t>公</t>
        </is>
      </c>
      <c r="Q95" s="12" t="inlineStr">
        <is>
          <t>欠</t>
        </is>
      </c>
      <c r="R95" s="12" t="inlineStr">
        <is>
          <t>欠</t>
        </is>
      </c>
      <c r="S95" s="12" t="inlineStr">
        <is>
          <t>欠</t>
        </is>
      </c>
      <c r="T95" s="12" t="inlineStr">
        <is>
          <t>欠</t>
        </is>
      </c>
      <c r="U95" s="12" t="inlineStr">
        <is>
          <t>欠</t>
        </is>
      </c>
      <c r="V95" s="12" t="inlineStr">
        <is>
          <t>公</t>
        </is>
      </c>
      <c r="W95" s="12" t="inlineStr">
        <is>
          <t>公</t>
        </is>
      </c>
      <c r="X95" s="13">
        <f t="array" ref="X95">IF($C95="","",IFERROR(MATCH(1,(($C95:$U95="欠")+($C95:$U95="有")+($C95:$U95="公"))*(($D95:$V95="欠")+($D95:$V95="有")+($D95:$V95="公"))*(($E95:$W95="欠")+($E95:$W95="有")+($E95:$W95="公")),0)+2,""))</f>
        <v/>
      </c>
      <c r="Y95" s="13">
        <f>IF(OR($C95="",X95=""),"",SUMPRODUCT(($C$3:$W$3&gt;X95)*(($C95:$W95="欠")+($C95:$W95="公"))))</f>
        <v/>
      </c>
      <c r="Z95" s="13">
        <f t="array" ref="Z95">IF($C95="","",IFERROR(SMALL(IF((($C95:$W95="欠")+($C95:$W95="有")+($C95:$W95="公")),$C$3:$W$3),3),""))</f>
        <v/>
      </c>
      <c r="AA95" s="13">
        <f>IF(OR($C95="",Z95=""),"",SUMPRODUCT(($C$3:$W$3&gt;Z95)*(($C95:$W95="欠")+($C95:$W95="公"))))</f>
        <v/>
      </c>
      <c r="AB95" s="13">
        <f t="array" ref="AB95">IF($C95="","",IFERROR(MATCH(1,(($C95:$U95="欠")+($C95:$U95="公"))*(($D95:$V95="欠")+($D95:$V95="公"))*(($E95:$W95="欠")+($E95:$W95="公")),0)+2,""))</f>
        <v/>
      </c>
      <c r="AC95" s="13">
        <f>IF(OR($C95="",AB95=""),"",SUMPRODUCT(($C$3:$W$3&gt;AB95)*(($C95:$W95="欠")+($C95:$W95="公"))))</f>
        <v/>
      </c>
      <c r="AD95" s="13">
        <f t="array" ref="AD95">IF($C95="","",IFERROR(MATCH(1,(($C95:$U95="欠")+($C95:$U95="有"))*(($D95:$V95="欠")+($D95:$V95="有"))*(($E95:$W95="欠")+($E95:$W95="有")),0)+2,""))</f>
        <v/>
      </c>
      <c r="AE95" s="13">
        <f>IF(OR($C95="",AD95=""),"",SUMPRODUCT(($C$3:$W$3&gt;AD95)*(($C95:$W95="欠")+($C95:$W95="公"))))</f>
        <v/>
      </c>
      <c r="AF95" s="14">
        <f>IF($C95="","",IFERROR(INDEX('2_100人'!$R:$R,ROW()+0),""))</f>
        <v/>
      </c>
      <c r="AG95" s="14">
        <f>IF(OR($C95="",AF95=""),"",N(Y95)*AF95)</f>
        <v/>
      </c>
      <c r="AH95" s="14">
        <f>IF(OR($C95="",AF95=""),"",N(AA95)*AF95)</f>
        <v/>
      </c>
      <c r="AI95" s="14">
        <f>IF(AG95="","",AH95-AG95)</f>
        <v/>
      </c>
    </row>
    <row r="96">
      <c r="A96" s="6" t="n">
        <v>93</v>
      </c>
      <c r="B96" s="2" t="n">
        <v>46101</v>
      </c>
      <c r="C96" s="12" t="inlineStr">
        <is>
          <t>欠</t>
        </is>
      </c>
      <c r="D96" s="12" t="inlineStr">
        <is>
          <t>公</t>
        </is>
      </c>
      <c r="E96" s="12" t="inlineStr">
        <is>
          <t>公</t>
        </is>
      </c>
      <c r="F96" s="12" t="inlineStr">
        <is>
          <t>欠</t>
        </is>
      </c>
      <c r="G96" s="12" t="inlineStr">
        <is>
          <t>欠</t>
        </is>
      </c>
      <c r="H96" s="12" t="inlineStr">
        <is>
          <t>欠</t>
        </is>
      </c>
      <c r="I96" s="12" t="inlineStr">
        <is>
          <t>欠</t>
        </is>
      </c>
      <c r="J96" s="12" t="inlineStr">
        <is>
          <t>欠</t>
        </is>
      </c>
      <c r="K96" s="12" t="inlineStr">
        <is>
          <t>公</t>
        </is>
      </c>
      <c r="L96" s="12" t="inlineStr">
        <is>
          <t>公</t>
        </is>
      </c>
      <c r="M96" s="12" t="inlineStr">
        <is>
          <t>欠</t>
        </is>
      </c>
      <c r="N96" s="12" t="inlineStr">
        <is>
          <t>欠</t>
        </is>
      </c>
      <c r="O96" s="12" t="inlineStr">
        <is>
          <t>欠</t>
        </is>
      </c>
      <c r="P96" s="12" t="inlineStr">
        <is>
          <t>欠</t>
        </is>
      </c>
      <c r="Q96" s="12" t="inlineStr">
        <is>
          <t>欠</t>
        </is>
      </c>
      <c r="R96" s="12" t="inlineStr">
        <is>
          <t>公</t>
        </is>
      </c>
      <c r="S96" s="12" t="inlineStr">
        <is>
          <t>公</t>
        </is>
      </c>
      <c r="T96" s="12" t="inlineStr">
        <is>
          <t>欠</t>
        </is>
      </c>
      <c r="U96" s="12" t="inlineStr">
        <is>
          <t>欠</t>
        </is>
      </c>
      <c r="V96" s="12" t="inlineStr">
        <is>
          <t>出</t>
        </is>
      </c>
      <c r="W96" s="12" t="inlineStr">
        <is>
          <t>出</t>
        </is>
      </c>
      <c r="X96" s="13">
        <f t="array" ref="X96">IF($C96="","",IFERROR(MATCH(1,(($C96:$U96="欠")+($C96:$U96="有")+($C96:$U96="公"))*(($D96:$V96="欠")+($D96:$V96="有")+($D96:$V96="公"))*(($E96:$W96="欠")+($E96:$W96="有")+($E96:$W96="公")),0)+2,""))</f>
        <v/>
      </c>
      <c r="Y96" s="13">
        <f>IF(OR($C96="",X96=""),"",SUMPRODUCT(($C$3:$W$3&gt;X96)*(($C96:$W96="欠")+($C96:$W96="公"))))</f>
        <v/>
      </c>
      <c r="Z96" s="13">
        <f t="array" ref="Z96">IF($C96="","",IFERROR(SMALL(IF((($C96:$W96="欠")+($C96:$W96="有")+($C96:$W96="公")),$C$3:$W$3),3),""))</f>
        <v/>
      </c>
      <c r="AA96" s="13">
        <f>IF(OR($C96="",Z96=""),"",SUMPRODUCT(($C$3:$W$3&gt;Z96)*(($C96:$W96="欠")+($C96:$W96="公"))))</f>
        <v/>
      </c>
      <c r="AB96" s="13">
        <f t="array" ref="AB96">IF($C96="","",IFERROR(MATCH(1,(($C96:$U96="欠")+($C96:$U96="公"))*(($D96:$V96="欠")+($D96:$V96="公"))*(($E96:$W96="欠")+($E96:$W96="公")),0)+2,""))</f>
        <v/>
      </c>
      <c r="AC96" s="13">
        <f>IF(OR($C96="",AB96=""),"",SUMPRODUCT(($C$3:$W$3&gt;AB96)*(($C96:$W96="欠")+($C96:$W96="公"))))</f>
        <v/>
      </c>
      <c r="AD96" s="13">
        <f t="array" ref="AD96">IF($C96="","",IFERROR(MATCH(1,(($C96:$U96="欠")+($C96:$U96="有"))*(($D96:$V96="欠")+($D96:$V96="有"))*(($E96:$W96="欠")+($E96:$W96="有")),0)+2,""))</f>
        <v/>
      </c>
      <c r="AE96" s="13">
        <f>IF(OR($C96="",AD96=""),"",SUMPRODUCT(($C$3:$W$3&gt;AD96)*(($C96:$W96="欠")+($C96:$W96="公"))))</f>
        <v/>
      </c>
      <c r="AF96" s="14">
        <f>IF($C96="","",IFERROR(INDEX('2_100人'!$R:$R,ROW()+0),""))</f>
        <v/>
      </c>
      <c r="AG96" s="14">
        <f>IF(OR($C96="",AF96=""),"",N(Y96)*AF96)</f>
        <v/>
      </c>
      <c r="AH96" s="14">
        <f>IF(OR($C96="",AF96=""),"",N(AA96)*AF96)</f>
        <v/>
      </c>
      <c r="AI96" s="14">
        <f>IF(AG96="","",AH96-AG96)</f>
        <v/>
      </c>
    </row>
    <row r="97">
      <c r="A97" s="6" t="n">
        <v>94</v>
      </c>
      <c r="B97" s="2" t="n">
        <v>46101</v>
      </c>
      <c r="C97" s="12" t="inlineStr">
        <is>
          <t>有</t>
        </is>
      </c>
      <c r="D97" s="12" t="inlineStr">
        <is>
          <t>公</t>
        </is>
      </c>
      <c r="E97" s="12" t="inlineStr">
        <is>
          <t>公</t>
        </is>
      </c>
      <c r="F97" s="12" t="inlineStr">
        <is>
          <t>欠</t>
        </is>
      </c>
      <c r="G97" s="12" t="inlineStr">
        <is>
          <t>欠</t>
        </is>
      </c>
      <c r="H97" s="12" t="inlineStr">
        <is>
          <t>出</t>
        </is>
      </c>
      <c r="I97" s="12" t="inlineStr">
        <is>
          <t>出</t>
        </is>
      </c>
      <c r="J97" s="12" t="inlineStr">
        <is>
          <t>出</t>
        </is>
      </c>
      <c r="K97" s="12" t="inlineStr">
        <is>
          <t>出</t>
        </is>
      </c>
      <c r="L97" s="12" t="inlineStr">
        <is>
          <t>出</t>
        </is>
      </c>
      <c r="M97" s="12" t="inlineStr">
        <is>
          <t>出</t>
        </is>
      </c>
      <c r="N97" s="12" t="inlineStr">
        <is>
          <t>出</t>
        </is>
      </c>
      <c r="O97" s="12" t="inlineStr">
        <is>
          <t>出</t>
        </is>
      </c>
      <c r="P97" s="12" t="inlineStr">
        <is>
          <t>出</t>
        </is>
      </c>
      <c r="Q97" s="12" t="inlineStr">
        <is>
          <t>出</t>
        </is>
      </c>
      <c r="R97" s="12" t="inlineStr">
        <is>
          <t>出</t>
        </is>
      </c>
      <c r="S97" s="12" t="inlineStr">
        <is>
          <t>出</t>
        </is>
      </c>
      <c r="T97" s="12" t="inlineStr">
        <is>
          <t>出</t>
        </is>
      </c>
      <c r="U97" s="12" t="inlineStr">
        <is>
          <t>出</t>
        </is>
      </c>
      <c r="V97" s="12" t="inlineStr">
        <is>
          <t>出</t>
        </is>
      </c>
      <c r="W97" s="12" t="inlineStr">
        <is>
          <t>出</t>
        </is>
      </c>
      <c r="X97" s="13">
        <f t="array" ref="X97">IF($C97="","",IFERROR(MATCH(1,(($C97:$U97="欠")+($C97:$U97="有")+($C97:$U97="公"))*(($D97:$V97="欠")+($D97:$V97="有")+($D97:$V97="公"))*(($E97:$W97="欠")+($E97:$W97="有")+($E97:$W97="公")),0)+2,""))</f>
        <v/>
      </c>
      <c r="Y97" s="13">
        <f>IF(OR($C97="",X97=""),"",SUMPRODUCT(($C$3:$W$3&gt;X97)*(($C97:$W97="欠")+($C97:$W97="公"))))</f>
        <v/>
      </c>
      <c r="Z97" s="13">
        <f t="array" ref="Z97">IF($C97="","",IFERROR(SMALL(IF((($C97:$W97="欠")+($C97:$W97="有")+($C97:$W97="公")),$C$3:$W$3),3),""))</f>
        <v/>
      </c>
      <c r="AA97" s="13">
        <f>IF(OR($C97="",Z97=""),"",SUMPRODUCT(($C$3:$W$3&gt;Z97)*(($C97:$W97="欠")+($C97:$W97="公"))))</f>
        <v/>
      </c>
      <c r="AB97" s="13">
        <f t="array" ref="AB97">IF($C97="","",IFERROR(MATCH(1,(($C97:$U97="欠")+($C97:$U97="公"))*(($D97:$V97="欠")+($D97:$V97="公"))*(($E97:$W97="欠")+($E97:$W97="公")),0)+2,""))</f>
        <v/>
      </c>
      <c r="AC97" s="13">
        <f>IF(OR($C97="",AB97=""),"",SUMPRODUCT(($C$3:$W$3&gt;AB97)*(($C97:$W97="欠")+($C97:$W97="公"))))</f>
        <v/>
      </c>
      <c r="AD97" s="13">
        <f t="array" ref="AD97">IF($C97="","",IFERROR(MATCH(1,(($C97:$U97="欠")+($C97:$U97="有"))*(($D97:$V97="欠")+($D97:$V97="有"))*(($E97:$W97="欠")+($E97:$W97="有")),0)+2,""))</f>
        <v/>
      </c>
      <c r="AE97" s="13">
        <f>IF(OR($C97="",AD97=""),"",SUMPRODUCT(($C$3:$W$3&gt;AD97)*(($C97:$W97="欠")+($C97:$W97="公"))))</f>
        <v/>
      </c>
      <c r="AF97" s="14">
        <f>IF($C97="","",IFERROR(INDEX('2_100人'!$R:$R,ROW()+0),""))</f>
        <v/>
      </c>
      <c r="AG97" s="14">
        <f>IF(OR($C97="",AF97=""),"",N(Y97)*AF97)</f>
        <v/>
      </c>
      <c r="AH97" s="14">
        <f>IF(OR($C97="",AF97=""),"",N(AA97)*AF97)</f>
        <v/>
      </c>
      <c r="AI97" s="14">
        <f>IF(AG97="","",AH97-AG97)</f>
        <v/>
      </c>
    </row>
    <row r="98">
      <c r="A98" s="6" t="n">
        <v>95</v>
      </c>
      <c r="B98" s="2" t="n">
        <v>46233</v>
      </c>
      <c r="C98" s="12" t="inlineStr">
        <is>
          <t>有</t>
        </is>
      </c>
      <c r="D98" s="12" t="inlineStr">
        <is>
          <t>有</t>
        </is>
      </c>
      <c r="E98" s="12" t="inlineStr">
        <is>
          <t>公</t>
        </is>
      </c>
      <c r="F98" s="12" t="inlineStr">
        <is>
          <t>公</t>
        </is>
      </c>
      <c r="G98" s="12" t="inlineStr">
        <is>
          <t>欠</t>
        </is>
      </c>
      <c r="H98" s="12" t="inlineStr">
        <is>
          <t>欠</t>
        </is>
      </c>
      <c r="I98" s="12" t="inlineStr">
        <is>
          <t>欠</t>
        </is>
      </c>
      <c r="J98" s="12" t="inlineStr">
        <is>
          <t>欠</t>
        </is>
      </c>
      <c r="K98" s="12" t="inlineStr">
        <is>
          <t>欠</t>
        </is>
      </c>
      <c r="L98" s="12" t="inlineStr">
        <is>
          <t>公</t>
        </is>
      </c>
      <c r="M98" s="12" t="inlineStr">
        <is>
          <t>公</t>
        </is>
      </c>
      <c r="N98" s="12" t="inlineStr">
        <is>
          <t>欠</t>
        </is>
      </c>
      <c r="O98" s="12" t="inlineStr">
        <is>
          <t>欠</t>
        </is>
      </c>
      <c r="P98" s="12" t="inlineStr">
        <is>
          <t>欠</t>
        </is>
      </c>
      <c r="Q98" s="12" t="inlineStr">
        <is>
          <t>欠</t>
        </is>
      </c>
      <c r="R98" s="12" t="inlineStr">
        <is>
          <t>欠</t>
        </is>
      </c>
      <c r="S98" s="12" t="inlineStr">
        <is>
          <t>公</t>
        </is>
      </c>
      <c r="T98" s="12" t="inlineStr">
        <is>
          <t>公</t>
        </is>
      </c>
      <c r="U98" s="12" t="inlineStr">
        <is>
          <t>欠</t>
        </is>
      </c>
      <c r="V98" s="12" t="inlineStr">
        <is>
          <t>出</t>
        </is>
      </c>
      <c r="W98" s="12" t="inlineStr">
        <is>
          <t>出</t>
        </is>
      </c>
      <c r="X98" s="13">
        <f t="array" ref="X98">IF($C98="","",IFERROR(MATCH(1,(($C98:$U98="欠")+($C98:$U98="有")+($C98:$U98="公"))*(($D98:$V98="欠")+($D98:$V98="有")+($D98:$V98="公"))*(($E98:$W98="欠")+($E98:$W98="有")+($E98:$W98="公")),0)+2,""))</f>
        <v/>
      </c>
      <c r="Y98" s="13">
        <f>IF(OR($C98="",X98=""),"",SUMPRODUCT(($C$3:$W$3&gt;X98)*(($C98:$W98="欠")+($C98:$W98="公"))))</f>
        <v/>
      </c>
      <c r="Z98" s="13">
        <f t="array" ref="Z98">IF($C98="","",IFERROR(SMALL(IF((($C98:$W98="欠")+($C98:$W98="有")+($C98:$W98="公")),$C$3:$W$3),3),""))</f>
        <v/>
      </c>
      <c r="AA98" s="13">
        <f>IF(OR($C98="",Z98=""),"",SUMPRODUCT(($C$3:$W$3&gt;Z98)*(($C98:$W98="欠")+($C98:$W98="公"))))</f>
        <v/>
      </c>
      <c r="AB98" s="13">
        <f t="array" ref="AB98">IF($C98="","",IFERROR(MATCH(1,(($C98:$U98="欠")+($C98:$U98="公"))*(($D98:$V98="欠")+($D98:$V98="公"))*(($E98:$W98="欠")+($E98:$W98="公")),0)+2,""))</f>
        <v/>
      </c>
      <c r="AC98" s="13">
        <f>IF(OR($C98="",AB98=""),"",SUMPRODUCT(($C$3:$W$3&gt;AB98)*(($C98:$W98="欠")+($C98:$W98="公"))))</f>
        <v/>
      </c>
      <c r="AD98" s="13">
        <f t="array" ref="AD98">IF($C98="","",IFERROR(MATCH(1,(($C98:$U98="欠")+($C98:$U98="有"))*(($D98:$V98="欠")+($D98:$V98="有"))*(($E98:$W98="欠")+($E98:$W98="有")),0)+2,""))</f>
        <v/>
      </c>
      <c r="AE98" s="13">
        <f>IF(OR($C98="",AD98=""),"",SUMPRODUCT(($C$3:$W$3&gt;AD98)*(($C98:$W98="欠")+($C98:$W98="公"))))</f>
        <v/>
      </c>
      <c r="AF98" s="14">
        <f>IF($C98="","",IFERROR(INDEX('2_100人'!$R:$R,ROW()+0),""))</f>
        <v/>
      </c>
      <c r="AG98" s="14">
        <f>IF(OR($C98="",AF98=""),"",N(Y98)*AF98)</f>
        <v/>
      </c>
      <c r="AH98" s="14">
        <f>IF(OR($C98="",AF98=""),"",N(AA98)*AF98)</f>
        <v/>
      </c>
      <c r="AI98" s="14">
        <f>IF(AG98="","",AH98-AG98)</f>
        <v/>
      </c>
    </row>
    <row r="99">
      <c r="A99" s="6" t="n">
        <v>96</v>
      </c>
      <c r="B99" s="2" t="n">
        <v>46148</v>
      </c>
      <c r="C99" s="12" t="inlineStr">
        <is>
          <t>有</t>
        </is>
      </c>
      <c r="D99" s="12" t="inlineStr">
        <is>
          <t>欠</t>
        </is>
      </c>
      <c r="E99" s="12" t="inlineStr">
        <is>
          <t>欠</t>
        </is>
      </c>
      <c r="F99" s="12" t="inlineStr">
        <is>
          <t>公</t>
        </is>
      </c>
      <c r="G99" s="12" t="inlineStr">
        <is>
          <t>公</t>
        </is>
      </c>
      <c r="H99" s="12" t="inlineStr">
        <is>
          <t>欠</t>
        </is>
      </c>
      <c r="I99" s="12" t="inlineStr">
        <is>
          <t>欠</t>
        </is>
      </c>
      <c r="J99" s="12" t="inlineStr">
        <is>
          <t>欠</t>
        </is>
      </c>
      <c r="K99" s="12" t="inlineStr">
        <is>
          <t>欠</t>
        </is>
      </c>
      <c r="L99" s="12" t="inlineStr">
        <is>
          <t>欠</t>
        </is>
      </c>
      <c r="M99" s="12" t="inlineStr">
        <is>
          <t>公</t>
        </is>
      </c>
      <c r="N99" s="12" t="inlineStr">
        <is>
          <t>公</t>
        </is>
      </c>
      <c r="O99" s="12" t="inlineStr">
        <is>
          <t>欠</t>
        </is>
      </c>
      <c r="P99" s="12" t="inlineStr">
        <is>
          <t>欠</t>
        </is>
      </c>
      <c r="Q99" s="12" t="inlineStr">
        <is>
          <t>欠</t>
        </is>
      </c>
      <c r="R99" s="12" t="inlineStr">
        <is>
          <t>欠</t>
        </is>
      </c>
      <c r="S99" s="12" t="inlineStr">
        <is>
          <t>欠</t>
        </is>
      </c>
      <c r="T99" s="12" t="inlineStr">
        <is>
          <t>公</t>
        </is>
      </c>
      <c r="U99" s="12" t="inlineStr">
        <is>
          <t>出</t>
        </is>
      </c>
      <c r="V99" s="12" t="inlineStr">
        <is>
          <t>出</t>
        </is>
      </c>
      <c r="W99" s="12" t="inlineStr">
        <is>
          <t>出</t>
        </is>
      </c>
      <c r="X99" s="13">
        <f t="array" ref="X99">IF($C99="","",IFERROR(MATCH(1,(($C99:$U99="欠")+($C99:$U99="有")+($C99:$U99="公"))*(($D99:$V99="欠")+($D99:$V99="有")+($D99:$V99="公"))*(($E99:$W99="欠")+($E99:$W99="有")+($E99:$W99="公")),0)+2,""))</f>
        <v/>
      </c>
      <c r="Y99" s="13">
        <f>IF(OR($C99="",X99=""),"",SUMPRODUCT(($C$3:$W$3&gt;X99)*(($C99:$W99="欠")+($C99:$W99="公"))))</f>
        <v/>
      </c>
      <c r="Z99" s="13">
        <f t="array" ref="Z99">IF($C99="","",IFERROR(SMALL(IF((($C99:$W99="欠")+($C99:$W99="有")+($C99:$W99="公")),$C$3:$W$3),3),""))</f>
        <v/>
      </c>
      <c r="AA99" s="13">
        <f>IF(OR($C99="",Z99=""),"",SUMPRODUCT(($C$3:$W$3&gt;Z99)*(($C99:$W99="欠")+($C99:$W99="公"))))</f>
        <v/>
      </c>
      <c r="AB99" s="13">
        <f t="array" ref="AB99">IF($C99="","",IFERROR(MATCH(1,(($C99:$U99="欠")+($C99:$U99="公"))*(($D99:$V99="欠")+($D99:$V99="公"))*(($E99:$W99="欠")+($E99:$W99="公")),0)+2,""))</f>
        <v/>
      </c>
      <c r="AC99" s="13">
        <f>IF(OR($C99="",AB99=""),"",SUMPRODUCT(($C$3:$W$3&gt;AB99)*(($C99:$W99="欠")+($C99:$W99="公"))))</f>
        <v/>
      </c>
      <c r="AD99" s="13">
        <f t="array" ref="AD99">IF($C99="","",IFERROR(MATCH(1,(($C99:$U99="欠")+($C99:$U99="有"))*(($D99:$V99="欠")+($D99:$V99="有"))*(($E99:$W99="欠")+($E99:$W99="有")),0)+2,""))</f>
        <v/>
      </c>
      <c r="AE99" s="13">
        <f>IF(OR($C99="",AD99=""),"",SUMPRODUCT(($C$3:$W$3&gt;AD99)*(($C99:$W99="欠")+($C99:$W99="公"))))</f>
        <v/>
      </c>
      <c r="AF99" s="14">
        <f>IF($C99="","",IFERROR(INDEX('2_100人'!$R:$R,ROW()+0),""))</f>
        <v/>
      </c>
      <c r="AG99" s="14">
        <f>IF(OR($C99="",AF99=""),"",N(Y99)*AF99)</f>
        <v/>
      </c>
      <c r="AH99" s="14">
        <f>IF(OR($C99="",AF99=""),"",N(AA99)*AF99)</f>
        <v/>
      </c>
      <c r="AI99" s="14">
        <f>IF(AG99="","",AH99-AG99)</f>
        <v/>
      </c>
    </row>
    <row r="100">
      <c r="A100" s="6" t="n">
        <v>97</v>
      </c>
      <c r="B100" s="2" t="n">
        <v>46251</v>
      </c>
      <c r="C100" s="12" t="inlineStr">
        <is>
          <t>有</t>
        </is>
      </c>
      <c r="D100" s="12" t="inlineStr">
        <is>
          <t>有</t>
        </is>
      </c>
      <c r="E100" s="12" t="inlineStr">
        <is>
          <t>有</t>
        </is>
      </c>
      <c r="F100" s="12" t="inlineStr">
        <is>
          <t>欠</t>
        </is>
      </c>
      <c r="G100" s="12" t="inlineStr">
        <is>
          <t>欠</t>
        </is>
      </c>
      <c r="H100" s="12" t="inlineStr">
        <is>
          <t>公</t>
        </is>
      </c>
      <c r="I100" s="12" t="inlineStr">
        <is>
          <t>公</t>
        </is>
      </c>
      <c r="J100" s="12" t="inlineStr">
        <is>
          <t>欠</t>
        </is>
      </c>
      <c r="K100" s="12" t="inlineStr">
        <is>
          <t>欠</t>
        </is>
      </c>
      <c r="L100" s="12" t="inlineStr">
        <is>
          <t>欠</t>
        </is>
      </c>
      <c r="M100" s="12" t="inlineStr">
        <is>
          <t>欠</t>
        </is>
      </c>
      <c r="N100" s="12" t="inlineStr">
        <is>
          <t>出</t>
        </is>
      </c>
      <c r="O100" s="12" t="inlineStr">
        <is>
          <t>出</t>
        </is>
      </c>
      <c r="P100" s="12" t="inlineStr">
        <is>
          <t>出</t>
        </is>
      </c>
      <c r="Q100" s="12" t="inlineStr">
        <is>
          <t>出</t>
        </is>
      </c>
      <c r="R100" s="12" t="inlineStr">
        <is>
          <t>出</t>
        </is>
      </c>
      <c r="S100" s="12" t="inlineStr">
        <is>
          <t>出</t>
        </is>
      </c>
      <c r="T100" s="12" t="inlineStr">
        <is>
          <t>出</t>
        </is>
      </c>
      <c r="U100" s="12" t="inlineStr">
        <is>
          <t>出</t>
        </is>
      </c>
      <c r="V100" s="12" t="inlineStr">
        <is>
          <t>出</t>
        </is>
      </c>
      <c r="W100" s="12" t="inlineStr">
        <is>
          <t>出</t>
        </is>
      </c>
      <c r="X100" s="13">
        <f t="array" ref="X100">IF($C100="","",IFERROR(MATCH(1,(($C100:$U100="欠")+($C100:$U100="有")+($C100:$U100="公"))*(($D100:$V100="欠")+($D100:$V100="有")+($D100:$V100="公"))*(($E100:$W100="欠")+($E100:$W100="有")+($E100:$W100="公")),0)+2,""))</f>
        <v/>
      </c>
      <c r="Y100" s="13">
        <f>IF(OR($C100="",X100=""),"",SUMPRODUCT(($C$3:$W$3&gt;X100)*(($C100:$W100="欠")+($C100:$W100="公"))))</f>
        <v/>
      </c>
      <c r="Z100" s="13">
        <f t="array" ref="Z100">IF($C100="","",IFERROR(SMALL(IF((($C100:$W100="欠")+($C100:$W100="有")+($C100:$W100="公")),$C$3:$W$3),3),""))</f>
        <v/>
      </c>
      <c r="AA100" s="13">
        <f>IF(OR($C100="",Z100=""),"",SUMPRODUCT(($C$3:$W$3&gt;Z100)*(($C100:$W100="欠")+($C100:$W100="公"))))</f>
        <v/>
      </c>
      <c r="AB100" s="13">
        <f t="array" ref="AB100">IF($C100="","",IFERROR(MATCH(1,(($C100:$U100="欠")+($C100:$U100="公"))*(($D100:$V100="欠")+($D100:$V100="公"))*(($E100:$W100="欠")+($E100:$W100="公")),0)+2,""))</f>
        <v/>
      </c>
      <c r="AC100" s="13">
        <f>IF(OR($C100="",AB100=""),"",SUMPRODUCT(($C$3:$W$3&gt;AB100)*(($C100:$W100="欠")+($C100:$W100="公"))))</f>
        <v/>
      </c>
      <c r="AD100" s="13">
        <f t="array" ref="AD100">IF($C100="","",IFERROR(MATCH(1,(($C100:$U100="欠")+($C100:$U100="有"))*(($D100:$V100="欠")+($D100:$V100="有"))*(($E100:$W100="欠")+($E100:$W100="有")),0)+2,""))</f>
        <v/>
      </c>
      <c r="AE100" s="13">
        <f>IF(OR($C100="",AD100=""),"",SUMPRODUCT(($C$3:$W$3&gt;AD100)*(($C100:$W100="欠")+($C100:$W100="公"))))</f>
        <v/>
      </c>
      <c r="AF100" s="14">
        <f>IF($C100="","",IFERROR(INDEX('2_100人'!$R:$R,ROW()+0),""))</f>
        <v/>
      </c>
      <c r="AG100" s="14">
        <f>IF(OR($C100="",AF100=""),"",N(Y100)*AF100)</f>
        <v/>
      </c>
      <c r="AH100" s="14">
        <f>IF(OR($C100="",AF100=""),"",N(AA100)*AF100)</f>
        <v/>
      </c>
      <c r="AI100" s="14">
        <f>IF(AG100="","",AH100-AG100)</f>
        <v/>
      </c>
    </row>
    <row r="101">
      <c r="A101" s="6" t="n">
        <v>98</v>
      </c>
      <c r="B101" s="2" t="n">
        <v>46217</v>
      </c>
      <c r="C101" s="12" t="inlineStr">
        <is>
          <t>欠</t>
        </is>
      </c>
      <c r="D101" s="12" t="inlineStr">
        <is>
          <t>欠</t>
        </is>
      </c>
      <c r="E101" s="12" t="inlineStr">
        <is>
          <t>欠</t>
        </is>
      </c>
      <c r="F101" s="12" t="inlineStr">
        <is>
          <t>欠</t>
        </is>
      </c>
      <c r="G101" s="12" t="inlineStr">
        <is>
          <t>公</t>
        </is>
      </c>
      <c r="H101" s="12" t="inlineStr">
        <is>
          <t>公</t>
        </is>
      </c>
      <c r="I101" s="12" t="inlineStr">
        <is>
          <t>欠</t>
        </is>
      </c>
      <c r="J101" s="12" t="inlineStr">
        <is>
          <t>欠</t>
        </is>
      </c>
      <c r="K101" s="12" t="inlineStr">
        <is>
          <t>欠</t>
        </is>
      </c>
      <c r="L101" s="12" t="inlineStr">
        <is>
          <t>欠</t>
        </is>
      </c>
      <c r="M101" s="12" t="inlineStr">
        <is>
          <t>欠</t>
        </is>
      </c>
      <c r="N101" s="12" t="inlineStr">
        <is>
          <t>公</t>
        </is>
      </c>
      <c r="O101" s="12" t="inlineStr">
        <is>
          <t>出</t>
        </is>
      </c>
      <c r="P101" s="12" t="inlineStr">
        <is>
          <t>出</t>
        </is>
      </c>
      <c r="Q101" s="12" t="inlineStr">
        <is>
          <t>出</t>
        </is>
      </c>
      <c r="R101" s="12" t="inlineStr">
        <is>
          <t>出</t>
        </is>
      </c>
      <c r="S101" s="12" t="inlineStr">
        <is>
          <t>出</t>
        </is>
      </c>
      <c r="T101" s="12" t="inlineStr">
        <is>
          <t>出</t>
        </is>
      </c>
      <c r="U101" s="12" t="inlineStr">
        <is>
          <t>出</t>
        </is>
      </c>
      <c r="V101" s="12" t="inlineStr">
        <is>
          <t>出</t>
        </is>
      </c>
      <c r="W101" s="12" t="inlineStr">
        <is>
          <t>出</t>
        </is>
      </c>
      <c r="X101" s="13">
        <f t="array" ref="X101">IF($C101="","",IFERROR(MATCH(1,(($C101:$U101="欠")+($C101:$U101="有")+($C101:$U101="公"))*(($D101:$V101="欠")+($D101:$V101="有")+($D101:$V101="公"))*(($E101:$W101="欠")+($E101:$W101="有")+($E101:$W101="公")),0)+2,""))</f>
        <v/>
      </c>
      <c r="Y101" s="13">
        <f>IF(OR($C101="",X101=""),"",SUMPRODUCT(($C$3:$W$3&gt;X101)*(($C101:$W101="欠")+($C101:$W101="公"))))</f>
        <v/>
      </c>
      <c r="Z101" s="13">
        <f t="array" ref="Z101">IF($C101="","",IFERROR(SMALL(IF((($C101:$W101="欠")+($C101:$W101="有")+($C101:$W101="公")),$C$3:$W$3),3),""))</f>
        <v/>
      </c>
      <c r="AA101" s="13">
        <f>IF(OR($C101="",Z101=""),"",SUMPRODUCT(($C$3:$W$3&gt;Z101)*(($C101:$W101="欠")+($C101:$W101="公"))))</f>
        <v/>
      </c>
      <c r="AB101" s="13">
        <f t="array" ref="AB101">IF($C101="","",IFERROR(MATCH(1,(($C101:$U101="欠")+($C101:$U101="公"))*(($D101:$V101="欠")+($D101:$V101="公"))*(($E101:$W101="欠")+($E101:$W101="公")),0)+2,""))</f>
        <v/>
      </c>
      <c r="AC101" s="13">
        <f>IF(OR($C101="",AB101=""),"",SUMPRODUCT(($C$3:$W$3&gt;AB101)*(($C101:$W101="欠")+($C101:$W101="公"))))</f>
        <v/>
      </c>
      <c r="AD101" s="13">
        <f t="array" ref="AD101">IF($C101="","",IFERROR(MATCH(1,(($C101:$U101="欠")+($C101:$U101="有"))*(($D101:$V101="欠")+($D101:$V101="有"))*(($E101:$W101="欠")+($E101:$W101="有")),0)+2,""))</f>
        <v/>
      </c>
      <c r="AE101" s="13">
        <f>IF(OR($C101="",AD101=""),"",SUMPRODUCT(($C$3:$W$3&gt;AD101)*(($C101:$W101="欠")+($C101:$W101="公"))))</f>
        <v/>
      </c>
      <c r="AF101" s="14">
        <f>IF($C101="","",IFERROR(INDEX('2_100人'!$R:$R,ROW()+0),""))</f>
        <v/>
      </c>
      <c r="AG101" s="14">
        <f>IF(OR($C101="",AF101=""),"",N(Y101)*AF101)</f>
        <v/>
      </c>
      <c r="AH101" s="14">
        <f>IF(OR($C101="",AF101=""),"",N(AA101)*AF101)</f>
        <v/>
      </c>
      <c r="AI101" s="14">
        <f>IF(AG101="","",AH101-AG101)</f>
        <v/>
      </c>
    </row>
    <row r="102">
      <c r="A102" s="6" t="n">
        <v>99</v>
      </c>
      <c r="B102" s="2" t="n">
        <v>46134</v>
      </c>
      <c r="C102" s="12" t="inlineStr">
        <is>
          <t>有</t>
        </is>
      </c>
      <c r="D102" s="12" t="inlineStr">
        <is>
          <t>有</t>
        </is>
      </c>
      <c r="E102" s="12" t="inlineStr">
        <is>
          <t>出</t>
        </is>
      </c>
      <c r="F102" s="12" t="inlineStr">
        <is>
          <t>出</t>
        </is>
      </c>
      <c r="G102" s="12" t="inlineStr">
        <is>
          <t>公</t>
        </is>
      </c>
      <c r="H102" s="12" t="inlineStr">
        <is>
          <t>有</t>
        </is>
      </c>
      <c r="I102" s="12" t="inlineStr">
        <is>
          <t>欠</t>
        </is>
      </c>
      <c r="J102" s="12" t="inlineStr">
        <is>
          <t>欠</t>
        </is>
      </c>
      <c r="K102" s="12" t="inlineStr">
        <is>
          <t>欠</t>
        </is>
      </c>
      <c r="L102" s="12" t="inlineStr">
        <is>
          <t>欠</t>
        </is>
      </c>
      <c r="M102" s="12" t="inlineStr">
        <is>
          <t>公</t>
        </is>
      </c>
      <c r="N102" s="12" t="inlineStr">
        <is>
          <t>公</t>
        </is>
      </c>
      <c r="O102" s="12" t="inlineStr">
        <is>
          <t>欠</t>
        </is>
      </c>
      <c r="P102" s="12" t="inlineStr">
        <is>
          <t>欠</t>
        </is>
      </c>
      <c r="Q102" s="12" t="inlineStr">
        <is>
          <t>欠</t>
        </is>
      </c>
      <c r="R102" s="12" t="inlineStr">
        <is>
          <t>欠</t>
        </is>
      </c>
      <c r="S102" s="12" t="inlineStr">
        <is>
          <t>欠</t>
        </is>
      </c>
      <c r="T102" s="12" t="inlineStr">
        <is>
          <t>公</t>
        </is>
      </c>
      <c r="U102" s="12" t="inlineStr">
        <is>
          <t>公</t>
        </is>
      </c>
      <c r="V102" s="12" t="inlineStr">
        <is>
          <t>欠</t>
        </is>
      </c>
      <c r="W102" s="12" t="inlineStr">
        <is>
          <t>欠</t>
        </is>
      </c>
      <c r="X102" s="13">
        <f t="array" ref="X102">IF($C102="","",IFERROR(MATCH(1,(($C102:$U102="欠")+($C102:$U102="有")+($C102:$U102="公"))*(($D102:$V102="欠")+($D102:$V102="有")+($D102:$V102="公"))*(($E102:$W102="欠")+($E102:$W102="有")+($E102:$W102="公")),0)+2,""))</f>
        <v/>
      </c>
      <c r="Y102" s="13">
        <f>IF(OR($C102="",X102=""),"",SUMPRODUCT(($C$3:$W$3&gt;X102)*(($C102:$W102="欠")+($C102:$W102="公"))))</f>
        <v/>
      </c>
      <c r="Z102" s="13">
        <f t="array" ref="Z102">IF($C102="","",IFERROR(SMALL(IF((($C102:$W102="欠")+($C102:$W102="有")+($C102:$W102="公")),$C$3:$W$3),3),""))</f>
        <v/>
      </c>
      <c r="AA102" s="13">
        <f>IF(OR($C102="",Z102=""),"",SUMPRODUCT(($C$3:$W$3&gt;Z102)*(($C102:$W102="欠")+($C102:$W102="公"))))</f>
        <v/>
      </c>
      <c r="AB102" s="13">
        <f t="array" ref="AB102">IF($C102="","",IFERROR(MATCH(1,(($C102:$U102="欠")+($C102:$U102="公"))*(($D102:$V102="欠")+($D102:$V102="公"))*(($E102:$W102="欠")+($E102:$W102="公")),0)+2,""))</f>
        <v/>
      </c>
      <c r="AC102" s="13">
        <f>IF(OR($C102="",AB102=""),"",SUMPRODUCT(($C$3:$W$3&gt;AB102)*(($C102:$W102="欠")+($C102:$W102="公"))))</f>
        <v/>
      </c>
      <c r="AD102" s="13">
        <f t="array" ref="AD102">IF($C102="","",IFERROR(MATCH(1,(($C102:$U102="欠")+($C102:$U102="有"))*(($D102:$V102="欠")+($D102:$V102="有"))*(($E102:$W102="欠")+($E102:$W102="有")),0)+2,""))</f>
        <v/>
      </c>
      <c r="AE102" s="13">
        <f>IF(OR($C102="",AD102=""),"",SUMPRODUCT(($C$3:$W$3&gt;AD102)*(($C102:$W102="欠")+($C102:$W102="公"))))</f>
        <v/>
      </c>
      <c r="AF102" s="14">
        <f>IF($C102="","",IFERROR(INDEX('2_100人'!$R:$R,ROW()+0),""))</f>
        <v/>
      </c>
      <c r="AG102" s="14">
        <f>IF(OR($C102="",AF102=""),"",N(Y102)*AF102)</f>
        <v/>
      </c>
      <c r="AH102" s="14">
        <f>IF(OR($C102="",AF102=""),"",N(AA102)*AF102)</f>
        <v/>
      </c>
      <c r="AI102" s="14">
        <f>IF(AG102="","",AH102-AG102)</f>
        <v/>
      </c>
    </row>
    <row r="103">
      <c r="A103" s="6" t="n">
        <v>100</v>
      </c>
      <c r="B103" s="2" t="n">
        <v>46030</v>
      </c>
      <c r="C103" s="12" t="inlineStr">
        <is>
          <t>欠</t>
        </is>
      </c>
      <c r="D103" s="12" t="inlineStr">
        <is>
          <t>欠</t>
        </is>
      </c>
      <c r="E103" s="12" t="inlineStr">
        <is>
          <t>公</t>
        </is>
      </c>
      <c r="F103" s="12" t="inlineStr">
        <is>
          <t>公</t>
        </is>
      </c>
      <c r="G103" s="12" t="inlineStr">
        <is>
          <t>欠</t>
        </is>
      </c>
      <c r="H103" s="12" t="inlineStr">
        <is>
          <t>欠</t>
        </is>
      </c>
      <c r="I103" s="12" t="inlineStr">
        <is>
          <t>欠</t>
        </is>
      </c>
      <c r="J103" s="12" t="inlineStr">
        <is>
          <t>出</t>
        </is>
      </c>
      <c r="K103" s="12" t="inlineStr">
        <is>
          <t>出</t>
        </is>
      </c>
      <c r="L103" s="12" t="inlineStr">
        <is>
          <t>出</t>
        </is>
      </c>
      <c r="M103" s="12" t="inlineStr">
        <is>
          <t>出</t>
        </is>
      </c>
      <c r="N103" s="12" t="inlineStr">
        <is>
          <t>出</t>
        </is>
      </c>
      <c r="O103" s="12" t="inlineStr">
        <is>
          <t>出</t>
        </is>
      </c>
      <c r="P103" s="12" t="inlineStr">
        <is>
          <t>出</t>
        </is>
      </c>
      <c r="Q103" s="12" t="inlineStr">
        <is>
          <t>出</t>
        </is>
      </c>
      <c r="R103" s="12" t="inlineStr">
        <is>
          <t>出</t>
        </is>
      </c>
      <c r="S103" s="12" t="inlineStr">
        <is>
          <t>出</t>
        </is>
      </c>
      <c r="T103" s="12" t="inlineStr">
        <is>
          <t>出</t>
        </is>
      </c>
      <c r="U103" s="12" t="inlineStr">
        <is>
          <t>出</t>
        </is>
      </c>
      <c r="V103" s="12" t="inlineStr">
        <is>
          <t>出</t>
        </is>
      </c>
      <c r="W103" s="12" t="inlineStr">
        <is>
          <t>出</t>
        </is>
      </c>
      <c r="X103" s="13">
        <f t="array" ref="X103">IF($C103="","",IFERROR(MATCH(1,(($C103:$U103="欠")+($C103:$U103="有")+($C103:$U103="公"))*(($D103:$V103="欠")+($D103:$V103="有")+($D103:$V103="公"))*(($E103:$W103="欠")+($E103:$W103="有")+($E103:$W103="公")),0)+2,""))</f>
        <v/>
      </c>
      <c r="Y103" s="13">
        <f>IF(OR($C103="",X103=""),"",SUMPRODUCT(($C$3:$W$3&gt;X103)*(($C103:$W103="欠")+($C103:$W103="公"))))</f>
        <v/>
      </c>
      <c r="Z103" s="13">
        <f t="array" ref="Z103">IF($C103="","",IFERROR(SMALL(IF((($C103:$W103="欠")+($C103:$W103="有")+($C103:$W103="公")),$C$3:$W$3),3),""))</f>
        <v/>
      </c>
      <c r="AA103" s="13">
        <f>IF(OR($C103="",Z103=""),"",SUMPRODUCT(($C$3:$W$3&gt;Z103)*(($C103:$W103="欠")+($C103:$W103="公"))))</f>
        <v/>
      </c>
      <c r="AB103" s="13">
        <f t="array" ref="AB103">IF($C103="","",IFERROR(MATCH(1,(($C103:$U103="欠")+($C103:$U103="公"))*(($D103:$V103="欠")+($D103:$V103="公"))*(($E103:$W103="欠")+($E103:$W103="公")),0)+2,""))</f>
        <v/>
      </c>
      <c r="AC103" s="13">
        <f>IF(OR($C103="",AB103=""),"",SUMPRODUCT(($C$3:$W$3&gt;AB103)*(($C103:$W103="欠")+($C103:$W103="公"))))</f>
        <v/>
      </c>
      <c r="AD103" s="13">
        <f t="array" ref="AD103">IF($C103="","",IFERROR(MATCH(1,(($C103:$U103="欠")+($C103:$U103="有"))*(($D103:$V103="欠")+($D103:$V103="有"))*(($E103:$W103="欠")+($E103:$W103="有")),0)+2,""))</f>
        <v/>
      </c>
      <c r="AE103" s="13">
        <f>IF(OR($C103="",AD103=""),"",SUMPRODUCT(($C$3:$W$3&gt;AD103)*(($C103:$W103="欠")+($C103:$W103="公"))))</f>
        <v/>
      </c>
      <c r="AF103" s="14">
        <f>IF($C103="","",IFERROR(INDEX('2_100人'!$R:$R,ROW()+0),""))</f>
        <v/>
      </c>
      <c r="AG103" s="14">
        <f>IF(OR($C103="",AF103=""),"",N(Y103)*AF103)</f>
        <v/>
      </c>
      <c r="AH103" s="14">
        <f>IF(OR($C103="",AF103=""),"",N(AA103)*AF103)</f>
        <v/>
      </c>
      <c r="AI103" s="14">
        <f>IF(AG103="","",AH103-AG103)</f>
        <v/>
      </c>
    </row>
    <row r="104">
      <c r="A104" s="6" t="n"/>
      <c r="B104" s="2" t="n"/>
      <c r="C104" s="12" t="n"/>
      <c r="D104" s="12" t="n"/>
      <c r="E104" s="12" t="n"/>
      <c r="F104" s="12" t="n"/>
      <c r="G104" s="12" t="n"/>
      <c r="H104" s="12" t="n"/>
      <c r="I104" s="12" t="n"/>
      <c r="J104" s="12" t="n"/>
      <c r="K104" s="12" t="n"/>
      <c r="L104" s="12" t="n"/>
      <c r="M104" s="12" t="n"/>
      <c r="N104" s="12" t="n"/>
      <c r="O104" s="12" t="n"/>
      <c r="P104" s="12" t="n"/>
      <c r="Q104" s="12" t="n"/>
      <c r="R104" s="12" t="n"/>
      <c r="S104" s="12" t="n"/>
      <c r="T104" s="12" t="n"/>
      <c r="U104" s="12" t="n"/>
      <c r="V104" s="12" t="n"/>
      <c r="W104" s="12" t="n"/>
      <c r="X104" s="13">
        <f t="array" ref="X104">IF($C104="","",IFERROR(MATCH(1,(($C104:$U104="欠")+($C104:$U104="有")+($C104:$U104="公"))*(($D104:$V104="欠")+($D104:$V104="有")+($D104:$V104="公"))*(($E104:$W104="欠")+($E104:$W104="有")+($E104:$W104="公")),0)+2,""))</f>
        <v/>
      </c>
      <c r="Y104" s="13">
        <f>IF(OR($C104="",X104=""),"",SUMPRODUCT(($C$3:$W$3&gt;X104)*(($C104:$W104="欠")+($C104:$W104="公"))))</f>
        <v/>
      </c>
      <c r="Z104" s="13">
        <f t="array" ref="Z104">IF($C104="","",IFERROR(SMALL(IF((($C104:$W104="欠")+($C104:$W104="有")+($C104:$W104="公")),$C$3:$W$3),3),""))</f>
        <v/>
      </c>
      <c r="AA104" s="13">
        <f>IF(OR($C104="",Z104=""),"",SUMPRODUCT(($C$3:$W$3&gt;Z104)*(($C104:$W104="欠")+($C104:$W104="公"))))</f>
        <v/>
      </c>
      <c r="AB104" s="13">
        <f t="array" ref="AB104">IF($C104="","",IFERROR(MATCH(1,(($C104:$U104="欠")+($C104:$U104="公"))*(($D104:$V104="欠")+($D104:$V104="公"))*(($E104:$W104="欠")+($E104:$W104="公")),0)+2,""))</f>
        <v/>
      </c>
      <c r="AC104" s="13">
        <f>IF(OR($C104="",AB104=""),"",SUMPRODUCT(($C$3:$W$3&gt;AB104)*(($C104:$W104="欠")+($C104:$W104="公"))))</f>
        <v/>
      </c>
      <c r="AD104" s="13">
        <f t="array" ref="AD104">IF($C104="","",IFERROR(MATCH(1,(($C104:$U104="欠")+($C104:$U104="有"))*(($D104:$V104="欠")+($D104:$V104="有"))*(($E104:$W104="欠")+($E104:$W104="有")),0)+2,""))</f>
        <v/>
      </c>
      <c r="AE104" s="13">
        <f>IF(OR($C104="",AD104=""),"",SUMPRODUCT(($C$3:$W$3&gt;AD104)*(($C104:$W104="欠")+($C104:$W104="公"))))</f>
        <v/>
      </c>
      <c r="AF104" s="14">
        <f>IF($C104="","",IFERROR(INDEX('2_100人'!$R:$R,ROW()+0),""))</f>
        <v/>
      </c>
      <c r="AG104" s="14">
        <f>IF(OR($C104="",AF104=""),"",N(Y104)*AF104)</f>
        <v/>
      </c>
      <c r="AH104" s="14">
        <f>IF(OR($C104="",AF104=""),"",N(AA104)*AF104)</f>
        <v/>
      </c>
      <c r="AI104" s="14">
        <f>IF(AG104="","",AH104-AG104)</f>
        <v/>
      </c>
    </row>
    <row r="105">
      <c r="A105" s="6" t="n"/>
      <c r="B105" s="2" t="n"/>
      <c r="C105" s="12" t="n"/>
      <c r="D105" s="12" t="n"/>
      <c r="E105" s="12" t="n"/>
      <c r="F105" s="12" t="n"/>
      <c r="G105" s="12" t="n"/>
      <c r="H105" s="12" t="n"/>
      <c r="I105" s="12" t="n"/>
      <c r="J105" s="12" t="n"/>
      <c r="K105" s="12" t="n"/>
      <c r="L105" s="12" t="n"/>
      <c r="M105" s="12" t="n"/>
      <c r="N105" s="12" t="n"/>
      <c r="O105" s="12" t="n"/>
      <c r="P105" s="12" t="n"/>
      <c r="Q105" s="12" t="n"/>
      <c r="R105" s="12" t="n"/>
      <c r="S105" s="12" t="n"/>
      <c r="T105" s="12" t="n"/>
      <c r="U105" s="12" t="n"/>
      <c r="V105" s="12" t="n"/>
      <c r="W105" s="12" t="n"/>
      <c r="X105" s="13">
        <f t="array" ref="X105">IF($C105="","",IFERROR(MATCH(1,(($C105:$U105="欠")+($C105:$U105="有")+($C105:$U105="公"))*(($D105:$V105="欠")+($D105:$V105="有")+($D105:$V105="公"))*(($E105:$W105="欠")+($E105:$W105="有")+($E105:$W105="公")),0)+2,""))</f>
        <v/>
      </c>
      <c r="Y105" s="13">
        <f>IF(OR($C105="",X105=""),"",SUMPRODUCT(($C$3:$W$3&gt;X105)*(($C105:$W105="欠")+($C105:$W105="公"))))</f>
        <v/>
      </c>
      <c r="Z105" s="13">
        <f t="array" ref="Z105">IF($C105="","",IFERROR(SMALL(IF((($C105:$W105="欠")+($C105:$W105="有")+($C105:$W105="公")),$C$3:$W$3),3),""))</f>
        <v/>
      </c>
      <c r="AA105" s="13">
        <f>IF(OR($C105="",Z105=""),"",SUMPRODUCT(($C$3:$W$3&gt;Z105)*(($C105:$W105="欠")+($C105:$W105="公"))))</f>
        <v/>
      </c>
      <c r="AB105" s="13">
        <f t="array" ref="AB105">IF($C105="","",IFERROR(MATCH(1,(($C105:$U105="欠")+($C105:$U105="公"))*(($D105:$V105="欠")+($D105:$V105="公"))*(($E105:$W105="欠")+($E105:$W105="公")),0)+2,""))</f>
        <v/>
      </c>
      <c r="AC105" s="13">
        <f>IF(OR($C105="",AB105=""),"",SUMPRODUCT(($C$3:$W$3&gt;AB105)*(($C105:$W105="欠")+($C105:$W105="公"))))</f>
        <v/>
      </c>
      <c r="AD105" s="13">
        <f t="array" ref="AD105">IF($C105="","",IFERROR(MATCH(1,(($C105:$U105="欠")+($C105:$U105="有"))*(($D105:$V105="欠")+($D105:$V105="有"))*(($E105:$W105="欠")+($E105:$W105="有")),0)+2,""))</f>
        <v/>
      </c>
      <c r="AE105" s="13">
        <f>IF(OR($C105="",AD105=""),"",SUMPRODUCT(($C$3:$W$3&gt;AD105)*(($C105:$W105="欠")+($C105:$W105="公"))))</f>
        <v/>
      </c>
      <c r="AF105" s="14">
        <f>IF($C105="","",IFERROR(INDEX('2_100人'!$R:$R,ROW()+0),""))</f>
        <v/>
      </c>
      <c r="AG105" s="14">
        <f>IF(OR($C105="",AF105=""),"",N(Y105)*AF105)</f>
        <v/>
      </c>
      <c r="AH105" s="14">
        <f>IF(OR($C105="",AF105=""),"",N(AA105)*AF105)</f>
        <v/>
      </c>
      <c r="AI105" s="14">
        <f>IF(AG105="","",AH105-AG105)</f>
        <v/>
      </c>
    </row>
    <row r="106">
      <c r="A106" s="6" t="n"/>
      <c r="B106" s="2" t="n"/>
      <c r="C106" s="12" t="n"/>
      <c r="D106" s="12" t="n"/>
      <c r="E106" s="12" t="n"/>
      <c r="F106" s="12" t="n"/>
      <c r="G106" s="12" t="n"/>
      <c r="H106" s="12" t="n"/>
      <c r="I106" s="12" t="n"/>
      <c r="J106" s="12" t="n"/>
      <c r="K106" s="12" t="n"/>
      <c r="L106" s="12" t="n"/>
      <c r="M106" s="12" t="n"/>
      <c r="N106" s="12" t="n"/>
      <c r="O106" s="12" t="n"/>
      <c r="P106" s="12" t="n"/>
      <c r="Q106" s="12" t="n"/>
      <c r="R106" s="12" t="n"/>
      <c r="S106" s="12" t="n"/>
      <c r="T106" s="12" t="n"/>
      <c r="U106" s="12" t="n"/>
      <c r="V106" s="12" t="n"/>
      <c r="W106" s="12" t="n"/>
      <c r="X106" s="13">
        <f t="array" ref="X106">IF($C106="","",IFERROR(MATCH(1,(($C106:$U106="欠")+($C106:$U106="有")+($C106:$U106="公"))*(($D106:$V106="欠")+($D106:$V106="有")+($D106:$V106="公"))*(($E106:$W106="欠")+($E106:$W106="有")+($E106:$W106="公")),0)+2,""))</f>
        <v/>
      </c>
      <c r="Y106" s="13">
        <f>IF(OR($C106="",X106=""),"",SUMPRODUCT(($C$3:$W$3&gt;X106)*(($C106:$W106="欠")+($C106:$W106="公"))))</f>
        <v/>
      </c>
      <c r="Z106" s="13">
        <f t="array" ref="Z106">IF($C106="","",IFERROR(SMALL(IF((($C106:$W106="欠")+($C106:$W106="有")+($C106:$W106="公")),$C$3:$W$3),3),""))</f>
        <v/>
      </c>
      <c r="AA106" s="13">
        <f>IF(OR($C106="",Z106=""),"",SUMPRODUCT(($C$3:$W$3&gt;Z106)*(($C106:$W106="欠")+($C106:$W106="公"))))</f>
        <v/>
      </c>
      <c r="AB106" s="13">
        <f t="array" ref="AB106">IF($C106="","",IFERROR(MATCH(1,(($C106:$U106="欠")+($C106:$U106="公"))*(($D106:$V106="欠")+($D106:$V106="公"))*(($E106:$W106="欠")+($E106:$W106="公")),0)+2,""))</f>
        <v/>
      </c>
      <c r="AC106" s="13">
        <f>IF(OR($C106="",AB106=""),"",SUMPRODUCT(($C$3:$W$3&gt;AB106)*(($C106:$W106="欠")+($C106:$W106="公"))))</f>
        <v/>
      </c>
      <c r="AD106" s="13">
        <f t="array" ref="AD106">IF($C106="","",IFERROR(MATCH(1,(($C106:$U106="欠")+($C106:$U106="有"))*(($D106:$V106="欠")+($D106:$V106="有"))*(($E106:$W106="欠")+($E106:$W106="有")),0)+2,""))</f>
        <v/>
      </c>
      <c r="AE106" s="13">
        <f>IF(OR($C106="",AD106=""),"",SUMPRODUCT(($C$3:$W$3&gt;AD106)*(($C106:$W106="欠")+($C106:$W106="公"))))</f>
        <v/>
      </c>
      <c r="AF106" s="14">
        <f>IF($C106="","",IFERROR(INDEX('2_100人'!$R:$R,ROW()+0),""))</f>
        <v/>
      </c>
      <c r="AG106" s="14">
        <f>IF(OR($C106="",AF106=""),"",N(Y106)*AF106)</f>
        <v/>
      </c>
      <c r="AH106" s="14">
        <f>IF(OR($C106="",AF106=""),"",N(AA106)*AF106)</f>
        <v/>
      </c>
      <c r="AI106" s="14">
        <f>IF(AG106="","",AH106-AG106)</f>
        <v/>
      </c>
    </row>
    <row r="107">
      <c r="A107" s="6" t="n"/>
      <c r="B107" s="2" t="n"/>
      <c r="C107" s="12" t="n"/>
      <c r="D107" s="12" t="n"/>
      <c r="E107" s="12" t="n"/>
      <c r="F107" s="12" t="n"/>
      <c r="G107" s="12" t="n"/>
      <c r="H107" s="12" t="n"/>
      <c r="I107" s="12" t="n"/>
      <c r="J107" s="12" t="n"/>
      <c r="K107" s="12" t="n"/>
      <c r="L107" s="12" t="n"/>
      <c r="M107" s="12" t="n"/>
      <c r="N107" s="12" t="n"/>
      <c r="O107" s="12" t="n"/>
      <c r="P107" s="12" t="n"/>
      <c r="Q107" s="12" t="n"/>
      <c r="R107" s="12" t="n"/>
      <c r="S107" s="12" t="n"/>
      <c r="T107" s="12" t="n"/>
      <c r="U107" s="12" t="n"/>
      <c r="V107" s="12" t="n"/>
      <c r="W107" s="12" t="n"/>
      <c r="X107" s="13">
        <f t="array" ref="X107">IF($C107="","",IFERROR(MATCH(1,(($C107:$U107="欠")+($C107:$U107="有")+($C107:$U107="公"))*(($D107:$V107="欠")+($D107:$V107="有")+($D107:$V107="公"))*(($E107:$W107="欠")+($E107:$W107="有")+($E107:$W107="公")),0)+2,""))</f>
        <v/>
      </c>
      <c r="Y107" s="13">
        <f>IF(OR($C107="",X107=""),"",SUMPRODUCT(($C$3:$W$3&gt;X107)*(($C107:$W107="欠")+($C107:$W107="公"))))</f>
        <v/>
      </c>
      <c r="Z107" s="13">
        <f t="array" ref="Z107">IF($C107="","",IFERROR(SMALL(IF((($C107:$W107="欠")+($C107:$W107="有")+($C107:$W107="公")),$C$3:$W$3),3),""))</f>
        <v/>
      </c>
      <c r="AA107" s="13">
        <f>IF(OR($C107="",Z107=""),"",SUMPRODUCT(($C$3:$W$3&gt;Z107)*(($C107:$W107="欠")+($C107:$W107="公"))))</f>
        <v/>
      </c>
      <c r="AB107" s="13">
        <f t="array" ref="AB107">IF($C107="","",IFERROR(MATCH(1,(($C107:$U107="欠")+($C107:$U107="公"))*(($D107:$V107="欠")+($D107:$V107="公"))*(($E107:$W107="欠")+($E107:$W107="公")),0)+2,""))</f>
        <v/>
      </c>
      <c r="AC107" s="13">
        <f>IF(OR($C107="",AB107=""),"",SUMPRODUCT(($C$3:$W$3&gt;AB107)*(($C107:$W107="欠")+($C107:$W107="公"))))</f>
        <v/>
      </c>
      <c r="AD107" s="13">
        <f t="array" ref="AD107">IF($C107="","",IFERROR(MATCH(1,(($C107:$U107="欠")+($C107:$U107="有"))*(($D107:$V107="欠")+($D107:$V107="有"))*(($E107:$W107="欠")+($E107:$W107="有")),0)+2,""))</f>
        <v/>
      </c>
      <c r="AE107" s="13">
        <f>IF(OR($C107="",AD107=""),"",SUMPRODUCT(($C$3:$W$3&gt;AD107)*(($C107:$W107="欠")+($C107:$W107="公"))))</f>
        <v/>
      </c>
      <c r="AF107" s="14">
        <f>IF($C107="","",IFERROR(INDEX('2_100人'!$R:$R,ROW()+0),""))</f>
        <v/>
      </c>
      <c r="AG107" s="14">
        <f>IF(OR($C107="",AF107=""),"",N(Y107)*AF107)</f>
        <v/>
      </c>
      <c r="AH107" s="14">
        <f>IF(OR($C107="",AF107=""),"",N(AA107)*AF107)</f>
        <v/>
      </c>
      <c r="AI107" s="14">
        <f>IF(AG107="","",AH107-AG107)</f>
        <v/>
      </c>
    </row>
    <row r="108">
      <c r="A108" s="6" t="n"/>
      <c r="B108" s="2" t="n"/>
      <c r="C108" s="12" t="n"/>
      <c r="D108" s="12" t="n"/>
      <c r="E108" s="12" t="n"/>
      <c r="F108" s="12" t="n"/>
      <c r="G108" s="12" t="n"/>
      <c r="H108" s="12" t="n"/>
      <c r="I108" s="12" t="n"/>
      <c r="J108" s="12" t="n"/>
      <c r="K108" s="12" t="n"/>
      <c r="L108" s="12" t="n"/>
      <c r="M108" s="12" t="n"/>
      <c r="N108" s="12" t="n"/>
      <c r="O108" s="12" t="n"/>
      <c r="P108" s="12" t="n"/>
      <c r="Q108" s="12" t="n"/>
      <c r="R108" s="12" t="n"/>
      <c r="S108" s="12" t="n"/>
      <c r="T108" s="12" t="n"/>
      <c r="U108" s="12" t="n"/>
      <c r="V108" s="12" t="n"/>
      <c r="W108" s="12" t="n"/>
      <c r="X108" s="13">
        <f t="array" ref="X108">IF($C108="","",IFERROR(MATCH(1,(($C108:$U108="欠")+($C108:$U108="有")+($C108:$U108="公"))*(($D108:$V108="欠")+($D108:$V108="有")+($D108:$V108="公"))*(($E108:$W108="欠")+($E108:$W108="有")+($E108:$W108="公")),0)+2,""))</f>
        <v/>
      </c>
      <c r="Y108" s="13">
        <f>IF(OR($C108="",X108=""),"",SUMPRODUCT(($C$3:$W$3&gt;X108)*(($C108:$W108="欠")+($C108:$W108="公"))))</f>
        <v/>
      </c>
      <c r="Z108" s="13">
        <f t="array" ref="Z108">IF($C108="","",IFERROR(SMALL(IF((($C108:$W108="欠")+($C108:$W108="有")+($C108:$W108="公")),$C$3:$W$3),3),""))</f>
        <v/>
      </c>
      <c r="AA108" s="13">
        <f>IF(OR($C108="",Z108=""),"",SUMPRODUCT(($C$3:$W$3&gt;Z108)*(($C108:$W108="欠")+($C108:$W108="公"))))</f>
        <v/>
      </c>
      <c r="AB108" s="13">
        <f t="array" ref="AB108">IF($C108="","",IFERROR(MATCH(1,(($C108:$U108="欠")+($C108:$U108="公"))*(($D108:$V108="欠")+($D108:$V108="公"))*(($E108:$W108="欠")+($E108:$W108="公")),0)+2,""))</f>
        <v/>
      </c>
      <c r="AC108" s="13">
        <f>IF(OR($C108="",AB108=""),"",SUMPRODUCT(($C$3:$W$3&gt;AB108)*(($C108:$W108="欠")+($C108:$W108="公"))))</f>
        <v/>
      </c>
      <c r="AD108" s="13">
        <f t="array" ref="AD108">IF($C108="","",IFERROR(MATCH(1,(($C108:$U108="欠")+($C108:$U108="有"))*(($D108:$V108="欠")+($D108:$V108="有"))*(($E108:$W108="欠")+($E108:$W108="有")),0)+2,""))</f>
        <v/>
      </c>
      <c r="AE108" s="13">
        <f>IF(OR($C108="",AD108=""),"",SUMPRODUCT(($C$3:$W$3&gt;AD108)*(($C108:$W108="欠")+($C108:$W108="公"))))</f>
        <v/>
      </c>
      <c r="AF108" s="14">
        <f>IF($C108="","",IFERROR(INDEX('2_100人'!$R:$R,ROW()+0),""))</f>
        <v/>
      </c>
      <c r="AG108" s="14">
        <f>IF(OR($C108="",AF108=""),"",N(Y108)*AF108)</f>
        <v/>
      </c>
      <c r="AH108" s="14">
        <f>IF(OR($C108="",AF108=""),"",N(AA108)*AF108)</f>
        <v/>
      </c>
      <c r="AI108" s="14">
        <f>IF(AG108="","",AH108-AG108)</f>
        <v/>
      </c>
    </row>
    <row r="109">
      <c r="A109" s="6" t="n"/>
      <c r="B109" s="2" t="n"/>
      <c r="C109" s="12" t="n"/>
      <c r="D109" s="12" t="n"/>
      <c r="E109" s="12" t="n"/>
      <c r="F109" s="12" t="n"/>
      <c r="G109" s="12" t="n"/>
      <c r="H109" s="12" t="n"/>
      <c r="I109" s="12" t="n"/>
      <c r="J109" s="12" t="n"/>
      <c r="K109" s="12" t="n"/>
      <c r="L109" s="12" t="n"/>
      <c r="M109" s="12" t="n"/>
      <c r="N109" s="12" t="n"/>
      <c r="O109" s="12" t="n"/>
      <c r="P109" s="12" t="n"/>
      <c r="Q109" s="12" t="n"/>
      <c r="R109" s="12" t="n"/>
      <c r="S109" s="12" t="n"/>
      <c r="T109" s="12" t="n"/>
      <c r="U109" s="12" t="n"/>
      <c r="V109" s="12" t="n"/>
      <c r="W109" s="12" t="n"/>
      <c r="X109" s="13">
        <f t="array" ref="X109">IF($C109="","",IFERROR(MATCH(1,(($C109:$U109="欠")+($C109:$U109="有")+($C109:$U109="公"))*(($D109:$V109="欠")+($D109:$V109="有")+($D109:$V109="公"))*(($E109:$W109="欠")+($E109:$W109="有")+($E109:$W109="公")),0)+2,""))</f>
        <v/>
      </c>
      <c r="Y109" s="13">
        <f>IF(OR($C109="",X109=""),"",SUMPRODUCT(($C$3:$W$3&gt;X109)*(($C109:$W109="欠")+($C109:$W109="公"))))</f>
        <v/>
      </c>
      <c r="Z109" s="13">
        <f t="array" ref="Z109">IF($C109="","",IFERROR(SMALL(IF((($C109:$W109="欠")+($C109:$W109="有")+($C109:$W109="公")),$C$3:$W$3),3),""))</f>
        <v/>
      </c>
      <c r="AA109" s="13">
        <f>IF(OR($C109="",Z109=""),"",SUMPRODUCT(($C$3:$W$3&gt;Z109)*(($C109:$W109="欠")+($C109:$W109="公"))))</f>
        <v/>
      </c>
      <c r="AB109" s="13">
        <f t="array" ref="AB109">IF($C109="","",IFERROR(MATCH(1,(($C109:$U109="欠")+($C109:$U109="公"))*(($D109:$V109="欠")+($D109:$V109="公"))*(($E109:$W109="欠")+($E109:$W109="公")),0)+2,""))</f>
        <v/>
      </c>
      <c r="AC109" s="13">
        <f>IF(OR($C109="",AB109=""),"",SUMPRODUCT(($C$3:$W$3&gt;AB109)*(($C109:$W109="欠")+($C109:$W109="公"))))</f>
        <v/>
      </c>
      <c r="AD109" s="13">
        <f t="array" ref="AD109">IF($C109="","",IFERROR(MATCH(1,(($C109:$U109="欠")+($C109:$U109="有"))*(($D109:$V109="欠")+($D109:$V109="有"))*(($E109:$W109="欠")+($E109:$W109="有")),0)+2,""))</f>
        <v/>
      </c>
      <c r="AE109" s="13">
        <f>IF(OR($C109="",AD109=""),"",SUMPRODUCT(($C$3:$W$3&gt;AD109)*(($C109:$W109="欠")+($C109:$W109="公"))))</f>
        <v/>
      </c>
      <c r="AF109" s="14">
        <f>IF($C109="","",IFERROR(INDEX('2_100人'!$R:$R,ROW()+0),""))</f>
        <v/>
      </c>
      <c r="AG109" s="14">
        <f>IF(OR($C109="",AF109=""),"",N(Y109)*AF109)</f>
        <v/>
      </c>
      <c r="AH109" s="14">
        <f>IF(OR($C109="",AF109=""),"",N(AA109)*AF109)</f>
        <v/>
      </c>
      <c r="AI109" s="14">
        <f>IF(AG109="","",AH109-AG109)</f>
        <v/>
      </c>
    </row>
    <row r="110">
      <c r="A110" s="6" t="n"/>
      <c r="B110" s="2" t="n"/>
      <c r="C110" s="12" t="n"/>
      <c r="D110" s="12" t="n"/>
      <c r="E110" s="12" t="n"/>
      <c r="F110" s="12" t="n"/>
      <c r="G110" s="12" t="n"/>
      <c r="H110" s="12" t="n"/>
      <c r="I110" s="12" t="n"/>
      <c r="J110" s="12" t="n"/>
      <c r="K110" s="12" t="n"/>
      <c r="L110" s="12" t="n"/>
      <c r="M110" s="12" t="n"/>
      <c r="N110" s="12" t="n"/>
      <c r="O110" s="12" t="n"/>
      <c r="P110" s="12" t="n"/>
      <c r="Q110" s="12" t="n"/>
      <c r="R110" s="12" t="n"/>
      <c r="S110" s="12" t="n"/>
      <c r="T110" s="12" t="n"/>
      <c r="U110" s="12" t="n"/>
      <c r="V110" s="12" t="n"/>
      <c r="W110" s="12" t="n"/>
      <c r="X110" s="13">
        <f t="array" ref="X110">IF($C110="","",IFERROR(MATCH(1,(($C110:$U110="欠")+($C110:$U110="有")+($C110:$U110="公"))*(($D110:$V110="欠")+($D110:$V110="有")+($D110:$V110="公"))*(($E110:$W110="欠")+($E110:$W110="有")+($E110:$W110="公")),0)+2,""))</f>
        <v/>
      </c>
      <c r="Y110" s="13">
        <f>IF(OR($C110="",X110=""),"",SUMPRODUCT(($C$3:$W$3&gt;X110)*(($C110:$W110="欠")+($C110:$W110="公"))))</f>
        <v/>
      </c>
      <c r="Z110" s="13">
        <f t="array" ref="Z110">IF($C110="","",IFERROR(SMALL(IF((($C110:$W110="欠")+($C110:$W110="有")+($C110:$W110="公")),$C$3:$W$3),3),""))</f>
        <v/>
      </c>
      <c r="AA110" s="13">
        <f>IF(OR($C110="",Z110=""),"",SUMPRODUCT(($C$3:$W$3&gt;Z110)*(($C110:$W110="欠")+($C110:$W110="公"))))</f>
        <v/>
      </c>
      <c r="AB110" s="13">
        <f t="array" ref="AB110">IF($C110="","",IFERROR(MATCH(1,(($C110:$U110="欠")+($C110:$U110="公"))*(($D110:$V110="欠")+($D110:$V110="公"))*(($E110:$W110="欠")+($E110:$W110="公")),0)+2,""))</f>
        <v/>
      </c>
      <c r="AC110" s="13">
        <f>IF(OR($C110="",AB110=""),"",SUMPRODUCT(($C$3:$W$3&gt;AB110)*(($C110:$W110="欠")+($C110:$W110="公"))))</f>
        <v/>
      </c>
      <c r="AD110" s="13">
        <f t="array" ref="AD110">IF($C110="","",IFERROR(MATCH(1,(($C110:$U110="欠")+($C110:$U110="有"))*(($D110:$V110="欠")+($D110:$V110="有"))*(($E110:$W110="欠")+($E110:$W110="有")),0)+2,""))</f>
        <v/>
      </c>
      <c r="AE110" s="13">
        <f>IF(OR($C110="",AD110=""),"",SUMPRODUCT(($C$3:$W$3&gt;AD110)*(($C110:$W110="欠")+($C110:$W110="公"))))</f>
        <v/>
      </c>
      <c r="AF110" s="14">
        <f>IF($C110="","",IFERROR(INDEX('2_100人'!$R:$R,ROW()+0),""))</f>
        <v/>
      </c>
      <c r="AG110" s="14">
        <f>IF(OR($C110="",AF110=""),"",N(Y110)*AF110)</f>
        <v/>
      </c>
      <c r="AH110" s="14">
        <f>IF(OR($C110="",AF110=""),"",N(AA110)*AF110)</f>
        <v/>
      </c>
      <c r="AI110" s="14">
        <f>IF(AG110="","",AH110-AG110)</f>
        <v/>
      </c>
    </row>
    <row r="111">
      <c r="A111" s="6" t="n"/>
      <c r="B111" s="2" t="n"/>
      <c r="C111" s="12" t="n"/>
      <c r="D111" s="12" t="n"/>
      <c r="E111" s="12" t="n"/>
      <c r="F111" s="12" t="n"/>
      <c r="G111" s="12" t="n"/>
      <c r="H111" s="12" t="n"/>
      <c r="I111" s="12" t="n"/>
      <c r="J111" s="12" t="n"/>
      <c r="K111" s="12" t="n"/>
      <c r="L111" s="12" t="n"/>
      <c r="M111" s="12" t="n"/>
      <c r="N111" s="12" t="n"/>
      <c r="O111" s="12" t="n"/>
      <c r="P111" s="12" t="n"/>
      <c r="Q111" s="12" t="n"/>
      <c r="R111" s="12" t="n"/>
      <c r="S111" s="12" t="n"/>
      <c r="T111" s="12" t="n"/>
      <c r="U111" s="12" t="n"/>
      <c r="V111" s="12" t="n"/>
      <c r="W111" s="12" t="n"/>
      <c r="X111" s="13">
        <f t="array" ref="X111">IF($C111="","",IFERROR(MATCH(1,(($C111:$U111="欠")+($C111:$U111="有")+($C111:$U111="公"))*(($D111:$V111="欠")+($D111:$V111="有")+($D111:$V111="公"))*(($E111:$W111="欠")+($E111:$W111="有")+($E111:$W111="公")),0)+2,""))</f>
        <v/>
      </c>
      <c r="Y111" s="13">
        <f>IF(OR($C111="",X111=""),"",SUMPRODUCT(($C$3:$W$3&gt;X111)*(($C111:$W111="欠")+($C111:$W111="公"))))</f>
        <v/>
      </c>
      <c r="Z111" s="13">
        <f t="array" ref="Z111">IF($C111="","",IFERROR(SMALL(IF((($C111:$W111="欠")+($C111:$W111="有")+($C111:$W111="公")),$C$3:$W$3),3),""))</f>
        <v/>
      </c>
      <c r="AA111" s="13">
        <f>IF(OR($C111="",Z111=""),"",SUMPRODUCT(($C$3:$W$3&gt;Z111)*(($C111:$W111="欠")+($C111:$W111="公"))))</f>
        <v/>
      </c>
      <c r="AB111" s="13">
        <f t="array" ref="AB111">IF($C111="","",IFERROR(MATCH(1,(($C111:$U111="欠")+($C111:$U111="公"))*(($D111:$V111="欠")+($D111:$V111="公"))*(($E111:$W111="欠")+($E111:$W111="公")),0)+2,""))</f>
        <v/>
      </c>
      <c r="AC111" s="13">
        <f>IF(OR($C111="",AB111=""),"",SUMPRODUCT(($C$3:$W$3&gt;AB111)*(($C111:$W111="欠")+($C111:$W111="公"))))</f>
        <v/>
      </c>
      <c r="AD111" s="13">
        <f t="array" ref="AD111">IF($C111="","",IFERROR(MATCH(1,(($C111:$U111="欠")+($C111:$U111="有"))*(($D111:$V111="欠")+($D111:$V111="有"))*(($E111:$W111="欠")+($E111:$W111="有")),0)+2,""))</f>
        <v/>
      </c>
      <c r="AE111" s="13">
        <f>IF(OR($C111="",AD111=""),"",SUMPRODUCT(($C$3:$W$3&gt;AD111)*(($C111:$W111="欠")+($C111:$W111="公"))))</f>
        <v/>
      </c>
      <c r="AF111" s="14">
        <f>IF($C111="","",IFERROR(INDEX('2_100人'!$R:$R,ROW()+0),""))</f>
        <v/>
      </c>
      <c r="AG111" s="14">
        <f>IF(OR($C111="",AF111=""),"",N(Y111)*AF111)</f>
        <v/>
      </c>
      <c r="AH111" s="14">
        <f>IF(OR($C111="",AF111=""),"",N(AA111)*AF111)</f>
        <v/>
      </c>
      <c r="AI111" s="14">
        <f>IF(AG111="","",AH111-AG111)</f>
        <v/>
      </c>
    </row>
    <row r="112">
      <c r="A112" s="6" t="n"/>
      <c r="B112" s="2" t="n"/>
      <c r="C112" s="12" t="n"/>
      <c r="D112" s="12" t="n"/>
      <c r="E112" s="12" t="n"/>
      <c r="F112" s="12" t="n"/>
      <c r="G112" s="12" t="n"/>
      <c r="H112" s="12" t="n"/>
      <c r="I112" s="12" t="n"/>
      <c r="J112" s="12" t="n"/>
      <c r="K112" s="12" t="n"/>
      <c r="L112" s="12" t="n"/>
      <c r="M112" s="12" t="n"/>
      <c r="N112" s="12" t="n"/>
      <c r="O112" s="12" t="n"/>
      <c r="P112" s="12" t="n"/>
      <c r="Q112" s="12" t="n"/>
      <c r="R112" s="12" t="n"/>
      <c r="S112" s="12" t="n"/>
      <c r="T112" s="12" t="n"/>
      <c r="U112" s="12" t="n"/>
      <c r="V112" s="12" t="n"/>
      <c r="W112" s="12" t="n"/>
      <c r="X112" s="13">
        <f t="array" ref="X112">IF($C112="","",IFERROR(MATCH(1,(($C112:$U112="欠")+($C112:$U112="有")+($C112:$U112="公"))*(($D112:$V112="欠")+($D112:$V112="有")+($D112:$V112="公"))*(($E112:$W112="欠")+($E112:$W112="有")+($E112:$W112="公")),0)+2,""))</f>
        <v/>
      </c>
      <c r="Y112" s="13">
        <f>IF(OR($C112="",X112=""),"",SUMPRODUCT(($C$3:$W$3&gt;X112)*(($C112:$W112="欠")+($C112:$W112="公"))))</f>
        <v/>
      </c>
      <c r="Z112" s="13">
        <f t="array" ref="Z112">IF($C112="","",IFERROR(SMALL(IF((($C112:$W112="欠")+($C112:$W112="有")+($C112:$W112="公")),$C$3:$W$3),3),""))</f>
        <v/>
      </c>
      <c r="AA112" s="13">
        <f>IF(OR($C112="",Z112=""),"",SUMPRODUCT(($C$3:$W$3&gt;Z112)*(($C112:$W112="欠")+($C112:$W112="公"))))</f>
        <v/>
      </c>
      <c r="AB112" s="13">
        <f t="array" ref="AB112">IF($C112="","",IFERROR(MATCH(1,(($C112:$U112="欠")+($C112:$U112="公"))*(($D112:$V112="欠")+($D112:$V112="公"))*(($E112:$W112="欠")+($E112:$W112="公")),0)+2,""))</f>
        <v/>
      </c>
      <c r="AC112" s="13">
        <f>IF(OR($C112="",AB112=""),"",SUMPRODUCT(($C$3:$W$3&gt;AB112)*(($C112:$W112="欠")+($C112:$W112="公"))))</f>
        <v/>
      </c>
      <c r="AD112" s="13">
        <f t="array" ref="AD112">IF($C112="","",IFERROR(MATCH(1,(($C112:$U112="欠")+($C112:$U112="有"))*(($D112:$V112="欠")+($D112:$V112="有"))*(($E112:$W112="欠")+($E112:$W112="有")),0)+2,""))</f>
        <v/>
      </c>
      <c r="AE112" s="13">
        <f>IF(OR($C112="",AD112=""),"",SUMPRODUCT(($C$3:$W$3&gt;AD112)*(($C112:$W112="欠")+($C112:$W112="公"))))</f>
        <v/>
      </c>
      <c r="AF112" s="14">
        <f>IF($C112="","",IFERROR(INDEX('2_100人'!$R:$R,ROW()+0),""))</f>
        <v/>
      </c>
      <c r="AG112" s="14">
        <f>IF(OR($C112="",AF112=""),"",N(Y112)*AF112)</f>
        <v/>
      </c>
      <c r="AH112" s="14">
        <f>IF(OR($C112="",AF112=""),"",N(AA112)*AF112)</f>
        <v/>
      </c>
      <c r="AI112" s="14">
        <f>IF(AG112="","",AH112-AG112)</f>
        <v/>
      </c>
    </row>
    <row r="113">
      <c r="A113" s="6" t="n"/>
      <c r="B113" s="2" t="n"/>
      <c r="C113" s="12" t="n"/>
      <c r="D113" s="12" t="n"/>
      <c r="E113" s="12" t="n"/>
      <c r="F113" s="12" t="n"/>
      <c r="G113" s="12" t="n"/>
      <c r="H113" s="12" t="n"/>
      <c r="I113" s="12" t="n"/>
      <c r="J113" s="12" t="n"/>
      <c r="K113" s="12" t="n"/>
      <c r="L113" s="12" t="n"/>
      <c r="M113" s="12" t="n"/>
      <c r="N113" s="12" t="n"/>
      <c r="O113" s="12" t="n"/>
      <c r="P113" s="12" t="n"/>
      <c r="Q113" s="12" t="n"/>
      <c r="R113" s="12" t="n"/>
      <c r="S113" s="12" t="n"/>
      <c r="T113" s="12" t="n"/>
      <c r="U113" s="12" t="n"/>
      <c r="V113" s="12" t="n"/>
      <c r="W113" s="12" t="n"/>
      <c r="X113" s="13">
        <f t="array" ref="X113">IF($C113="","",IFERROR(MATCH(1,(($C113:$U113="欠")+($C113:$U113="有")+($C113:$U113="公"))*(($D113:$V113="欠")+($D113:$V113="有")+($D113:$V113="公"))*(($E113:$W113="欠")+($E113:$W113="有")+($E113:$W113="公")),0)+2,""))</f>
        <v/>
      </c>
      <c r="Y113" s="13">
        <f>IF(OR($C113="",X113=""),"",SUMPRODUCT(($C$3:$W$3&gt;X113)*(($C113:$W113="欠")+($C113:$W113="公"))))</f>
        <v/>
      </c>
      <c r="Z113" s="13">
        <f t="array" ref="Z113">IF($C113="","",IFERROR(SMALL(IF((($C113:$W113="欠")+($C113:$W113="有")+($C113:$W113="公")),$C$3:$W$3),3),""))</f>
        <v/>
      </c>
      <c r="AA113" s="13">
        <f>IF(OR($C113="",Z113=""),"",SUMPRODUCT(($C$3:$W$3&gt;Z113)*(($C113:$W113="欠")+($C113:$W113="公"))))</f>
        <v/>
      </c>
      <c r="AB113" s="13">
        <f t="array" ref="AB113">IF($C113="","",IFERROR(MATCH(1,(($C113:$U113="欠")+($C113:$U113="公"))*(($D113:$V113="欠")+($D113:$V113="公"))*(($E113:$W113="欠")+($E113:$W113="公")),0)+2,""))</f>
        <v/>
      </c>
      <c r="AC113" s="13">
        <f>IF(OR($C113="",AB113=""),"",SUMPRODUCT(($C$3:$W$3&gt;AB113)*(($C113:$W113="欠")+($C113:$W113="公"))))</f>
        <v/>
      </c>
      <c r="AD113" s="13">
        <f t="array" ref="AD113">IF($C113="","",IFERROR(MATCH(1,(($C113:$U113="欠")+($C113:$U113="有"))*(($D113:$V113="欠")+($D113:$V113="有"))*(($E113:$W113="欠")+($E113:$W113="有")),0)+2,""))</f>
        <v/>
      </c>
      <c r="AE113" s="13">
        <f>IF(OR($C113="",AD113=""),"",SUMPRODUCT(($C$3:$W$3&gt;AD113)*(($C113:$W113="欠")+($C113:$W113="公"))))</f>
        <v/>
      </c>
      <c r="AF113" s="14">
        <f>IF($C113="","",IFERROR(INDEX('2_100人'!$R:$R,ROW()+0),""))</f>
        <v/>
      </c>
      <c r="AG113" s="14">
        <f>IF(OR($C113="",AF113=""),"",N(Y113)*AF113)</f>
        <v/>
      </c>
      <c r="AH113" s="14">
        <f>IF(OR($C113="",AF113=""),"",N(AA113)*AF113)</f>
        <v/>
      </c>
      <c r="AI113" s="14">
        <f>IF(AG113="","",AH113-AG113)</f>
        <v/>
      </c>
    </row>
    <row r="114">
      <c r="A114" s="6" t="n"/>
      <c r="B114" s="2" t="n"/>
      <c r="C114" s="12" t="n"/>
      <c r="D114" s="12" t="n"/>
      <c r="E114" s="12" t="n"/>
      <c r="F114" s="12" t="n"/>
      <c r="G114" s="12" t="n"/>
      <c r="H114" s="12" t="n"/>
      <c r="I114" s="12" t="n"/>
      <c r="J114" s="12" t="n"/>
      <c r="K114" s="12" t="n"/>
      <c r="L114" s="12" t="n"/>
      <c r="M114" s="12" t="n"/>
      <c r="N114" s="12" t="n"/>
      <c r="O114" s="12" t="n"/>
      <c r="P114" s="12" t="n"/>
      <c r="Q114" s="12" t="n"/>
      <c r="R114" s="12" t="n"/>
      <c r="S114" s="12" t="n"/>
      <c r="T114" s="12" t="n"/>
      <c r="U114" s="12" t="n"/>
      <c r="V114" s="12" t="n"/>
      <c r="W114" s="12" t="n"/>
      <c r="X114" s="13">
        <f t="array" ref="X114">IF($C114="","",IFERROR(MATCH(1,(($C114:$U114="欠")+($C114:$U114="有")+($C114:$U114="公"))*(($D114:$V114="欠")+($D114:$V114="有")+($D114:$V114="公"))*(($E114:$W114="欠")+($E114:$W114="有")+($E114:$W114="公")),0)+2,""))</f>
        <v/>
      </c>
      <c r="Y114" s="13">
        <f>IF(OR($C114="",X114=""),"",SUMPRODUCT(($C$3:$W$3&gt;X114)*(($C114:$W114="欠")+($C114:$W114="公"))))</f>
        <v/>
      </c>
      <c r="Z114" s="13">
        <f t="array" ref="Z114">IF($C114="","",IFERROR(SMALL(IF((($C114:$W114="欠")+($C114:$W114="有")+($C114:$W114="公")),$C$3:$W$3),3),""))</f>
        <v/>
      </c>
      <c r="AA114" s="13">
        <f>IF(OR($C114="",Z114=""),"",SUMPRODUCT(($C$3:$W$3&gt;Z114)*(($C114:$W114="欠")+($C114:$W114="公"))))</f>
        <v/>
      </c>
      <c r="AB114" s="13">
        <f t="array" ref="AB114">IF($C114="","",IFERROR(MATCH(1,(($C114:$U114="欠")+($C114:$U114="公"))*(($D114:$V114="欠")+($D114:$V114="公"))*(($E114:$W114="欠")+($E114:$W114="公")),0)+2,""))</f>
        <v/>
      </c>
      <c r="AC114" s="13">
        <f>IF(OR($C114="",AB114=""),"",SUMPRODUCT(($C$3:$W$3&gt;AB114)*(($C114:$W114="欠")+($C114:$W114="公"))))</f>
        <v/>
      </c>
      <c r="AD114" s="13">
        <f t="array" ref="AD114">IF($C114="","",IFERROR(MATCH(1,(($C114:$U114="欠")+($C114:$U114="有"))*(($D114:$V114="欠")+($D114:$V114="有"))*(($E114:$W114="欠")+($E114:$W114="有")),0)+2,""))</f>
        <v/>
      </c>
      <c r="AE114" s="13">
        <f>IF(OR($C114="",AD114=""),"",SUMPRODUCT(($C$3:$W$3&gt;AD114)*(($C114:$W114="欠")+($C114:$W114="公"))))</f>
        <v/>
      </c>
      <c r="AF114" s="14">
        <f>IF($C114="","",IFERROR(INDEX('2_100人'!$R:$R,ROW()+0),""))</f>
        <v/>
      </c>
      <c r="AG114" s="14">
        <f>IF(OR($C114="",AF114=""),"",N(Y114)*AF114)</f>
        <v/>
      </c>
      <c r="AH114" s="14">
        <f>IF(OR($C114="",AF114=""),"",N(AA114)*AF114)</f>
        <v/>
      </c>
      <c r="AI114" s="14">
        <f>IF(AG114="","",AH114-AG114)</f>
        <v/>
      </c>
    </row>
    <row r="115">
      <c r="A115" s="6" t="n"/>
      <c r="B115" s="2" t="n"/>
      <c r="C115" s="12" t="n"/>
      <c r="D115" s="12" t="n"/>
      <c r="E115" s="12" t="n"/>
      <c r="F115" s="12" t="n"/>
      <c r="G115" s="12" t="n"/>
      <c r="H115" s="12" t="n"/>
      <c r="I115" s="12" t="n"/>
      <c r="J115" s="12" t="n"/>
      <c r="K115" s="12" t="n"/>
      <c r="L115" s="12" t="n"/>
      <c r="M115" s="12" t="n"/>
      <c r="N115" s="12" t="n"/>
      <c r="O115" s="12" t="n"/>
      <c r="P115" s="12" t="n"/>
      <c r="Q115" s="12" t="n"/>
      <c r="R115" s="12" t="n"/>
      <c r="S115" s="12" t="n"/>
      <c r="T115" s="12" t="n"/>
      <c r="U115" s="12" t="n"/>
      <c r="V115" s="12" t="n"/>
      <c r="W115" s="12" t="n"/>
      <c r="X115" s="13">
        <f t="array" ref="X115">IF($C115="","",IFERROR(MATCH(1,(($C115:$U115="欠")+($C115:$U115="有")+($C115:$U115="公"))*(($D115:$V115="欠")+($D115:$V115="有")+($D115:$V115="公"))*(($E115:$W115="欠")+($E115:$W115="有")+($E115:$W115="公")),0)+2,""))</f>
        <v/>
      </c>
      <c r="Y115" s="13">
        <f>IF(OR($C115="",X115=""),"",SUMPRODUCT(($C$3:$W$3&gt;X115)*(($C115:$W115="欠")+($C115:$W115="公"))))</f>
        <v/>
      </c>
      <c r="Z115" s="13">
        <f t="array" ref="Z115">IF($C115="","",IFERROR(SMALL(IF((($C115:$W115="欠")+($C115:$W115="有")+($C115:$W115="公")),$C$3:$W$3),3),""))</f>
        <v/>
      </c>
      <c r="AA115" s="13">
        <f>IF(OR($C115="",Z115=""),"",SUMPRODUCT(($C$3:$W$3&gt;Z115)*(($C115:$W115="欠")+($C115:$W115="公"))))</f>
        <v/>
      </c>
      <c r="AB115" s="13">
        <f t="array" ref="AB115">IF($C115="","",IFERROR(MATCH(1,(($C115:$U115="欠")+($C115:$U115="公"))*(($D115:$V115="欠")+($D115:$V115="公"))*(($E115:$W115="欠")+($E115:$W115="公")),0)+2,""))</f>
        <v/>
      </c>
      <c r="AC115" s="13">
        <f>IF(OR($C115="",AB115=""),"",SUMPRODUCT(($C$3:$W$3&gt;AB115)*(($C115:$W115="欠")+($C115:$W115="公"))))</f>
        <v/>
      </c>
      <c r="AD115" s="13">
        <f t="array" ref="AD115">IF($C115="","",IFERROR(MATCH(1,(($C115:$U115="欠")+($C115:$U115="有"))*(($D115:$V115="欠")+($D115:$V115="有"))*(($E115:$W115="欠")+($E115:$W115="有")),0)+2,""))</f>
        <v/>
      </c>
      <c r="AE115" s="13">
        <f>IF(OR($C115="",AD115=""),"",SUMPRODUCT(($C$3:$W$3&gt;AD115)*(($C115:$W115="欠")+($C115:$W115="公"))))</f>
        <v/>
      </c>
      <c r="AF115" s="14">
        <f>IF($C115="","",IFERROR(INDEX('2_100人'!$R:$R,ROW()+0),""))</f>
        <v/>
      </c>
      <c r="AG115" s="14">
        <f>IF(OR($C115="",AF115=""),"",N(Y115)*AF115)</f>
        <v/>
      </c>
      <c r="AH115" s="14">
        <f>IF(OR($C115="",AF115=""),"",N(AA115)*AF115)</f>
        <v/>
      </c>
      <c r="AI115" s="14">
        <f>IF(AG115="","",AH115-AG115)</f>
        <v/>
      </c>
    </row>
    <row r="116">
      <c r="A116" s="6" t="n"/>
      <c r="B116" s="2" t="n"/>
      <c r="C116" s="12" t="n"/>
      <c r="D116" s="12" t="n"/>
      <c r="E116" s="12" t="n"/>
      <c r="F116" s="12" t="n"/>
      <c r="G116" s="12" t="n"/>
      <c r="H116" s="12" t="n"/>
      <c r="I116" s="12" t="n"/>
      <c r="J116" s="12" t="n"/>
      <c r="K116" s="12" t="n"/>
      <c r="L116" s="12" t="n"/>
      <c r="M116" s="12" t="n"/>
      <c r="N116" s="12" t="n"/>
      <c r="O116" s="12" t="n"/>
      <c r="P116" s="12" t="n"/>
      <c r="Q116" s="12" t="n"/>
      <c r="R116" s="12" t="n"/>
      <c r="S116" s="12" t="n"/>
      <c r="T116" s="12" t="n"/>
      <c r="U116" s="12" t="n"/>
      <c r="V116" s="12" t="n"/>
      <c r="W116" s="12" t="n"/>
      <c r="X116" s="13">
        <f t="array" ref="X116">IF($C116="","",IFERROR(MATCH(1,(($C116:$U116="欠")+($C116:$U116="有")+($C116:$U116="公"))*(($D116:$V116="欠")+($D116:$V116="有")+($D116:$V116="公"))*(($E116:$W116="欠")+($E116:$W116="有")+($E116:$W116="公")),0)+2,""))</f>
        <v/>
      </c>
      <c r="Y116" s="13">
        <f>IF(OR($C116="",X116=""),"",SUMPRODUCT(($C$3:$W$3&gt;X116)*(($C116:$W116="欠")+($C116:$W116="公"))))</f>
        <v/>
      </c>
      <c r="Z116" s="13">
        <f t="array" ref="Z116">IF($C116="","",IFERROR(SMALL(IF((($C116:$W116="欠")+($C116:$W116="有")+($C116:$W116="公")),$C$3:$W$3),3),""))</f>
        <v/>
      </c>
      <c r="AA116" s="13">
        <f>IF(OR($C116="",Z116=""),"",SUMPRODUCT(($C$3:$W$3&gt;Z116)*(($C116:$W116="欠")+($C116:$W116="公"))))</f>
        <v/>
      </c>
      <c r="AB116" s="13">
        <f t="array" ref="AB116">IF($C116="","",IFERROR(MATCH(1,(($C116:$U116="欠")+($C116:$U116="公"))*(($D116:$V116="欠")+($D116:$V116="公"))*(($E116:$W116="欠")+($E116:$W116="公")),0)+2,""))</f>
        <v/>
      </c>
      <c r="AC116" s="13">
        <f>IF(OR($C116="",AB116=""),"",SUMPRODUCT(($C$3:$W$3&gt;AB116)*(($C116:$W116="欠")+($C116:$W116="公"))))</f>
        <v/>
      </c>
      <c r="AD116" s="13">
        <f t="array" ref="AD116">IF($C116="","",IFERROR(MATCH(1,(($C116:$U116="欠")+($C116:$U116="有"))*(($D116:$V116="欠")+($D116:$V116="有"))*(($E116:$W116="欠")+($E116:$W116="有")),0)+2,""))</f>
        <v/>
      </c>
      <c r="AE116" s="13">
        <f>IF(OR($C116="",AD116=""),"",SUMPRODUCT(($C$3:$W$3&gt;AD116)*(($C116:$W116="欠")+($C116:$W116="公"))))</f>
        <v/>
      </c>
      <c r="AF116" s="14">
        <f>IF($C116="","",IFERROR(INDEX('2_100人'!$R:$R,ROW()+0),""))</f>
        <v/>
      </c>
      <c r="AG116" s="14">
        <f>IF(OR($C116="",AF116=""),"",N(Y116)*AF116)</f>
        <v/>
      </c>
      <c r="AH116" s="14">
        <f>IF(OR($C116="",AF116=""),"",N(AA116)*AF116)</f>
        <v/>
      </c>
      <c r="AI116" s="14">
        <f>IF(AG116="","",AH116-AG116)</f>
        <v/>
      </c>
    </row>
    <row r="117">
      <c r="A117" s="6" t="n"/>
      <c r="B117" s="2" t="n"/>
      <c r="C117" s="12" t="n"/>
      <c r="D117" s="12" t="n"/>
      <c r="E117" s="12" t="n"/>
      <c r="F117" s="12" t="n"/>
      <c r="G117" s="12" t="n"/>
      <c r="H117" s="12" t="n"/>
      <c r="I117" s="12" t="n"/>
      <c r="J117" s="12" t="n"/>
      <c r="K117" s="12" t="n"/>
      <c r="L117" s="12" t="n"/>
      <c r="M117" s="12" t="n"/>
      <c r="N117" s="12" t="n"/>
      <c r="O117" s="12" t="n"/>
      <c r="P117" s="12" t="n"/>
      <c r="Q117" s="12" t="n"/>
      <c r="R117" s="12" t="n"/>
      <c r="S117" s="12" t="n"/>
      <c r="T117" s="12" t="n"/>
      <c r="U117" s="12" t="n"/>
      <c r="V117" s="12" t="n"/>
      <c r="W117" s="12" t="n"/>
      <c r="X117" s="13">
        <f t="array" ref="X117">IF($C117="","",IFERROR(MATCH(1,(($C117:$U117="欠")+($C117:$U117="有")+($C117:$U117="公"))*(($D117:$V117="欠")+($D117:$V117="有")+($D117:$V117="公"))*(($E117:$W117="欠")+($E117:$W117="有")+($E117:$W117="公")),0)+2,""))</f>
        <v/>
      </c>
      <c r="Y117" s="13">
        <f>IF(OR($C117="",X117=""),"",SUMPRODUCT(($C$3:$W$3&gt;X117)*(($C117:$W117="欠")+($C117:$W117="公"))))</f>
        <v/>
      </c>
      <c r="Z117" s="13">
        <f t="array" ref="Z117">IF($C117="","",IFERROR(SMALL(IF((($C117:$W117="欠")+($C117:$W117="有")+($C117:$W117="公")),$C$3:$W$3),3),""))</f>
        <v/>
      </c>
      <c r="AA117" s="13">
        <f>IF(OR($C117="",Z117=""),"",SUMPRODUCT(($C$3:$W$3&gt;Z117)*(($C117:$W117="欠")+($C117:$W117="公"))))</f>
        <v/>
      </c>
      <c r="AB117" s="13">
        <f t="array" ref="AB117">IF($C117="","",IFERROR(MATCH(1,(($C117:$U117="欠")+($C117:$U117="公"))*(($D117:$V117="欠")+($D117:$V117="公"))*(($E117:$W117="欠")+($E117:$W117="公")),0)+2,""))</f>
        <v/>
      </c>
      <c r="AC117" s="13">
        <f>IF(OR($C117="",AB117=""),"",SUMPRODUCT(($C$3:$W$3&gt;AB117)*(($C117:$W117="欠")+($C117:$W117="公"))))</f>
        <v/>
      </c>
      <c r="AD117" s="13">
        <f t="array" ref="AD117">IF($C117="","",IFERROR(MATCH(1,(($C117:$U117="欠")+($C117:$U117="有"))*(($D117:$V117="欠")+($D117:$V117="有"))*(($E117:$W117="欠")+($E117:$W117="有")),0)+2,""))</f>
        <v/>
      </c>
      <c r="AE117" s="13">
        <f>IF(OR($C117="",AD117=""),"",SUMPRODUCT(($C$3:$W$3&gt;AD117)*(($C117:$W117="欠")+($C117:$W117="公"))))</f>
        <v/>
      </c>
      <c r="AF117" s="14">
        <f>IF($C117="","",IFERROR(INDEX('2_100人'!$R:$R,ROW()+0),""))</f>
        <v/>
      </c>
      <c r="AG117" s="14">
        <f>IF(OR($C117="",AF117=""),"",N(Y117)*AF117)</f>
        <v/>
      </c>
      <c r="AH117" s="14">
        <f>IF(OR($C117="",AF117=""),"",N(AA117)*AF117)</f>
        <v/>
      </c>
      <c r="AI117" s="14">
        <f>IF(AG117="","",AH117-AG117)</f>
        <v/>
      </c>
    </row>
    <row r="118">
      <c r="A118" s="6" t="n"/>
      <c r="B118" s="2" t="n"/>
      <c r="C118" s="12" t="n"/>
      <c r="D118" s="12" t="n"/>
      <c r="E118" s="12" t="n"/>
      <c r="F118" s="12" t="n"/>
      <c r="G118" s="12" t="n"/>
      <c r="H118" s="12" t="n"/>
      <c r="I118" s="12" t="n"/>
      <c r="J118" s="12" t="n"/>
      <c r="K118" s="12" t="n"/>
      <c r="L118" s="12" t="n"/>
      <c r="M118" s="12" t="n"/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2" t="n"/>
      <c r="W118" s="12" t="n"/>
      <c r="X118" s="13">
        <f t="array" ref="X118">IF($C118="","",IFERROR(MATCH(1,(($C118:$U118="欠")+($C118:$U118="有")+($C118:$U118="公"))*(($D118:$V118="欠")+($D118:$V118="有")+($D118:$V118="公"))*(($E118:$W118="欠")+($E118:$W118="有")+($E118:$W118="公")),0)+2,""))</f>
        <v/>
      </c>
      <c r="Y118" s="13">
        <f>IF(OR($C118="",X118=""),"",SUMPRODUCT(($C$3:$W$3&gt;X118)*(($C118:$W118="欠")+($C118:$W118="公"))))</f>
        <v/>
      </c>
      <c r="Z118" s="13">
        <f t="array" ref="Z118">IF($C118="","",IFERROR(SMALL(IF((($C118:$W118="欠")+($C118:$W118="有")+($C118:$W118="公")),$C$3:$W$3),3),""))</f>
        <v/>
      </c>
      <c r="AA118" s="13">
        <f>IF(OR($C118="",Z118=""),"",SUMPRODUCT(($C$3:$W$3&gt;Z118)*(($C118:$W118="欠")+($C118:$W118="公"))))</f>
        <v/>
      </c>
      <c r="AB118" s="13">
        <f t="array" ref="AB118">IF($C118="","",IFERROR(MATCH(1,(($C118:$U118="欠")+($C118:$U118="公"))*(($D118:$V118="欠")+($D118:$V118="公"))*(($E118:$W118="欠")+($E118:$W118="公")),0)+2,""))</f>
        <v/>
      </c>
      <c r="AC118" s="13">
        <f>IF(OR($C118="",AB118=""),"",SUMPRODUCT(($C$3:$W$3&gt;AB118)*(($C118:$W118="欠")+($C118:$W118="公"))))</f>
        <v/>
      </c>
      <c r="AD118" s="13">
        <f t="array" ref="AD118">IF($C118="","",IFERROR(MATCH(1,(($C118:$U118="欠")+($C118:$U118="有"))*(($D118:$V118="欠")+($D118:$V118="有"))*(($E118:$W118="欠")+($E118:$W118="有")),0)+2,""))</f>
        <v/>
      </c>
      <c r="AE118" s="13">
        <f>IF(OR($C118="",AD118=""),"",SUMPRODUCT(($C$3:$W$3&gt;AD118)*(($C118:$W118="欠")+($C118:$W118="公"))))</f>
        <v/>
      </c>
      <c r="AF118" s="14">
        <f>IF($C118="","",IFERROR(INDEX('2_100人'!$R:$R,ROW()+0),""))</f>
        <v/>
      </c>
      <c r="AG118" s="14">
        <f>IF(OR($C118="",AF118=""),"",N(Y118)*AF118)</f>
        <v/>
      </c>
      <c r="AH118" s="14">
        <f>IF(OR($C118="",AF118=""),"",N(AA118)*AF118)</f>
        <v/>
      </c>
      <c r="AI118" s="14">
        <f>IF(AG118="","",AH118-AG118)</f>
        <v/>
      </c>
    </row>
    <row r="119">
      <c r="A119" s="6" t="n"/>
      <c r="B119" s="2" t="n"/>
      <c r="C119" s="12" t="n"/>
      <c r="D119" s="12" t="n"/>
      <c r="E119" s="12" t="n"/>
      <c r="F119" s="12" t="n"/>
      <c r="G119" s="12" t="n"/>
      <c r="H119" s="12" t="n"/>
      <c r="I119" s="12" t="n"/>
      <c r="J119" s="12" t="n"/>
      <c r="K119" s="12" t="n"/>
      <c r="L119" s="12" t="n"/>
      <c r="M119" s="12" t="n"/>
      <c r="N119" s="12" t="n"/>
      <c r="O119" s="12" t="n"/>
      <c r="P119" s="12" t="n"/>
      <c r="Q119" s="12" t="n"/>
      <c r="R119" s="12" t="n"/>
      <c r="S119" s="12" t="n"/>
      <c r="T119" s="12" t="n"/>
      <c r="U119" s="12" t="n"/>
      <c r="V119" s="12" t="n"/>
      <c r="W119" s="12" t="n"/>
      <c r="X119" s="13">
        <f t="array" ref="X119">IF($C119="","",IFERROR(MATCH(1,(($C119:$U119="欠")+($C119:$U119="有")+($C119:$U119="公"))*(($D119:$V119="欠")+($D119:$V119="有")+($D119:$V119="公"))*(($E119:$W119="欠")+($E119:$W119="有")+($E119:$W119="公")),0)+2,""))</f>
        <v/>
      </c>
      <c r="Y119" s="13">
        <f>IF(OR($C119="",X119=""),"",SUMPRODUCT(($C$3:$W$3&gt;X119)*(($C119:$W119="欠")+($C119:$W119="公"))))</f>
        <v/>
      </c>
      <c r="Z119" s="13">
        <f t="array" ref="Z119">IF($C119="","",IFERROR(SMALL(IF((($C119:$W119="欠")+($C119:$W119="有")+($C119:$W119="公")),$C$3:$W$3),3),""))</f>
        <v/>
      </c>
      <c r="AA119" s="13">
        <f>IF(OR($C119="",Z119=""),"",SUMPRODUCT(($C$3:$W$3&gt;Z119)*(($C119:$W119="欠")+($C119:$W119="公"))))</f>
        <v/>
      </c>
      <c r="AB119" s="13">
        <f t="array" ref="AB119">IF($C119="","",IFERROR(MATCH(1,(($C119:$U119="欠")+($C119:$U119="公"))*(($D119:$V119="欠")+($D119:$V119="公"))*(($E119:$W119="欠")+($E119:$W119="公")),0)+2,""))</f>
        <v/>
      </c>
      <c r="AC119" s="13">
        <f>IF(OR($C119="",AB119=""),"",SUMPRODUCT(($C$3:$W$3&gt;AB119)*(($C119:$W119="欠")+($C119:$W119="公"))))</f>
        <v/>
      </c>
      <c r="AD119" s="13">
        <f t="array" ref="AD119">IF($C119="","",IFERROR(MATCH(1,(($C119:$U119="欠")+($C119:$U119="有"))*(($D119:$V119="欠")+($D119:$V119="有"))*(($E119:$W119="欠")+($E119:$W119="有")),0)+2,""))</f>
        <v/>
      </c>
      <c r="AE119" s="13">
        <f>IF(OR($C119="",AD119=""),"",SUMPRODUCT(($C$3:$W$3&gt;AD119)*(($C119:$W119="欠")+($C119:$W119="公"))))</f>
        <v/>
      </c>
      <c r="AF119" s="14">
        <f>IF($C119="","",IFERROR(INDEX('2_100人'!$R:$R,ROW()+0),""))</f>
        <v/>
      </c>
      <c r="AG119" s="14">
        <f>IF(OR($C119="",AF119=""),"",N(Y119)*AF119)</f>
        <v/>
      </c>
      <c r="AH119" s="14">
        <f>IF(OR($C119="",AF119=""),"",N(AA119)*AF119)</f>
        <v/>
      </c>
      <c r="AI119" s="14">
        <f>IF(AG119="","",AH119-AG119)</f>
        <v/>
      </c>
    </row>
    <row r="120">
      <c r="A120" s="6" t="n"/>
      <c r="B120" s="2" t="n"/>
      <c r="C120" s="12" t="n"/>
      <c r="D120" s="12" t="n"/>
      <c r="E120" s="12" t="n"/>
      <c r="F120" s="12" t="n"/>
      <c r="G120" s="12" t="n"/>
      <c r="H120" s="12" t="n"/>
      <c r="I120" s="12" t="n"/>
      <c r="J120" s="12" t="n"/>
      <c r="K120" s="12" t="n"/>
      <c r="L120" s="12" t="n"/>
      <c r="M120" s="12" t="n"/>
      <c r="N120" s="12" t="n"/>
      <c r="O120" s="12" t="n"/>
      <c r="P120" s="12" t="n"/>
      <c r="Q120" s="12" t="n"/>
      <c r="R120" s="12" t="n"/>
      <c r="S120" s="12" t="n"/>
      <c r="T120" s="12" t="n"/>
      <c r="U120" s="12" t="n"/>
      <c r="V120" s="12" t="n"/>
      <c r="W120" s="12" t="n"/>
      <c r="X120" s="13">
        <f t="array" ref="X120">IF($C120="","",IFERROR(MATCH(1,(($C120:$U120="欠")+($C120:$U120="有")+($C120:$U120="公"))*(($D120:$V120="欠")+($D120:$V120="有")+($D120:$V120="公"))*(($E120:$W120="欠")+($E120:$W120="有")+($E120:$W120="公")),0)+2,""))</f>
        <v/>
      </c>
      <c r="Y120" s="13">
        <f>IF(OR($C120="",X120=""),"",SUMPRODUCT(($C$3:$W$3&gt;X120)*(($C120:$W120="欠")+($C120:$W120="公"))))</f>
        <v/>
      </c>
      <c r="Z120" s="13">
        <f t="array" ref="Z120">IF($C120="","",IFERROR(SMALL(IF((($C120:$W120="欠")+($C120:$W120="有")+($C120:$W120="公")),$C$3:$W$3),3),""))</f>
        <v/>
      </c>
      <c r="AA120" s="13">
        <f>IF(OR($C120="",Z120=""),"",SUMPRODUCT(($C$3:$W$3&gt;Z120)*(($C120:$W120="欠")+($C120:$W120="公"))))</f>
        <v/>
      </c>
      <c r="AB120" s="13">
        <f t="array" ref="AB120">IF($C120="","",IFERROR(MATCH(1,(($C120:$U120="欠")+($C120:$U120="公"))*(($D120:$V120="欠")+($D120:$V120="公"))*(($E120:$W120="欠")+($E120:$W120="公")),0)+2,""))</f>
        <v/>
      </c>
      <c r="AC120" s="13">
        <f>IF(OR($C120="",AB120=""),"",SUMPRODUCT(($C$3:$W$3&gt;AB120)*(($C120:$W120="欠")+($C120:$W120="公"))))</f>
        <v/>
      </c>
      <c r="AD120" s="13">
        <f t="array" ref="AD120">IF($C120="","",IFERROR(MATCH(1,(($C120:$U120="欠")+($C120:$U120="有"))*(($D120:$V120="欠")+($D120:$V120="有"))*(($E120:$W120="欠")+($E120:$W120="有")),0)+2,""))</f>
        <v/>
      </c>
      <c r="AE120" s="13">
        <f>IF(OR($C120="",AD120=""),"",SUMPRODUCT(($C$3:$W$3&gt;AD120)*(($C120:$W120="欠")+($C120:$W120="公"))))</f>
        <v/>
      </c>
      <c r="AF120" s="14">
        <f>IF($C120="","",IFERROR(INDEX('2_100人'!$R:$R,ROW()+0),""))</f>
        <v/>
      </c>
      <c r="AG120" s="14">
        <f>IF(OR($C120="",AF120=""),"",N(Y120)*AF120)</f>
        <v/>
      </c>
      <c r="AH120" s="14">
        <f>IF(OR($C120="",AF120=""),"",N(AA120)*AF120)</f>
        <v/>
      </c>
      <c r="AI120" s="14">
        <f>IF(AG120="","",AH120-AG120)</f>
        <v/>
      </c>
    </row>
    <row r="121">
      <c r="A121" s="6" t="n"/>
      <c r="B121" s="2" t="n"/>
      <c r="C121" s="12" t="n"/>
      <c r="D121" s="12" t="n"/>
      <c r="E121" s="12" t="n"/>
      <c r="F121" s="12" t="n"/>
      <c r="G121" s="12" t="n"/>
      <c r="H121" s="12" t="n"/>
      <c r="I121" s="12" t="n"/>
      <c r="J121" s="12" t="n"/>
      <c r="K121" s="12" t="n"/>
      <c r="L121" s="12" t="n"/>
      <c r="M121" s="12" t="n"/>
      <c r="N121" s="12" t="n"/>
      <c r="O121" s="12" t="n"/>
      <c r="P121" s="12" t="n"/>
      <c r="Q121" s="12" t="n"/>
      <c r="R121" s="12" t="n"/>
      <c r="S121" s="12" t="n"/>
      <c r="T121" s="12" t="n"/>
      <c r="U121" s="12" t="n"/>
      <c r="V121" s="12" t="n"/>
      <c r="W121" s="12" t="n"/>
      <c r="X121" s="13">
        <f t="array" ref="X121">IF($C121="","",IFERROR(MATCH(1,(($C121:$U121="欠")+($C121:$U121="有")+($C121:$U121="公"))*(($D121:$V121="欠")+($D121:$V121="有")+($D121:$V121="公"))*(($E121:$W121="欠")+($E121:$W121="有")+($E121:$W121="公")),0)+2,""))</f>
        <v/>
      </c>
      <c r="Y121" s="13">
        <f>IF(OR($C121="",X121=""),"",SUMPRODUCT(($C$3:$W$3&gt;X121)*(($C121:$W121="欠")+($C121:$W121="公"))))</f>
        <v/>
      </c>
      <c r="Z121" s="13">
        <f t="array" ref="Z121">IF($C121="","",IFERROR(SMALL(IF((($C121:$W121="欠")+($C121:$W121="有")+($C121:$W121="公")),$C$3:$W$3),3),""))</f>
        <v/>
      </c>
      <c r="AA121" s="13">
        <f>IF(OR($C121="",Z121=""),"",SUMPRODUCT(($C$3:$W$3&gt;Z121)*(($C121:$W121="欠")+($C121:$W121="公"))))</f>
        <v/>
      </c>
      <c r="AB121" s="13">
        <f t="array" ref="AB121">IF($C121="","",IFERROR(MATCH(1,(($C121:$U121="欠")+($C121:$U121="公"))*(($D121:$V121="欠")+($D121:$V121="公"))*(($E121:$W121="欠")+($E121:$W121="公")),0)+2,""))</f>
        <v/>
      </c>
      <c r="AC121" s="13">
        <f>IF(OR($C121="",AB121=""),"",SUMPRODUCT(($C$3:$W$3&gt;AB121)*(($C121:$W121="欠")+($C121:$W121="公"))))</f>
        <v/>
      </c>
      <c r="AD121" s="13">
        <f t="array" ref="AD121">IF($C121="","",IFERROR(MATCH(1,(($C121:$U121="欠")+($C121:$U121="有"))*(($D121:$V121="欠")+($D121:$V121="有"))*(($E121:$W121="欠")+($E121:$W121="有")),0)+2,""))</f>
        <v/>
      </c>
      <c r="AE121" s="13">
        <f>IF(OR($C121="",AD121=""),"",SUMPRODUCT(($C$3:$W$3&gt;AD121)*(($C121:$W121="欠")+($C121:$W121="公"))))</f>
        <v/>
      </c>
      <c r="AF121" s="14">
        <f>IF($C121="","",IFERROR(INDEX('2_100人'!$R:$R,ROW()+0),""))</f>
        <v/>
      </c>
      <c r="AG121" s="14">
        <f>IF(OR($C121="",AF121=""),"",N(Y121)*AF121)</f>
        <v/>
      </c>
      <c r="AH121" s="14">
        <f>IF(OR($C121="",AF121=""),"",N(AA121)*AF121)</f>
        <v/>
      </c>
      <c r="AI121" s="14">
        <f>IF(AG121="","",AH121-AG121)</f>
        <v/>
      </c>
    </row>
    <row r="122">
      <c r="A122" s="6" t="n"/>
      <c r="B122" s="2" t="n"/>
      <c r="C122" s="12" t="n"/>
      <c r="D122" s="12" t="n"/>
      <c r="E122" s="12" t="n"/>
      <c r="F122" s="12" t="n"/>
      <c r="G122" s="12" t="n"/>
      <c r="H122" s="12" t="n"/>
      <c r="I122" s="12" t="n"/>
      <c r="J122" s="12" t="n"/>
      <c r="K122" s="12" t="n"/>
      <c r="L122" s="12" t="n"/>
      <c r="M122" s="12" t="n"/>
      <c r="N122" s="12" t="n"/>
      <c r="O122" s="12" t="n"/>
      <c r="P122" s="12" t="n"/>
      <c r="Q122" s="12" t="n"/>
      <c r="R122" s="12" t="n"/>
      <c r="S122" s="12" t="n"/>
      <c r="T122" s="12" t="n"/>
      <c r="U122" s="12" t="n"/>
      <c r="V122" s="12" t="n"/>
      <c r="W122" s="12" t="n"/>
      <c r="X122" s="13">
        <f t="array" ref="X122">IF($C122="","",IFERROR(MATCH(1,(($C122:$U122="欠")+($C122:$U122="有")+($C122:$U122="公"))*(($D122:$V122="欠")+($D122:$V122="有")+($D122:$V122="公"))*(($E122:$W122="欠")+($E122:$W122="有")+($E122:$W122="公")),0)+2,""))</f>
        <v/>
      </c>
      <c r="Y122" s="13">
        <f>IF(OR($C122="",X122=""),"",SUMPRODUCT(($C$3:$W$3&gt;X122)*(($C122:$W122="欠")+($C122:$W122="公"))))</f>
        <v/>
      </c>
      <c r="Z122" s="13">
        <f t="array" ref="Z122">IF($C122="","",IFERROR(SMALL(IF((($C122:$W122="欠")+($C122:$W122="有")+($C122:$W122="公")),$C$3:$W$3),3),""))</f>
        <v/>
      </c>
      <c r="AA122" s="13">
        <f>IF(OR($C122="",Z122=""),"",SUMPRODUCT(($C$3:$W$3&gt;Z122)*(($C122:$W122="欠")+($C122:$W122="公"))))</f>
        <v/>
      </c>
      <c r="AB122" s="13">
        <f t="array" ref="AB122">IF($C122="","",IFERROR(MATCH(1,(($C122:$U122="欠")+($C122:$U122="公"))*(($D122:$V122="欠")+($D122:$V122="公"))*(($E122:$W122="欠")+($E122:$W122="公")),0)+2,""))</f>
        <v/>
      </c>
      <c r="AC122" s="13">
        <f>IF(OR($C122="",AB122=""),"",SUMPRODUCT(($C$3:$W$3&gt;AB122)*(($C122:$W122="欠")+($C122:$W122="公"))))</f>
        <v/>
      </c>
      <c r="AD122" s="13">
        <f t="array" ref="AD122">IF($C122="","",IFERROR(MATCH(1,(($C122:$U122="欠")+($C122:$U122="有"))*(($D122:$V122="欠")+($D122:$V122="有"))*(($E122:$W122="欠")+($E122:$W122="有")),0)+2,""))</f>
        <v/>
      </c>
      <c r="AE122" s="13">
        <f>IF(OR($C122="",AD122=""),"",SUMPRODUCT(($C$3:$W$3&gt;AD122)*(($C122:$W122="欠")+($C122:$W122="公"))))</f>
        <v/>
      </c>
      <c r="AF122" s="14">
        <f>IF($C122="","",IFERROR(INDEX('2_100人'!$R:$R,ROW()+0),""))</f>
        <v/>
      </c>
      <c r="AG122" s="14">
        <f>IF(OR($C122="",AF122=""),"",N(Y122)*AF122)</f>
        <v/>
      </c>
      <c r="AH122" s="14">
        <f>IF(OR($C122="",AF122=""),"",N(AA122)*AF122)</f>
        <v/>
      </c>
      <c r="AI122" s="14">
        <f>IF(AG122="","",AH122-AG122)</f>
        <v/>
      </c>
    </row>
    <row r="123">
      <c r="A123" s="6" t="n"/>
      <c r="B123" s="2" t="n"/>
      <c r="C123" s="12" t="n"/>
      <c r="D123" s="12" t="n"/>
      <c r="E123" s="12" t="n"/>
      <c r="F123" s="12" t="n"/>
      <c r="G123" s="12" t="n"/>
      <c r="H123" s="12" t="n"/>
      <c r="I123" s="12" t="n"/>
      <c r="J123" s="12" t="n"/>
      <c r="K123" s="12" t="n"/>
      <c r="L123" s="12" t="n"/>
      <c r="M123" s="12" t="n"/>
      <c r="N123" s="12" t="n"/>
      <c r="O123" s="12" t="n"/>
      <c r="P123" s="12" t="n"/>
      <c r="Q123" s="12" t="n"/>
      <c r="R123" s="12" t="n"/>
      <c r="S123" s="12" t="n"/>
      <c r="T123" s="12" t="n"/>
      <c r="U123" s="12" t="n"/>
      <c r="V123" s="12" t="n"/>
      <c r="W123" s="12" t="n"/>
      <c r="X123" s="13">
        <f t="array" ref="X123">IF($C123="","",IFERROR(MATCH(1,(($C123:$U123="欠")+($C123:$U123="有")+($C123:$U123="公"))*(($D123:$V123="欠")+($D123:$V123="有")+($D123:$V123="公"))*(($E123:$W123="欠")+($E123:$W123="有")+($E123:$W123="公")),0)+2,""))</f>
        <v/>
      </c>
      <c r="Y123" s="13">
        <f>IF(OR($C123="",X123=""),"",SUMPRODUCT(($C$3:$W$3&gt;X123)*(($C123:$W123="欠")+($C123:$W123="公"))))</f>
        <v/>
      </c>
      <c r="Z123" s="13">
        <f t="array" ref="Z123">IF($C123="","",IFERROR(SMALL(IF((($C123:$W123="欠")+($C123:$W123="有")+($C123:$W123="公")),$C$3:$W$3),3),""))</f>
        <v/>
      </c>
      <c r="AA123" s="13">
        <f>IF(OR($C123="",Z123=""),"",SUMPRODUCT(($C$3:$W$3&gt;Z123)*(($C123:$W123="欠")+($C123:$W123="公"))))</f>
        <v/>
      </c>
      <c r="AB123" s="13">
        <f t="array" ref="AB123">IF($C123="","",IFERROR(MATCH(1,(($C123:$U123="欠")+($C123:$U123="公"))*(($D123:$V123="欠")+($D123:$V123="公"))*(($E123:$W123="欠")+($E123:$W123="公")),0)+2,""))</f>
        <v/>
      </c>
      <c r="AC123" s="13">
        <f>IF(OR($C123="",AB123=""),"",SUMPRODUCT(($C$3:$W$3&gt;AB123)*(($C123:$W123="欠")+($C123:$W123="公"))))</f>
        <v/>
      </c>
      <c r="AD123" s="13">
        <f t="array" ref="AD123">IF($C123="","",IFERROR(MATCH(1,(($C123:$U123="欠")+($C123:$U123="有"))*(($D123:$V123="欠")+($D123:$V123="有"))*(($E123:$W123="欠")+($E123:$W123="有")),0)+2,""))</f>
        <v/>
      </c>
      <c r="AE123" s="13">
        <f>IF(OR($C123="",AD123=""),"",SUMPRODUCT(($C$3:$W$3&gt;AD123)*(($C123:$W123="欠")+($C123:$W123="公"))))</f>
        <v/>
      </c>
      <c r="AF123" s="14">
        <f>IF($C123="","",IFERROR(INDEX('2_100人'!$R:$R,ROW()+0),""))</f>
        <v/>
      </c>
      <c r="AG123" s="14">
        <f>IF(OR($C123="",AF123=""),"",N(Y123)*AF123)</f>
        <v/>
      </c>
      <c r="AH123" s="14">
        <f>IF(OR($C123="",AF123=""),"",N(AA123)*AF123)</f>
        <v/>
      </c>
      <c r="AI123" s="14">
        <f>IF(AG123="","",AH123-AG123)</f>
        <v/>
      </c>
    </row>
    <row r="124">
      <c r="A124" s="6" t="n"/>
      <c r="B124" s="2" t="n"/>
      <c r="C124" s="12" t="n"/>
      <c r="D124" s="12" t="n"/>
      <c r="E124" s="12" t="n"/>
      <c r="F124" s="12" t="n"/>
      <c r="G124" s="12" t="n"/>
      <c r="H124" s="12" t="n"/>
      <c r="I124" s="12" t="n"/>
      <c r="J124" s="12" t="n"/>
      <c r="K124" s="12" t="n"/>
      <c r="L124" s="12" t="n"/>
      <c r="M124" s="12" t="n"/>
      <c r="N124" s="12" t="n"/>
      <c r="O124" s="12" t="n"/>
      <c r="P124" s="12" t="n"/>
      <c r="Q124" s="12" t="n"/>
      <c r="R124" s="12" t="n"/>
      <c r="S124" s="12" t="n"/>
      <c r="T124" s="12" t="n"/>
      <c r="U124" s="12" t="n"/>
      <c r="V124" s="12" t="n"/>
      <c r="W124" s="12" t="n"/>
      <c r="X124" s="13">
        <f t="array" ref="X124">IF($C124="","",IFERROR(MATCH(1,(($C124:$U124="欠")+($C124:$U124="有")+($C124:$U124="公"))*(($D124:$V124="欠")+($D124:$V124="有")+($D124:$V124="公"))*(($E124:$W124="欠")+($E124:$W124="有")+($E124:$W124="公")),0)+2,""))</f>
        <v/>
      </c>
      <c r="Y124" s="13">
        <f>IF(OR($C124="",X124=""),"",SUMPRODUCT(($C$3:$W$3&gt;X124)*(($C124:$W124="欠")+($C124:$W124="公"))))</f>
        <v/>
      </c>
      <c r="Z124" s="13">
        <f t="array" ref="Z124">IF($C124="","",IFERROR(SMALL(IF((($C124:$W124="欠")+($C124:$W124="有")+($C124:$W124="公")),$C$3:$W$3),3),""))</f>
        <v/>
      </c>
      <c r="AA124" s="13">
        <f>IF(OR($C124="",Z124=""),"",SUMPRODUCT(($C$3:$W$3&gt;Z124)*(($C124:$W124="欠")+($C124:$W124="公"))))</f>
        <v/>
      </c>
      <c r="AB124" s="13">
        <f t="array" ref="AB124">IF($C124="","",IFERROR(MATCH(1,(($C124:$U124="欠")+($C124:$U124="公"))*(($D124:$V124="欠")+($D124:$V124="公"))*(($E124:$W124="欠")+($E124:$W124="公")),0)+2,""))</f>
        <v/>
      </c>
      <c r="AC124" s="13">
        <f>IF(OR($C124="",AB124=""),"",SUMPRODUCT(($C$3:$W$3&gt;AB124)*(($C124:$W124="欠")+($C124:$W124="公"))))</f>
        <v/>
      </c>
      <c r="AD124" s="13">
        <f t="array" ref="AD124">IF($C124="","",IFERROR(MATCH(1,(($C124:$U124="欠")+($C124:$U124="有"))*(($D124:$V124="欠")+($D124:$V124="有"))*(($E124:$W124="欠")+($E124:$W124="有")),0)+2,""))</f>
        <v/>
      </c>
      <c r="AE124" s="13">
        <f>IF(OR($C124="",AD124=""),"",SUMPRODUCT(($C$3:$W$3&gt;AD124)*(($C124:$W124="欠")+($C124:$W124="公"))))</f>
        <v/>
      </c>
      <c r="AF124" s="14">
        <f>IF($C124="","",IFERROR(INDEX('2_100人'!$R:$R,ROW()+0),""))</f>
        <v/>
      </c>
      <c r="AG124" s="14">
        <f>IF(OR($C124="",AF124=""),"",N(Y124)*AF124)</f>
        <v/>
      </c>
      <c r="AH124" s="14">
        <f>IF(OR($C124="",AF124=""),"",N(AA124)*AF124)</f>
        <v/>
      </c>
      <c r="AI124" s="14">
        <f>IF(AG124="","",AH124-AG124)</f>
        <v/>
      </c>
    </row>
    <row r="125">
      <c r="A125" s="6" t="n"/>
      <c r="B125" s="2" t="n"/>
      <c r="C125" s="12" t="n"/>
      <c r="D125" s="12" t="n"/>
      <c r="E125" s="12" t="n"/>
      <c r="F125" s="12" t="n"/>
      <c r="G125" s="12" t="n"/>
      <c r="H125" s="12" t="n"/>
      <c r="I125" s="12" t="n"/>
      <c r="J125" s="12" t="n"/>
      <c r="K125" s="12" t="n"/>
      <c r="L125" s="12" t="n"/>
      <c r="M125" s="12" t="n"/>
      <c r="N125" s="12" t="n"/>
      <c r="O125" s="12" t="n"/>
      <c r="P125" s="12" t="n"/>
      <c r="Q125" s="12" t="n"/>
      <c r="R125" s="12" t="n"/>
      <c r="S125" s="12" t="n"/>
      <c r="T125" s="12" t="n"/>
      <c r="U125" s="12" t="n"/>
      <c r="V125" s="12" t="n"/>
      <c r="W125" s="12" t="n"/>
      <c r="X125" s="13">
        <f t="array" ref="X125">IF($C125="","",IFERROR(MATCH(1,(($C125:$U125="欠")+($C125:$U125="有")+($C125:$U125="公"))*(($D125:$V125="欠")+($D125:$V125="有")+($D125:$V125="公"))*(($E125:$W125="欠")+($E125:$W125="有")+($E125:$W125="公")),0)+2,""))</f>
        <v/>
      </c>
      <c r="Y125" s="13">
        <f>IF(OR($C125="",X125=""),"",SUMPRODUCT(($C$3:$W$3&gt;X125)*(($C125:$W125="欠")+($C125:$W125="公"))))</f>
        <v/>
      </c>
      <c r="Z125" s="13">
        <f t="array" ref="Z125">IF($C125="","",IFERROR(SMALL(IF((($C125:$W125="欠")+($C125:$W125="有")+($C125:$W125="公")),$C$3:$W$3),3),""))</f>
        <v/>
      </c>
      <c r="AA125" s="13">
        <f>IF(OR($C125="",Z125=""),"",SUMPRODUCT(($C$3:$W$3&gt;Z125)*(($C125:$W125="欠")+($C125:$W125="公"))))</f>
        <v/>
      </c>
      <c r="AB125" s="13">
        <f t="array" ref="AB125">IF($C125="","",IFERROR(MATCH(1,(($C125:$U125="欠")+($C125:$U125="公"))*(($D125:$V125="欠")+($D125:$V125="公"))*(($E125:$W125="欠")+($E125:$W125="公")),0)+2,""))</f>
        <v/>
      </c>
      <c r="AC125" s="13">
        <f>IF(OR($C125="",AB125=""),"",SUMPRODUCT(($C$3:$W$3&gt;AB125)*(($C125:$W125="欠")+($C125:$W125="公"))))</f>
        <v/>
      </c>
      <c r="AD125" s="13">
        <f t="array" ref="AD125">IF($C125="","",IFERROR(MATCH(1,(($C125:$U125="欠")+($C125:$U125="有"))*(($D125:$V125="欠")+($D125:$V125="有"))*(($E125:$W125="欠")+($E125:$W125="有")),0)+2,""))</f>
        <v/>
      </c>
      <c r="AE125" s="13">
        <f>IF(OR($C125="",AD125=""),"",SUMPRODUCT(($C$3:$W$3&gt;AD125)*(($C125:$W125="欠")+($C125:$W125="公"))))</f>
        <v/>
      </c>
      <c r="AF125" s="14">
        <f>IF($C125="","",IFERROR(INDEX('2_100人'!$R:$R,ROW()+0),""))</f>
        <v/>
      </c>
      <c r="AG125" s="14">
        <f>IF(OR($C125="",AF125=""),"",N(Y125)*AF125)</f>
        <v/>
      </c>
      <c r="AH125" s="14">
        <f>IF(OR($C125="",AF125=""),"",N(AA125)*AF125)</f>
        <v/>
      </c>
      <c r="AI125" s="14">
        <f>IF(AG125="","",AH125-AG125)</f>
        <v/>
      </c>
    </row>
    <row r="126">
      <c r="A126" s="6" t="n"/>
      <c r="B126" s="2" t="n"/>
      <c r="C126" s="12" t="n"/>
      <c r="D126" s="12" t="n"/>
      <c r="E126" s="12" t="n"/>
      <c r="F126" s="12" t="n"/>
      <c r="G126" s="12" t="n"/>
      <c r="H126" s="12" t="n"/>
      <c r="I126" s="12" t="n"/>
      <c r="J126" s="12" t="n"/>
      <c r="K126" s="12" t="n"/>
      <c r="L126" s="12" t="n"/>
      <c r="M126" s="12" t="n"/>
      <c r="N126" s="12" t="n"/>
      <c r="O126" s="12" t="n"/>
      <c r="P126" s="12" t="n"/>
      <c r="Q126" s="12" t="n"/>
      <c r="R126" s="12" t="n"/>
      <c r="S126" s="12" t="n"/>
      <c r="T126" s="12" t="n"/>
      <c r="U126" s="12" t="n"/>
      <c r="V126" s="12" t="n"/>
      <c r="W126" s="12" t="n"/>
      <c r="X126" s="13">
        <f t="array" ref="X126">IF($C126="","",IFERROR(MATCH(1,(($C126:$U126="欠")+($C126:$U126="有")+($C126:$U126="公"))*(($D126:$V126="欠")+($D126:$V126="有")+($D126:$V126="公"))*(($E126:$W126="欠")+($E126:$W126="有")+($E126:$W126="公")),0)+2,""))</f>
        <v/>
      </c>
      <c r="Y126" s="13">
        <f>IF(OR($C126="",X126=""),"",SUMPRODUCT(($C$3:$W$3&gt;X126)*(($C126:$W126="欠")+($C126:$W126="公"))))</f>
        <v/>
      </c>
      <c r="Z126" s="13">
        <f t="array" ref="Z126">IF($C126="","",IFERROR(SMALL(IF((($C126:$W126="欠")+($C126:$W126="有")+($C126:$W126="公")),$C$3:$W$3),3),""))</f>
        <v/>
      </c>
      <c r="AA126" s="13">
        <f>IF(OR($C126="",Z126=""),"",SUMPRODUCT(($C$3:$W$3&gt;Z126)*(($C126:$W126="欠")+($C126:$W126="公"))))</f>
        <v/>
      </c>
      <c r="AB126" s="13">
        <f t="array" ref="AB126">IF($C126="","",IFERROR(MATCH(1,(($C126:$U126="欠")+($C126:$U126="公"))*(($D126:$V126="欠")+($D126:$V126="公"))*(($E126:$W126="欠")+($E126:$W126="公")),0)+2,""))</f>
        <v/>
      </c>
      <c r="AC126" s="13">
        <f>IF(OR($C126="",AB126=""),"",SUMPRODUCT(($C$3:$W$3&gt;AB126)*(($C126:$W126="欠")+($C126:$W126="公"))))</f>
        <v/>
      </c>
      <c r="AD126" s="13">
        <f t="array" ref="AD126">IF($C126="","",IFERROR(MATCH(1,(($C126:$U126="欠")+($C126:$U126="有"))*(($D126:$V126="欠")+($D126:$V126="有"))*(($E126:$W126="欠")+($E126:$W126="有")),0)+2,""))</f>
        <v/>
      </c>
      <c r="AE126" s="13">
        <f>IF(OR($C126="",AD126=""),"",SUMPRODUCT(($C$3:$W$3&gt;AD126)*(($C126:$W126="欠")+($C126:$W126="公"))))</f>
        <v/>
      </c>
      <c r="AF126" s="14">
        <f>IF($C126="","",IFERROR(INDEX('2_100人'!$R:$R,ROW()+0),""))</f>
        <v/>
      </c>
      <c r="AG126" s="14">
        <f>IF(OR($C126="",AF126=""),"",N(Y126)*AF126)</f>
        <v/>
      </c>
      <c r="AH126" s="14">
        <f>IF(OR($C126="",AF126=""),"",N(AA126)*AF126)</f>
        <v/>
      </c>
      <c r="AI126" s="14">
        <f>IF(AG126="","",AH126-AG126)</f>
        <v/>
      </c>
    </row>
    <row r="127">
      <c r="A127" s="6" t="n"/>
      <c r="B127" s="2" t="n"/>
      <c r="C127" s="12" t="n"/>
      <c r="D127" s="12" t="n"/>
      <c r="E127" s="12" t="n"/>
      <c r="F127" s="12" t="n"/>
      <c r="G127" s="12" t="n"/>
      <c r="H127" s="12" t="n"/>
      <c r="I127" s="12" t="n"/>
      <c r="J127" s="12" t="n"/>
      <c r="K127" s="12" t="n"/>
      <c r="L127" s="12" t="n"/>
      <c r="M127" s="12" t="n"/>
      <c r="N127" s="12" t="n"/>
      <c r="O127" s="12" t="n"/>
      <c r="P127" s="12" t="n"/>
      <c r="Q127" s="12" t="n"/>
      <c r="R127" s="12" t="n"/>
      <c r="S127" s="12" t="n"/>
      <c r="T127" s="12" t="n"/>
      <c r="U127" s="12" t="n"/>
      <c r="V127" s="12" t="n"/>
      <c r="W127" s="12" t="n"/>
      <c r="X127" s="13">
        <f t="array" ref="X127">IF($C127="","",IFERROR(MATCH(1,(($C127:$U127="欠")+($C127:$U127="有")+($C127:$U127="公"))*(($D127:$V127="欠")+($D127:$V127="有")+($D127:$V127="公"))*(($E127:$W127="欠")+($E127:$W127="有")+($E127:$W127="公")),0)+2,""))</f>
        <v/>
      </c>
      <c r="Y127" s="13">
        <f>IF(OR($C127="",X127=""),"",SUMPRODUCT(($C$3:$W$3&gt;X127)*(($C127:$W127="欠")+($C127:$W127="公"))))</f>
        <v/>
      </c>
      <c r="Z127" s="13">
        <f t="array" ref="Z127">IF($C127="","",IFERROR(SMALL(IF((($C127:$W127="欠")+($C127:$W127="有")+($C127:$W127="公")),$C$3:$W$3),3),""))</f>
        <v/>
      </c>
      <c r="AA127" s="13">
        <f>IF(OR($C127="",Z127=""),"",SUMPRODUCT(($C$3:$W$3&gt;Z127)*(($C127:$W127="欠")+($C127:$W127="公"))))</f>
        <v/>
      </c>
      <c r="AB127" s="13">
        <f t="array" ref="AB127">IF($C127="","",IFERROR(MATCH(1,(($C127:$U127="欠")+($C127:$U127="公"))*(($D127:$V127="欠")+($D127:$V127="公"))*(($E127:$W127="欠")+($E127:$W127="公")),0)+2,""))</f>
        <v/>
      </c>
      <c r="AC127" s="13">
        <f>IF(OR($C127="",AB127=""),"",SUMPRODUCT(($C$3:$W$3&gt;AB127)*(($C127:$W127="欠")+($C127:$W127="公"))))</f>
        <v/>
      </c>
      <c r="AD127" s="13">
        <f t="array" ref="AD127">IF($C127="","",IFERROR(MATCH(1,(($C127:$U127="欠")+($C127:$U127="有"))*(($D127:$V127="欠")+($D127:$V127="有"))*(($E127:$W127="欠")+($E127:$W127="有")),0)+2,""))</f>
        <v/>
      </c>
      <c r="AE127" s="13">
        <f>IF(OR($C127="",AD127=""),"",SUMPRODUCT(($C$3:$W$3&gt;AD127)*(($C127:$W127="欠")+($C127:$W127="公"))))</f>
        <v/>
      </c>
      <c r="AF127" s="14">
        <f>IF($C127="","",IFERROR(INDEX('2_100人'!$R:$R,ROW()+0),""))</f>
        <v/>
      </c>
      <c r="AG127" s="14">
        <f>IF(OR($C127="",AF127=""),"",N(Y127)*AF127)</f>
        <v/>
      </c>
      <c r="AH127" s="14">
        <f>IF(OR($C127="",AF127=""),"",N(AA127)*AF127)</f>
        <v/>
      </c>
      <c r="AI127" s="14">
        <f>IF(AG127="","",AH127-AG127)</f>
        <v/>
      </c>
    </row>
    <row r="128">
      <c r="A128" s="6" t="n"/>
      <c r="B128" s="2" t="n"/>
      <c r="C128" s="12" t="n"/>
      <c r="D128" s="12" t="n"/>
      <c r="E128" s="12" t="n"/>
      <c r="F128" s="12" t="n"/>
      <c r="G128" s="12" t="n"/>
      <c r="H128" s="12" t="n"/>
      <c r="I128" s="12" t="n"/>
      <c r="J128" s="12" t="n"/>
      <c r="K128" s="12" t="n"/>
      <c r="L128" s="12" t="n"/>
      <c r="M128" s="12" t="n"/>
      <c r="N128" s="12" t="n"/>
      <c r="O128" s="12" t="n"/>
      <c r="P128" s="12" t="n"/>
      <c r="Q128" s="12" t="n"/>
      <c r="R128" s="12" t="n"/>
      <c r="S128" s="12" t="n"/>
      <c r="T128" s="12" t="n"/>
      <c r="U128" s="12" t="n"/>
      <c r="V128" s="12" t="n"/>
      <c r="W128" s="12" t="n"/>
      <c r="X128" s="13">
        <f t="array" ref="X128">IF($C128="","",IFERROR(MATCH(1,(($C128:$U128="欠")+($C128:$U128="有")+($C128:$U128="公"))*(($D128:$V128="欠")+($D128:$V128="有")+($D128:$V128="公"))*(($E128:$W128="欠")+($E128:$W128="有")+($E128:$W128="公")),0)+2,""))</f>
        <v/>
      </c>
      <c r="Y128" s="13">
        <f>IF(OR($C128="",X128=""),"",SUMPRODUCT(($C$3:$W$3&gt;X128)*(($C128:$W128="欠")+($C128:$W128="公"))))</f>
        <v/>
      </c>
      <c r="Z128" s="13">
        <f t="array" ref="Z128">IF($C128="","",IFERROR(SMALL(IF((($C128:$W128="欠")+($C128:$W128="有")+($C128:$W128="公")),$C$3:$W$3),3),""))</f>
        <v/>
      </c>
      <c r="AA128" s="13">
        <f>IF(OR($C128="",Z128=""),"",SUMPRODUCT(($C$3:$W$3&gt;Z128)*(($C128:$W128="欠")+($C128:$W128="公"))))</f>
        <v/>
      </c>
      <c r="AB128" s="13">
        <f t="array" ref="AB128">IF($C128="","",IFERROR(MATCH(1,(($C128:$U128="欠")+($C128:$U128="公"))*(($D128:$V128="欠")+($D128:$V128="公"))*(($E128:$W128="欠")+($E128:$W128="公")),0)+2,""))</f>
        <v/>
      </c>
      <c r="AC128" s="13">
        <f>IF(OR($C128="",AB128=""),"",SUMPRODUCT(($C$3:$W$3&gt;AB128)*(($C128:$W128="欠")+($C128:$W128="公"))))</f>
        <v/>
      </c>
      <c r="AD128" s="13">
        <f t="array" ref="AD128">IF($C128="","",IFERROR(MATCH(1,(($C128:$U128="欠")+($C128:$U128="有"))*(($D128:$V128="欠")+($D128:$V128="有"))*(($E128:$W128="欠")+($E128:$W128="有")),0)+2,""))</f>
        <v/>
      </c>
      <c r="AE128" s="13">
        <f>IF(OR($C128="",AD128=""),"",SUMPRODUCT(($C$3:$W$3&gt;AD128)*(($C128:$W128="欠")+($C128:$W128="公"))))</f>
        <v/>
      </c>
      <c r="AF128" s="14">
        <f>IF($C128="","",IFERROR(INDEX('2_100人'!$R:$R,ROW()+0),""))</f>
        <v/>
      </c>
      <c r="AG128" s="14">
        <f>IF(OR($C128="",AF128=""),"",N(Y128)*AF128)</f>
        <v/>
      </c>
      <c r="AH128" s="14">
        <f>IF(OR($C128="",AF128=""),"",N(AA128)*AF128)</f>
        <v/>
      </c>
      <c r="AI128" s="14">
        <f>IF(AG128="","",AH128-AG128)</f>
        <v/>
      </c>
    </row>
    <row r="129">
      <c r="A129" s="6" t="n"/>
      <c r="B129" s="2" t="n"/>
      <c r="C129" s="12" t="n"/>
      <c r="D129" s="12" t="n"/>
      <c r="E129" s="12" t="n"/>
      <c r="F129" s="12" t="n"/>
      <c r="G129" s="12" t="n"/>
      <c r="H129" s="12" t="n"/>
      <c r="I129" s="12" t="n"/>
      <c r="J129" s="12" t="n"/>
      <c r="K129" s="12" t="n"/>
      <c r="L129" s="12" t="n"/>
      <c r="M129" s="12" t="n"/>
      <c r="N129" s="12" t="n"/>
      <c r="O129" s="12" t="n"/>
      <c r="P129" s="12" t="n"/>
      <c r="Q129" s="12" t="n"/>
      <c r="R129" s="12" t="n"/>
      <c r="S129" s="12" t="n"/>
      <c r="T129" s="12" t="n"/>
      <c r="U129" s="12" t="n"/>
      <c r="V129" s="12" t="n"/>
      <c r="W129" s="12" t="n"/>
      <c r="X129" s="13">
        <f t="array" ref="X129">IF($C129="","",IFERROR(MATCH(1,(($C129:$U129="欠")+($C129:$U129="有")+($C129:$U129="公"))*(($D129:$V129="欠")+($D129:$V129="有")+($D129:$V129="公"))*(($E129:$W129="欠")+($E129:$W129="有")+($E129:$W129="公")),0)+2,""))</f>
        <v/>
      </c>
      <c r="Y129" s="13">
        <f>IF(OR($C129="",X129=""),"",SUMPRODUCT(($C$3:$W$3&gt;X129)*(($C129:$W129="欠")+($C129:$W129="公"))))</f>
        <v/>
      </c>
      <c r="Z129" s="13">
        <f t="array" ref="Z129">IF($C129="","",IFERROR(SMALL(IF((($C129:$W129="欠")+($C129:$W129="有")+($C129:$W129="公")),$C$3:$W$3),3),""))</f>
        <v/>
      </c>
      <c r="AA129" s="13">
        <f>IF(OR($C129="",Z129=""),"",SUMPRODUCT(($C$3:$W$3&gt;Z129)*(($C129:$W129="欠")+($C129:$W129="公"))))</f>
        <v/>
      </c>
      <c r="AB129" s="13">
        <f t="array" ref="AB129">IF($C129="","",IFERROR(MATCH(1,(($C129:$U129="欠")+($C129:$U129="公"))*(($D129:$V129="欠")+($D129:$V129="公"))*(($E129:$W129="欠")+($E129:$W129="公")),0)+2,""))</f>
        <v/>
      </c>
      <c r="AC129" s="13">
        <f>IF(OR($C129="",AB129=""),"",SUMPRODUCT(($C$3:$W$3&gt;AB129)*(($C129:$W129="欠")+($C129:$W129="公"))))</f>
        <v/>
      </c>
      <c r="AD129" s="13">
        <f t="array" ref="AD129">IF($C129="","",IFERROR(MATCH(1,(($C129:$U129="欠")+($C129:$U129="有"))*(($D129:$V129="欠")+($D129:$V129="有"))*(($E129:$W129="欠")+($E129:$W129="有")),0)+2,""))</f>
        <v/>
      </c>
      <c r="AE129" s="13">
        <f>IF(OR($C129="",AD129=""),"",SUMPRODUCT(($C$3:$W$3&gt;AD129)*(($C129:$W129="欠")+($C129:$W129="公"))))</f>
        <v/>
      </c>
      <c r="AF129" s="14">
        <f>IF($C129="","",IFERROR(INDEX('2_100人'!$R:$R,ROW()+0),""))</f>
        <v/>
      </c>
      <c r="AG129" s="14">
        <f>IF(OR($C129="",AF129=""),"",N(Y129)*AF129)</f>
        <v/>
      </c>
      <c r="AH129" s="14">
        <f>IF(OR($C129="",AF129=""),"",N(AA129)*AF129)</f>
        <v/>
      </c>
      <c r="AI129" s="14">
        <f>IF(AG129="","",AH129-AG129)</f>
        <v/>
      </c>
    </row>
    <row r="130">
      <c r="A130" s="6" t="n"/>
      <c r="B130" s="2" t="n"/>
      <c r="C130" s="12" t="n"/>
      <c r="D130" s="12" t="n"/>
      <c r="E130" s="12" t="n"/>
      <c r="F130" s="12" t="n"/>
      <c r="G130" s="12" t="n"/>
      <c r="H130" s="12" t="n"/>
      <c r="I130" s="12" t="n"/>
      <c r="J130" s="12" t="n"/>
      <c r="K130" s="12" t="n"/>
      <c r="L130" s="12" t="n"/>
      <c r="M130" s="12" t="n"/>
      <c r="N130" s="12" t="n"/>
      <c r="O130" s="12" t="n"/>
      <c r="P130" s="12" t="n"/>
      <c r="Q130" s="12" t="n"/>
      <c r="R130" s="12" t="n"/>
      <c r="S130" s="12" t="n"/>
      <c r="T130" s="12" t="n"/>
      <c r="U130" s="12" t="n"/>
      <c r="V130" s="12" t="n"/>
      <c r="W130" s="12" t="n"/>
      <c r="X130" s="13">
        <f t="array" ref="X130">IF($C130="","",IFERROR(MATCH(1,(($C130:$U130="欠")+($C130:$U130="有")+($C130:$U130="公"))*(($D130:$V130="欠")+($D130:$V130="有")+($D130:$V130="公"))*(($E130:$W130="欠")+($E130:$W130="有")+($E130:$W130="公")),0)+2,""))</f>
        <v/>
      </c>
      <c r="Y130" s="13">
        <f>IF(OR($C130="",X130=""),"",SUMPRODUCT(($C$3:$W$3&gt;X130)*(($C130:$W130="欠")+($C130:$W130="公"))))</f>
        <v/>
      </c>
      <c r="Z130" s="13">
        <f t="array" ref="Z130">IF($C130="","",IFERROR(SMALL(IF((($C130:$W130="欠")+($C130:$W130="有")+($C130:$W130="公")),$C$3:$W$3),3),""))</f>
        <v/>
      </c>
      <c r="AA130" s="13">
        <f>IF(OR($C130="",Z130=""),"",SUMPRODUCT(($C$3:$W$3&gt;Z130)*(($C130:$W130="欠")+($C130:$W130="公"))))</f>
        <v/>
      </c>
      <c r="AB130" s="13">
        <f t="array" ref="AB130">IF($C130="","",IFERROR(MATCH(1,(($C130:$U130="欠")+($C130:$U130="公"))*(($D130:$V130="欠")+($D130:$V130="公"))*(($E130:$W130="欠")+($E130:$W130="公")),0)+2,""))</f>
        <v/>
      </c>
      <c r="AC130" s="13">
        <f>IF(OR($C130="",AB130=""),"",SUMPRODUCT(($C$3:$W$3&gt;AB130)*(($C130:$W130="欠")+($C130:$W130="公"))))</f>
        <v/>
      </c>
      <c r="AD130" s="13">
        <f t="array" ref="AD130">IF($C130="","",IFERROR(MATCH(1,(($C130:$U130="欠")+($C130:$U130="有"))*(($D130:$V130="欠")+($D130:$V130="有"))*(($E130:$W130="欠")+($E130:$W130="有")),0)+2,""))</f>
        <v/>
      </c>
      <c r="AE130" s="13">
        <f>IF(OR($C130="",AD130=""),"",SUMPRODUCT(($C$3:$W$3&gt;AD130)*(($C130:$W130="欠")+($C130:$W130="公"))))</f>
        <v/>
      </c>
      <c r="AF130" s="14">
        <f>IF($C130="","",IFERROR(INDEX('2_100人'!$R:$R,ROW()+0),""))</f>
        <v/>
      </c>
      <c r="AG130" s="14">
        <f>IF(OR($C130="",AF130=""),"",N(Y130)*AF130)</f>
        <v/>
      </c>
      <c r="AH130" s="14">
        <f>IF(OR($C130="",AF130=""),"",N(AA130)*AF130)</f>
        <v/>
      </c>
      <c r="AI130" s="14">
        <f>IF(AG130="","",AH130-AG130)</f>
        <v/>
      </c>
    </row>
    <row r="131">
      <c r="A131" s="6" t="n"/>
      <c r="B131" s="2" t="n"/>
      <c r="C131" s="12" t="n"/>
      <c r="D131" s="12" t="n"/>
      <c r="E131" s="12" t="n"/>
      <c r="F131" s="12" t="n"/>
      <c r="G131" s="12" t="n"/>
      <c r="H131" s="12" t="n"/>
      <c r="I131" s="12" t="n"/>
      <c r="J131" s="12" t="n"/>
      <c r="K131" s="12" t="n"/>
      <c r="L131" s="12" t="n"/>
      <c r="M131" s="12" t="n"/>
      <c r="N131" s="12" t="n"/>
      <c r="O131" s="12" t="n"/>
      <c r="P131" s="12" t="n"/>
      <c r="Q131" s="12" t="n"/>
      <c r="R131" s="12" t="n"/>
      <c r="S131" s="12" t="n"/>
      <c r="T131" s="12" t="n"/>
      <c r="U131" s="12" t="n"/>
      <c r="V131" s="12" t="n"/>
      <c r="W131" s="12" t="n"/>
      <c r="X131" s="13">
        <f t="array" ref="X131">IF($C131="","",IFERROR(MATCH(1,(($C131:$U131="欠")+($C131:$U131="有")+($C131:$U131="公"))*(($D131:$V131="欠")+($D131:$V131="有")+($D131:$V131="公"))*(($E131:$W131="欠")+($E131:$W131="有")+($E131:$W131="公")),0)+2,""))</f>
        <v/>
      </c>
      <c r="Y131" s="13">
        <f>IF(OR($C131="",X131=""),"",SUMPRODUCT(($C$3:$W$3&gt;X131)*(($C131:$W131="欠")+($C131:$W131="公"))))</f>
        <v/>
      </c>
      <c r="Z131" s="13">
        <f t="array" ref="Z131">IF($C131="","",IFERROR(SMALL(IF((($C131:$W131="欠")+($C131:$W131="有")+($C131:$W131="公")),$C$3:$W$3),3),""))</f>
        <v/>
      </c>
      <c r="AA131" s="13">
        <f>IF(OR($C131="",Z131=""),"",SUMPRODUCT(($C$3:$W$3&gt;Z131)*(($C131:$W131="欠")+($C131:$W131="公"))))</f>
        <v/>
      </c>
      <c r="AB131" s="13">
        <f t="array" ref="AB131">IF($C131="","",IFERROR(MATCH(1,(($C131:$U131="欠")+($C131:$U131="公"))*(($D131:$V131="欠")+($D131:$V131="公"))*(($E131:$W131="欠")+($E131:$W131="公")),0)+2,""))</f>
        <v/>
      </c>
      <c r="AC131" s="13">
        <f>IF(OR($C131="",AB131=""),"",SUMPRODUCT(($C$3:$W$3&gt;AB131)*(($C131:$W131="欠")+($C131:$W131="公"))))</f>
        <v/>
      </c>
      <c r="AD131" s="13">
        <f t="array" ref="AD131">IF($C131="","",IFERROR(MATCH(1,(($C131:$U131="欠")+($C131:$U131="有"))*(($D131:$V131="欠")+($D131:$V131="有"))*(($E131:$W131="欠")+($E131:$W131="有")),0)+2,""))</f>
        <v/>
      </c>
      <c r="AE131" s="13">
        <f>IF(OR($C131="",AD131=""),"",SUMPRODUCT(($C$3:$W$3&gt;AD131)*(($C131:$W131="欠")+($C131:$W131="公"))))</f>
        <v/>
      </c>
      <c r="AF131" s="14">
        <f>IF($C131="","",IFERROR(INDEX('2_100人'!$R:$R,ROW()+0),""))</f>
        <v/>
      </c>
      <c r="AG131" s="14">
        <f>IF(OR($C131="",AF131=""),"",N(Y131)*AF131)</f>
        <v/>
      </c>
      <c r="AH131" s="14">
        <f>IF(OR($C131="",AF131=""),"",N(AA131)*AF131)</f>
        <v/>
      </c>
      <c r="AI131" s="14">
        <f>IF(AG131="","",AH131-AG131)</f>
        <v/>
      </c>
    </row>
    <row r="132">
      <c r="A132" s="6" t="n"/>
      <c r="B132" s="2" t="n"/>
      <c r="C132" s="12" t="n"/>
      <c r="D132" s="12" t="n"/>
      <c r="E132" s="12" t="n"/>
      <c r="F132" s="12" t="n"/>
      <c r="G132" s="12" t="n"/>
      <c r="H132" s="12" t="n"/>
      <c r="I132" s="12" t="n"/>
      <c r="J132" s="12" t="n"/>
      <c r="K132" s="12" t="n"/>
      <c r="L132" s="12" t="n"/>
      <c r="M132" s="12" t="n"/>
      <c r="N132" s="12" t="n"/>
      <c r="O132" s="12" t="n"/>
      <c r="P132" s="12" t="n"/>
      <c r="Q132" s="12" t="n"/>
      <c r="R132" s="12" t="n"/>
      <c r="S132" s="12" t="n"/>
      <c r="T132" s="12" t="n"/>
      <c r="U132" s="12" t="n"/>
      <c r="V132" s="12" t="n"/>
      <c r="W132" s="12" t="n"/>
      <c r="X132" s="13">
        <f t="array" ref="X132">IF($C132="","",IFERROR(MATCH(1,(($C132:$U132="欠")+($C132:$U132="有")+($C132:$U132="公"))*(($D132:$V132="欠")+($D132:$V132="有")+($D132:$V132="公"))*(($E132:$W132="欠")+($E132:$W132="有")+($E132:$W132="公")),0)+2,""))</f>
        <v/>
      </c>
      <c r="Y132" s="13">
        <f>IF(OR($C132="",X132=""),"",SUMPRODUCT(($C$3:$W$3&gt;X132)*(($C132:$W132="欠")+($C132:$W132="公"))))</f>
        <v/>
      </c>
      <c r="Z132" s="13">
        <f t="array" ref="Z132">IF($C132="","",IFERROR(SMALL(IF((($C132:$W132="欠")+($C132:$W132="有")+($C132:$W132="公")),$C$3:$W$3),3),""))</f>
        <v/>
      </c>
      <c r="AA132" s="13">
        <f>IF(OR($C132="",Z132=""),"",SUMPRODUCT(($C$3:$W$3&gt;Z132)*(($C132:$W132="欠")+($C132:$W132="公"))))</f>
        <v/>
      </c>
      <c r="AB132" s="13">
        <f t="array" ref="AB132">IF($C132="","",IFERROR(MATCH(1,(($C132:$U132="欠")+($C132:$U132="公"))*(($D132:$V132="欠")+($D132:$V132="公"))*(($E132:$W132="欠")+($E132:$W132="公")),0)+2,""))</f>
        <v/>
      </c>
      <c r="AC132" s="13">
        <f>IF(OR($C132="",AB132=""),"",SUMPRODUCT(($C$3:$W$3&gt;AB132)*(($C132:$W132="欠")+($C132:$W132="公"))))</f>
        <v/>
      </c>
      <c r="AD132" s="13">
        <f t="array" ref="AD132">IF($C132="","",IFERROR(MATCH(1,(($C132:$U132="欠")+($C132:$U132="有"))*(($D132:$V132="欠")+($D132:$V132="有"))*(($E132:$W132="欠")+($E132:$W132="有")),0)+2,""))</f>
        <v/>
      </c>
      <c r="AE132" s="13">
        <f>IF(OR($C132="",AD132=""),"",SUMPRODUCT(($C$3:$W$3&gt;AD132)*(($C132:$W132="欠")+($C132:$W132="公"))))</f>
        <v/>
      </c>
      <c r="AF132" s="14">
        <f>IF($C132="","",IFERROR(INDEX('2_100人'!$R:$R,ROW()+0),""))</f>
        <v/>
      </c>
      <c r="AG132" s="14">
        <f>IF(OR($C132="",AF132=""),"",N(Y132)*AF132)</f>
        <v/>
      </c>
      <c r="AH132" s="14">
        <f>IF(OR($C132="",AF132=""),"",N(AA132)*AF132)</f>
        <v/>
      </c>
      <c r="AI132" s="14">
        <f>IF(AG132="","",AH132-AG132)</f>
        <v/>
      </c>
    </row>
    <row r="133">
      <c r="A133" s="6" t="n"/>
      <c r="B133" s="2" t="n"/>
      <c r="C133" s="12" t="n"/>
      <c r="D133" s="12" t="n"/>
      <c r="E133" s="12" t="n"/>
      <c r="F133" s="12" t="n"/>
      <c r="G133" s="12" t="n"/>
      <c r="H133" s="12" t="n"/>
      <c r="I133" s="12" t="n"/>
      <c r="J133" s="12" t="n"/>
      <c r="K133" s="12" t="n"/>
      <c r="L133" s="12" t="n"/>
      <c r="M133" s="12" t="n"/>
      <c r="N133" s="12" t="n"/>
      <c r="O133" s="12" t="n"/>
      <c r="P133" s="12" t="n"/>
      <c r="Q133" s="12" t="n"/>
      <c r="R133" s="12" t="n"/>
      <c r="S133" s="12" t="n"/>
      <c r="T133" s="12" t="n"/>
      <c r="U133" s="12" t="n"/>
      <c r="V133" s="12" t="n"/>
      <c r="W133" s="12" t="n"/>
      <c r="X133" s="13">
        <f t="array" ref="X133">IF($C133="","",IFERROR(MATCH(1,(($C133:$U133="欠")+($C133:$U133="有")+($C133:$U133="公"))*(($D133:$V133="欠")+($D133:$V133="有")+($D133:$V133="公"))*(($E133:$W133="欠")+($E133:$W133="有")+($E133:$W133="公")),0)+2,""))</f>
        <v/>
      </c>
      <c r="Y133" s="13">
        <f>IF(OR($C133="",X133=""),"",SUMPRODUCT(($C$3:$W$3&gt;X133)*(($C133:$W133="欠")+($C133:$W133="公"))))</f>
        <v/>
      </c>
      <c r="Z133" s="13">
        <f t="array" ref="Z133">IF($C133="","",IFERROR(SMALL(IF((($C133:$W133="欠")+($C133:$W133="有")+($C133:$W133="公")),$C$3:$W$3),3),""))</f>
        <v/>
      </c>
      <c r="AA133" s="13">
        <f>IF(OR($C133="",Z133=""),"",SUMPRODUCT(($C$3:$W$3&gt;Z133)*(($C133:$W133="欠")+($C133:$W133="公"))))</f>
        <v/>
      </c>
      <c r="AB133" s="13">
        <f t="array" ref="AB133">IF($C133="","",IFERROR(MATCH(1,(($C133:$U133="欠")+($C133:$U133="公"))*(($D133:$V133="欠")+($D133:$V133="公"))*(($E133:$W133="欠")+($E133:$W133="公")),0)+2,""))</f>
        <v/>
      </c>
      <c r="AC133" s="13">
        <f>IF(OR($C133="",AB133=""),"",SUMPRODUCT(($C$3:$W$3&gt;AB133)*(($C133:$W133="欠")+($C133:$W133="公"))))</f>
        <v/>
      </c>
      <c r="AD133" s="13">
        <f t="array" ref="AD133">IF($C133="","",IFERROR(MATCH(1,(($C133:$U133="欠")+($C133:$U133="有"))*(($D133:$V133="欠")+($D133:$V133="有"))*(($E133:$W133="欠")+($E133:$W133="有")),0)+2,""))</f>
        <v/>
      </c>
      <c r="AE133" s="13">
        <f>IF(OR($C133="",AD133=""),"",SUMPRODUCT(($C$3:$W$3&gt;AD133)*(($C133:$W133="欠")+($C133:$W133="公"))))</f>
        <v/>
      </c>
      <c r="AF133" s="14">
        <f>IF($C133="","",IFERROR(INDEX('2_100人'!$R:$R,ROW()+0),""))</f>
        <v/>
      </c>
      <c r="AG133" s="14">
        <f>IF(OR($C133="",AF133=""),"",N(Y133)*AF133)</f>
        <v/>
      </c>
      <c r="AH133" s="14">
        <f>IF(OR($C133="",AF133=""),"",N(AA133)*AF133)</f>
        <v/>
      </c>
      <c r="AI133" s="14">
        <f>IF(AG133="","",AH133-AG133)</f>
        <v/>
      </c>
    </row>
    <row r="134">
      <c r="A134" s="6" t="n"/>
      <c r="B134" s="2" t="n"/>
      <c r="C134" s="12" t="n"/>
      <c r="D134" s="12" t="n"/>
      <c r="E134" s="12" t="n"/>
      <c r="F134" s="12" t="n"/>
      <c r="G134" s="12" t="n"/>
      <c r="H134" s="12" t="n"/>
      <c r="I134" s="12" t="n"/>
      <c r="J134" s="12" t="n"/>
      <c r="K134" s="12" t="n"/>
      <c r="L134" s="12" t="n"/>
      <c r="M134" s="12" t="n"/>
      <c r="N134" s="12" t="n"/>
      <c r="O134" s="12" t="n"/>
      <c r="P134" s="12" t="n"/>
      <c r="Q134" s="12" t="n"/>
      <c r="R134" s="12" t="n"/>
      <c r="S134" s="12" t="n"/>
      <c r="T134" s="12" t="n"/>
      <c r="U134" s="12" t="n"/>
      <c r="V134" s="12" t="n"/>
      <c r="W134" s="12" t="n"/>
      <c r="X134" s="13">
        <f t="array" ref="X134">IF($C134="","",IFERROR(MATCH(1,(($C134:$U134="欠")+($C134:$U134="有")+($C134:$U134="公"))*(($D134:$V134="欠")+($D134:$V134="有")+($D134:$V134="公"))*(($E134:$W134="欠")+($E134:$W134="有")+($E134:$W134="公")),0)+2,""))</f>
        <v/>
      </c>
      <c r="Y134" s="13">
        <f>IF(OR($C134="",X134=""),"",SUMPRODUCT(($C$3:$W$3&gt;X134)*(($C134:$W134="欠")+($C134:$W134="公"))))</f>
        <v/>
      </c>
      <c r="Z134" s="13">
        <f t="array" ref="Z134">IF($C134="","",IFERROR(SMALL(IF((($C134:$W134="欠")+($C134:$W134="有")+($C134:$W134="公")),$C$3:$W$3),3),""))</f>
        <v/>
      </c>
      <c r="AA134" s="13">
        <f>IF(OR($C134="",Z134=""),"",SUMPRODUCT(($C$3:$W$3&gt;Z134)*(($C134:$W134="欠")+($C134:$W134="公"))))</f>
        <v/>
      </c>
      <c r="AB134" s="13">
        <f t="array" ref="AB134">IF($C134="","",IFERROR(MATCH(1,(($C134:$U134="欠")+($C134:$U134="公"))*(($D134:$V134="欠")+($D134:$V134="公"))*(($E134:$W134="欠")+($E134:$W134="公")),0)+2,""))</f>
        <v/>
      </c>
      <c r="AC134" s="13">
        <f>IF(OR($C134="",AB134=""),"",SUMPRODUCT(($C$3:$W$3&gt;AB134)*(($C134:$W134="欠")+($C134:$W134="公"))))</f>
        <v/>
      </c>
      <c r="AD134" s="13">
        <f t="array" ref="AD134">IF($C134="","",IFERROR(MATCH(1,(($C134:$U134="欠")+($C134:$U134="有"))*(($D134:$V134="欠")+($D134:$V134="有"))*(($E134:$W134="欠")+($E134:$W134="有")),0)+2,""))</f>
        <v/>
      </c>
      <c r="AE134" s="13">
        <f>IF(OR($C134="",AD134=""),"",SUMPRODUCT(($C$3:$W$3&gt;AD134)*(($C134:$W134="欠")+($C134:$W134="公"))))</f>
        <v/>
      </c>
      <c r="AF134" s="14">
        <f>IF($C134="","",IFERROR(INDEX('2_100人'!$R:$R,ROW()+0),""))</f>
        <v/>
      </c>
      <c r="AG134" s="14">
        <f>IF(OR($C134="",AF134=""),"",N(Y134)*AF134)</f>
        <v/>
      </c>
      <c r="AH134" s="14">
        <f>IF(OR($C134="",AF134=""),"",N(AA134)*AF134)</f>
        <v/>
      </c>
      <c r="AI134" s="14">
        <f>IF(AG134="","",AH134-AG134)</f>
        <v/>
      </c>
    </row>
    <row r="135">
      <c r="A135" s="6" t="n"/>
      <c r="B135" s="2" t="n"/>
      <c r="C135" s="12" t="n"/>
      <c r="D135" s="12" t="n"/>
      <c r="E135" s="12" t="n"/>
      <c r="F135" s="12" t="n"/>
      <c r="G135" s="12" t="n"/>
      <c r="H135" s="12" t="n"/>
      <c r="I135" s="12" t="n"/>
      <c r="J135" s="12" t="n"/>
      <c r="K135" s="12" t="n"/>
      <c r="L135" s="12" t="n"/>
      <c r="M135" s="12" t="n"/>
      <c r="N135" s="12" t="n"/>
      <c r="O135" s="12" t="n"/>
      <c r="P135" s="12" t="n"/>
      <c r="Q135" s="12" t="n"/>
      <c r="R135" s="12" t="n"/>
      <c r="S135" s="12" t="n"/>
      <c r="T135" s="12" t="n"/>
      <c r="U135" s="12" t="n"/>
      <c r="V135" s="12" t="n"/>
      <c r="W135" s="12" t="n"/>
      <c r="X135" s="13">
        <f t="array" ref="X135">IF($C135="","",IFERROR(MATCH(1,(($C135:$U135="欠")+($C135:$U135="有")+($C135:$U135="公"))*(($D135:$V135="欠")+($D135:$V135="有")+($D135:$V135="公"))*(($E135:$W135="欠")+($E135:$W135="有")+($E135:$W135="公")),0)+2,""))</f>
        <v/>
      </c>
      <c r="Y135" s="13">
        <f>IF(OR($C135="",X135=""),"",SUMPRODUCT(($C$3:$W$3&gt;X135)*(($C135:$W135="欠")+($C135:$W135="公"))))</f>
        <v/>
      </c>
      <c r="Z135" s="13">
        <f t="array" ref="Z135">IF($C135="","",IFERROR(SMALL(IF((($C135:$W135="欠")+($C135:$W135="有")+($C135:$W135="公")),$C$3:$W$3),3),""))</f>
        <v/>
      </c>
      <c r="AA135" s="13">
        <f>IF(OR($C135="",Z135=""),"",SUMPRODUCT(($C$3:$W$3&gt;Z135)*(($C135:$W135="欠")+($C135:$W135="公"))))</f>
        <v/>
      </c>
      <c r="AB135" s="13">
        <f t="array" ref="AB135">IF($C135="","",IFERROR(MATCH(1,(($C135:$U135="欠")+($C135:$U135="公"))*(($D135:$V135="欠")+($D135:$V135="公"))*(($E135:$W135="欠")+($E135:$W135="公")),0)+2,""))</f>
        <v/>
      </c>
      <c r="AC135" s="13">
        <f>IF(OR($C135="",AB135=""),"",SUMPRODUCT(($C$3:$W$3&gt;AB135)*(($C135:$W135="欠")+($C135:$W135="公"))))</f>
        <v/>
      </c>
      <c r="AD135" s="13">
        <f t="array" ref="AD135">IF($C135="","",IFERROR(MATCH(1,(($C135:$U135="欠")+($C135:$U135="有"))*(($D135:$V135="欠")+($D135:$V135="有"))*(($E135:$W135="欠")+($E135:$W135="有")),0)+2,""))</f>
        <v/>
      </c>
      <c r="AE135" s="13">
        <f>IF(OR($C135="",AD135=""),"",SUMPRODUCT(($C$3:$W$3&gt;AD135)*(($C135:$W135="欠")+($C135:$W135="公"))))</f>
        <v/>
      </c>
      <c r="AF135" s="14">
        <f>IF($C135="","",IFERROR(INDEX('2_100人'!$R:$R,ROW()+0),""))</f>
        <v/>
      </c>
      <c r="AG135" s="14">
        <f>IF(OR($C135="",AF135=""),"",N(Y135)*AF135)</f>
        <v/>
      </c>
      <c r="AH135" s="14">
        <f>IF(OR($C135="",AF135=""),"",N(AA135)*AF135)</f>
        <v/>
      </c>
      <c r="AI135" s="14">
        <f>IF(AG135="","",AH135-AG135)</f>
        <v/>
      </c>
    </row>
    <row r="136">
      <c r="A136" s="6" t="n"/>
      <c r="B136" s="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2" t="n"/>
      <c r="V136" s="12" t="n"/>
      <c r="W136" s="12" t="n"/>
      <c r="X136" s="13">
        <f t="array" ref="X136">IF($C136="","",IFERROR(MATCH(1,(($C136:$U136="欠")+($C136:$U136="有")+($C136:$U136="公"))*(($D136:$V136="欠")+($D136:$V136="有")+($D136:$V136="公"))*(($E136:$W136="欠")+($E136:$W136="有")+($E136:$W136="公")),0)+2,""))</f>
        <v/>
      </c>
      <c r="Y136" s="13">
        <f>IF(OR($C136="",X136=""),"",SUMPRODUCT(($C$3:$W$3&gt;X136)*(($C136:$W136="欠")+($C136:$W136="公"))))</f>
        <v/>
      </c>
      <c r="Z136" s="13">
        <f t="array" ref="Z136">IF($C136="","",IFERROR(SMALL(IF((($C136:$W136="欠")+($C136:$W136="有")+($C136:$W136="公")),$C$3:$W$3),3),""))</f>
        <v/>
      </c>
      <c r="AA136" s="13">
        <f>IF(OR($C136="",Z136=""),"",SUMPRODUCT(($C$3:$W$3&gt;Z136)*(($C136:$W136="欠")+($C136:$W136="公"))))</f>
        <v/>
      </c>
      <c r="AB136" s="13">
        <f t="array" ref="AB136">IF($C136="","",IFERROR(MATCH(1,(($C136:$U136="欠")+($C136:$U136="公"))*(($D136:$V136="欠")+($D136:$V136="公"))*(($E136:$W136="欠")+($E136:$W136="公")),0)+2,""))</f>
        <v/>
      </c>
      <c r="AC136" s="13">
        <f>IF(OR($C136="",AB136=""),"",SUMPRODUCT(($C$3:$W$3&gt;AB136)*(($C136:$W136="欠")+($C136:$W136="公"))))</f>
        <v/>
      </c>
      <c r="AD136" s="13">
        <f t="array" ref="AD136">IF($C136="","",IFERROR(MATCH(1,(($C136:$U136="欠")+($C136:$U136="有"))*(($D136:$V136="欠")+($D136:$V136="有"))*(($E136:$W136="欠")+($E136:$W136="有")),0)+2,""))</f>
        <v/>
      </c>
      <c r="AE136" s="13">
        <f>IF(OR($C136="",AD136=""),"",SUMPRODUCT(($C$3:$W$3&gt;AD136)*(($C136:$W136="欠")+($C136:$W136="公"))))</f>
        <v/>
      </c>
      <c r="AF136" s="14">
        <f>IF($C136="","",IFERROR(INDEX('2_100人'!$R:$R,ROW()+0),""))</f>
        <v/>
      </c>
      <c r="AG136" s="14">
        <f>IF(OR($C136="",AF136=""),"",N(Y136)*AF136)</f>
        <v/>
      </c>
      <c r="AH136" s="14">
        <f>IF(OR($C136="",AF136=""),"",N(AA136)*AF136)</f>
        <v/>
      </c>
      <c r="AI136" s="14">
        <f>IF(AG136="","",AH136-AG136)</f>
        <v/>
      </c>
    </row>
    <row r="137">
      <c r="A137" s="6" t="n"/>
      <c r="B137" s="2" t="n"/>
      <c r="C137" s="12" t="n"/>
      <c r="D137" s="12" t="n"/>
      <c r="E137" s="12" t="n"/>
      <c r="F137" s="12" t="n"/>
      <c r="G137" s="12" t="n"/>
      <c r="H137" s="12" t="n"/>
      <c r="I137" s="12" t="n"/>
      <c r="J137" s="12" t="n"/>
      <c r="K137" s="12" t="n"/>
      <c r="L137" s="12" t="n"/>
      <c r="M137" s="12" t="n"/>
      <c r="N137" s="12" t="n"/>
      <c r="O137" s="12" t="n"/>
      <c r="P137" s="12" t="n"/>
      <c r="Q137" s="12" t="n"/>
      <c r="R137" s="12" t="n"/>
      <c r="S137" s="12" t="n"/>
      <c r="T137" s="12" t="n"/>
      <c r="U137" s="12" t="n"/>
      <c r="V137" s="12" t="n"/>
      <c r="W137" s="12" t="n"/>
      <c r="X137" s="13">
        <f t="array" ref="X137">IF($C137="","",IFERROR(MATCH(1,(($C137:$U137="欠")+($C137:$U137="有")+($C137:$U137="公"))*(($D137:$V137="欠")+($D137:$V137="有")+($D137:$V137="公"))*(($E137:$W137="欠")+($E137:$W137="有")+($E137:$W137="公")),0)+2,""))</f>
        <v/>
      </c>
      <c r="Y137" s="13">
        <f>IF(OR($C137="",X137=""),"",SUMPRODUCT(($C$3:$W$3&gt;X137)*(($C137:$W137="欠")+($C137:$W137="公"))))</f>
        <v/>
      </c>
      <c r="Z137" s="13">
        <f t="array" ref="Z137">IF($C137="","",IFERROR(SMALL(IF((($C137:$W137="欠")+($C137:$W137="有")+($C137:$W137="公")),$C$3:$W$3),3),""))</f>
        <v/>
      </c>
      <c r="AA137" s="13">
        <f>IF(OR($C137="",Z137=""),"",SUMPRODUCT(($C$3:$W$3&gt;Z137)*(($C137:$W137="欠")+($C137:$W137="公"))))</f>
        <v/>
      </c>
      <c r="AB137" s="13">
        <f t="array" ref="AB137">IF($C137="","",IFERROR(MATCH(1,(($C137:$U137="欠")+($C137:$U137="公"))*(($D137:$V137="欠")+($D137:$V137="公"))*(($E137:$W137="欠")+($E137:$W137="公")),0)+2,""))</f>
        <v/>
      </c>
      <c r="AC137" s="13">
        <f>IF(OR($C137="",AB137=""),"",SUMPRODUCT(($C$3:$W$3&gt;AB137)*(($C137:$W137="欠")+($C137:$W137="公"))))</f>
        <v/>
      </c>
      <c r="AD137" s="13">
        <f t="array" ref="AD137">IF($C137="","",IFERROR(MATCH(1,(($C137:$U137="欠")+($C137:$U137="有"))*(($D137:$V137="欠")+($D137:$V137="有"))*(($E137:$W137="欠")+($E137:$W137="有")),0)+2,""))</f>
        <v/>
      </c>
      <c r="AE137" s="13">
        <f>IF(OR($C137="",AD137=""),"",SUMPRODUCT(($C$3:$W$3&gt;AD137)*(($C137:$W137="欠")+($C137:$W137="公"))))</f>
        <v/>
      </c>
      <c r="AF137" s="14">
        <f>IF($C137="","",IFERROR(INDEX('2_100人'!$R:$R,ROW()+0),""))</f>
        <v/>
      </c>
      <c r="AG137" s="14">
        <f>IF(OR($C137="",AF137=""),"",N(Y137)*AF137)</f>
        <v/>
      </c>
      <c r="AH137" s="14">
        <f>IF(OR($C137="",AF137=""),"",N(AA137)*AF137)</f>
        <v/>
      </c>
      <c r="AI137" s="14">
        <f>IF(AG137="","",AH137-AG137)</f>
        <v/>
      </c>
    </row>
    <row r="138">
      <c r="A138" s="6" t="n"/>
      <c r="B138" s="2" t="n"/>
      <c r="C138" s="12" t="n"/>
      <c r="D138" s="12" t="n"/>
      <c r="E138" s="12" t="n"/>
      <c r="F138" s="12" t="n"/>
      <c r="G138" s="12" t="n"/>
      <c r="H138" s="12" t="n"/>
      <c r="I138" s="12" t="n"/>
      <c r="J138" s="12" t="n"/>
      <c r="K138" s="12" t="n"/>
      <c r="L138" s="12" t="n"/>
      <c r="M138" s="12" t="n"/>
      <c r="N138" s="12" t="n"/>
      <c r="O138" s="12" t="n"/>
      <c r="P138" s="12" t="n"/>
      <c r="Q138" s="12" t="n"/>
      <c r="R138" s="12" t="n"/>
      <c r="S138" s="12" t="n"/>
      <c r="T138" s="12" t="n"/>
      <c r="U138" s="12" t="n"/>
      <c r="V138" s="12" t="n"/>
      <c r="W138" s="12" t="n"/>
      <c r="X138" s="13">
        <f t="array" ref="X138">IF($C138="","",IFERROR(MATCH(1,(($C138:$U138="欠")+($C138:$U138="有")+($C138:$U138="公"))*(($D138:$V138="欠")+($D138:$V138="有")+($D138:$V138="公"))*(($E138:$W138="欠")+($E138:$W138="有")+($E138:$W138="公")),0)+2,""))</f>
        <v/>
      </c>
      <c r="Y138" s="13">
        <f>IF(OR($C138="",X138=""),"",SUMPRODUCT(($C$3:$W$3&gt;X138)*(($C138:$W138="欠")+($C138:$W138="公"))))</f>
        <v/>
      </c>
      <c r="Z138" s="13">
        <f t="array" ref="Z138">IF($C138="","",IFERROR(SMALL(IF((($C138:$W138="欠")+($C138:$W138="有")+($C138:$W138="公")),$C$3:$W$3),3),""))</f>
        <v/>
      </c>
      <c r="AA138" s="13">
        <f>IF(OR($C138="",Z138=""),"",SUMPRODUCT(($C$3:$W$3&gt;Z138)*(($C138:$W138="欠")+($C138:$W138="公"))))</f>
        <v/>
      </c>
      <c r="AB138" s="13">
        <f t="array" ref="AB138">IF($C138="","",IFERROR(MATCH(1,(($C138:$U138="欠")+($C138:$U138="公"))*(($D138:$V138="欠")+($D138:$V138="公"))*(($E138:$W138="欠")+($E138:$W138="公")),0)+2,""))</f>
        <v/>
      </c>
      <c r="AC138" s="13">
        <f>IF(OR($C138="",AB138=""),"",SUMPRODUCT(($C$3:$W$3&gt;AB138)*(($C138:$W138="欠")+($C138:$W138="公"))))</f>
        <v/>
      </c>
      <c r="AD138" s="13">
        <f t="array" ref="AD138">IF($C138="","",IFERROR(MATCH(1,(($C138:$U138="欠")+($C138:$U138="有"))*(($D138:$V138="欠")+($D138:$V138="有"))*(($E138:$W138="欠")+($E138:$W138="有")),0)+2,""))</f>
        <v/>
      </c>
      <c r="AE138" s="13">
        <f>IF(OR($C138="",AD138=""),"",SUMPRODUCT(($C$3:$W$3&gt;AD138)*(($C138:$W138="欠")+($C138:$W138="公"))))</f>
        <v/>
      </c>
      <c r="AF138" s="14">
        <f>IF($C138="","",IFERROR(INDEX('2_100人'!$R:$R,ROW()+0),""))</f>
        <v/>
      </c>
      <c r="AG138" s="14">
        <f>IF(OR($C138="",AF138=""),"",N(Y138)*AF138)</f>
        <v/>
      </c>
      <c r="AH138" s="14">
        <f>IF(OR($C138="",AF138=""),"",N(AA138)*AF138)</f>
        <v/>
      </c>
      <c r="AI138" s="14">
        <f>IF(AG138="","",AH138-AG138)</f>
        <v/>
      </c>
    </row>
    <row r="139">
      <c r="A139" s="6" t="n"/>
      <c r="B139" s="2" t="n"/>
      <c r="C139" s="12" t="n"/>
      <c r="D139" s="12" t="n"/>
      <c r="E139" s="12" t="n"/>
      <c r="F139" s="12" t="n"/>
      <c r="G139" s="12" t="n"/>
      <c r="H139" s="12" t="n"/>
      <c r="I139" s="12" t="n"/>
      <c r="J139" s="12" t="n"/>
      <c r="K139" s="12" t="n"/>
      <c r="L139" s="12" t="n"/>
      <c r="M139" s="12" t="n"/>
      <c r="N139" s="12" t="n"/>
      <c r="O139" s="12" t="n"/>
      <c r="P139" s="12" t="n"/>
      <c r="Q139" s="12" t="n"/>
      <c r="R139" s="12" t="n"/>
      <c r="S139" s="12" t="n"/>
      <c r="T139" s="12" t="n"/>
      <c r="U139" s="12" t="n"/>
      <c r="V139" s="12" t="n"/>
      <c r="W139" s="12" t="n"/>
      <c r="X139" s="13">
        <f t="array" ref="X139">IF($C139="","",IFERROR(MATCH(1,(($C139:$U139="欠")+($C139:$U139="有")+($C139:$U139="公"))*(($D139:$V139="欠")+($D139:$V139="有")+($D139:$V139="公"))*(($E139:$W139="欠")+($E139:$W139="有")+($E139:$W139="公")),0)+2,""))</f>
        <v/>
      </c>
      <c r="Y139" s="13">
        <f>IF(OR($C139="",X139=""),"",SUMPRODUCT(($C$3:$W$3&gt;X139)*(($C139:$W139="欠")+($C139:$W139="公"))))</f>
        <v/>
      </c>
      <c r="Z139" s="13">
        <f t="array" ref="Z139">IF($C139="","",IFERROR(SMALL(IF((($C139:$W139="欠")+($C139:$W139="有")+($C139:$W139="公")),$C$3:$W$3),3),""))</f>
        <v/>
      </c>
      <c r="AA139" s="13">
        <f>IF(OR($C139="",Z139=""),"",SUMPRODUCT(($C$3:$W$3&gt;Z139)*(($C139:$W139="欠")+($C139:$W139="公"))))</f>
        <v/>
      </c>
      <c r="AB139" s="13">
        <f t="array" ref="AB139">IF($C139="","",IFERROR(MATCH(1,(($C139:$U139="欠")+($C139:$U139="公"))*(($D139:$V139="欠")+($D139:$V139="公"))*(($E139:$W139="欠")+($E139:$W139="公")),0)+2,""))</f>
        <v/>
      </c>
      <c r="AC139" s="13">
        <f>IF(OR($C139="",AB139=""),"",SUMPRODUCT(($C$3:$W$3&gt;AB139)*(($C139:$W139="欠")+($C139:$W139="公"))))</f>
        <v/>
      </c>
      <c r="AD139" s="13">
        <f t="array" ref="AD139">IF($C139="","",IFERROR(MATCH(1,(($C139:$U139="欠")+($C139:$U139="有"))*(($D139:$V139="欠")+($D139:$V139="有"))*(($E139:$W139="欠")+($E139:$W139="有")),0)+2,""))</f>
        <v/>
      </c>
      <c r="AE139" s="13">
        <f>IF(OR($C139="",AD139=""),"",SUMPRODUCT(($C$3:$W$3&gt;AD139)*(($C139:$W139="欠")+($C139:$W139="公"))))</f>
        <v/>
      </c>
      <c r="AF139" s="14">
        <f>IF($C139="","",IFERROR(INDEX('2_100人'!$R:$R,ROW()+0),""))</f>
        <v/>
      </c>
      <c r="AG139" s="14">
        <f>IF(OR($C139="",AF139=""),"",N(Y139)*AF139)</f>
        <v/>
      </c>
      <c r="AH139" s="14">
        <f>IF(OR($C139="",AF139=""),"",N(AA139)*AF139)</f>
        <v/>
      </c>
      <c r="AI139" s="14">
        <f>IF(AG139="","",AH139-AG139)</f>
        <v/>
      </c>
    </row>
    <row r="140">
      <c r="A140" s="6" t="n"/>
      <c r="B140" s="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2" t="n"/>
      <c r="W140" s="12" t="n"/>
      <c r="X140" s="13">
        <f t="array" ref="X140">IF($C140="","",IFERROR(MATCH(1,(($C140:$U140="欠")+($C140:$U140="有")+($C140:$U140="公"))*(($D140:$V140="欠")+($D140:$V140="有")+($D140:$V140="公"))*(($E140:$W140="欠")+($E140:$W140="有")+($E140:$W140="公")),0)+2,""))</f>
        <v/>
      </c>
      <c r="Y140" s="13">
        <f>IF(OR($C140="",X140=""),"",SUMPRODUCT(($C$3:$W$3&gt;X140)*(($C140:$W140="欠")+($C140:$W140="公"))))</f>
        <v/>
      </c>
      <c r="Z140" s="13">
        <f t="array" ref="Z140">IF($C140="","",IFERROR(SMALL(IF((($C140:$W140="欠")+($C140:$W140="有")+($C140:$W140="公")),$C$3:$W$3),3),""))</f>
        <v/>
      </c>
      <c r="AA140" s="13">
        <f>IF(OR($C140="",Z140=""),"",SUMPRODUCT(($C$3:$W$3&gt;Z140)*(($C140:$W140="欠")+($C140:$W140="公"))))</f>
        <v/>
      </c>
      <c r="AB140" s="13">
        <f t="array" ref="AB140">IF($C140="","",IFERROR(MATCH(1,(($C140:$U140="欠")+($C140:$U140="公"))*(($D140:$V140="欠")+($D140:$V140="公"))*(($E140:$W140="欠")+($E140:$W140="公")),0)+2,""))</f>
        <v/>
      </c>
      <c r="AC140" s="13">
        <f>IF(OR($C140="",AB140=""),"",SUMPRODUCT(($C$3:$W$3&gt;AB140)*(($C140:$W140="欠")+($C140:$W140="公"))))</f>
        <v/>
      </c>
      <c r="AD140" s="13">
        <f t="array" ref="AD140">IF($C140="","",IFERROR(MATCH(1,(($C140:$U140="欠")+($C140:$U140="有"))*(($D140:$V140="欠")+($D140:$V140="有"))*(($E140:$W140="欠")+($E140:$W140="有")),0)+2,""))</f>
        <v/>
      </c>
      <c r="AE140" s="13">
        <f>IF(OR($C140="",AD140=""),"",SUMPRODUCT(($C$3:$W$3&gt;AD140)*(($C140:$W140="欠")+($C140:$W140="公"))))</f>
        <v/>
      </c>
      <c r="AF140" s="14">
        <f>IF($C140="","",IFERROR(INDEX('2_100人'!$R:$R,ROW()+0),""))</f>
        <v/>
      </c>
      <c r="AG140" s="14">
        <f>IF(OR($C140="",AF140=""),"",N(Y140)*AF140)</f>
        <v/>
      </c>
      <c r="AH140" s="14">
        <f>IF(OR($C140="",AF140=""),"",N(AA140)*AF140)</f>
        <v/>
      </c>
      <c r="AI140" s="14">
        <f>IF(AG140="","",AH140-AG140)</f>
        <v/>
      </c>
    </row>
    <row r="141">
      <c r="A141" s="6" t="n"/>
      <c r="B141" s="2" t="n"/>
      <c r="C141" s="12" t="n"/>
      <c r="D141" s="12" t="n"/>
      <c r="E141" s="12" t="n"/>
      <c r="F141" s="12" t="n"/>
      <c r="G141" s="12" t="n"/>
      <c r="H141" s="12" t="n"/>
      <c r="I141" s="12" t="n"/>
      <c r="J141" s="12" t="n"/>
      <c r="K141" s="12" t="n"/>
      <c r="L141" s="12" t="n"/>
      <c r="M141" s="12" t="n"/>
      <c r="N141" s="12" t="n"/>
      <c r="O141" s="12" t="n"/>
      <c r="P141" s="12" t="n"/>
      <c r="Q141" s="12" t="n"/>
      <c r="R141" s="12" t="n"/>
      <c r="S141" s="12" t="n"/>
      <c r="T141" s="12" t="n"/>
      <c r="U141" s="12" t="n"/>
      <c r="V141" s="12" t="n"/>
      <c r="W141" s="12" t="n"/>
      <c r="X141" s="13">
        <f t="array" ref="X141">IF($C141="","",IFERROR(MATCH(1,(($C141:$U141="欠")+($C141:$U141="有")+($C141:$U141="公"))*(($D141:$V141="欠")+($D141:$V141="有")+($D141:$V141="公"))*(($E141:$W141="欠")+($E141:$W141="有")+($E141:$W141="公")),0)+2,""))</f>
        <v/>
      </c>
      <c r="Y141" s="13">
        <f>IF(OR($C141="",X141=""),"",SUMPRODUCT(($C$3:$W$3&gt;X141)*(($C141:$W141="欠")+($C141:$W141="公"))))</f>
        <v/>
      </c>
      <c r="Z141" s="13">
        <f t="array" ref="Z141">IF($C141="","",IFERROR(SMALL(IF((($C141:$W141="欠")+($C141:$W141="有")+($C141:$W141="公")),$C$3:$W$3),3),""))</f>
        <v/>
      </c>
      <c r="AA141" s="13">
        <f>IF(OR($C141="",Z141=""),"",SUMPRODUCT(($C$3:$W$3&gt;Z141)*(($C141:$W141="欠")+($C141:$W141="公"))))</f>
        <v/>
      </c>
      <c r="AB141" s="13">
        <f t="array" ref="AB141">IF($C141="","",IFERROR(MATCH(1,(($C141:$U141="欠")+($C141:$U141="公"))*(($D141:$V141="欠")+($D141:$V141="公"))*(($E141:$W141="欠")+($E141:$W141="公")),0)+2,""))</f>
        <v/>
      </c>
      <c r="AC141" s="13">
        <f>IF(OR($C141="",AB141=""),"",SUMPRODUCT(($C$3:$W$3&gt;AB141)*(($C141:$W141="欠")+($C141:$W141="公"))))</f>
        <v/>
      </c>
      <c r="AD141" s="13">
        <f t="array" ref="AD141">IF($C141="","",IFERROR(MATCH(1,(($C141:$U141="欠")+($C141:$U141="有"))*(($D141:$V141="欠")+($D141:$V141="有"))*(($E141:$W141="欠")+($E141:$W141="有")),0)+2,""))</f>
        <v/>
      </c>
      <c r="AE141" s="13">
        <f>IF(OR($C141="",AD141=""),"",SUMPRODUCT(($C$3:$W$3&gt;AD141)*(($C141:$W141="欠")+($C141:$W141="公"))))</f>
        <v/>
      </c>
      <c r="AF141" s="14">
        <f>IF($C141="","",IFERROR(INDEX('2_100人'!$R:$R,ROW()+0),""))</f>
        <v/>
      </c>
      <c r="AG141" s="14">
        <f>IF(OR($C141="",AF141=""),"",N(Y141)*AF141)</f>
        <v/>
      </c>
      <c r="AH141" s="14">
        <f>IF(OR($C141="",AF141=""),"",N(AA141)*AF141)</f>
        <v/>
      </c>
      <c r="AI141" s="14">
        <f>IF(AG141="","",AH141-AG141)</f>
        <v/>
      </c>
    </row>
    <row r="142">
      <c r="A142" s="6" t="n"/>
      <c r="B142" s="2" t="n"/>
      <c r="C142" s="12" t="n"/>
      <c r="D142" s="12" t="n"/>
      <c r="E142" s="12" t="n"/>
      <c r="F142" s="12" t="n"/>
      <c r="G142" s="12" t="n"/>
      <c r="H142" s="12" t="n"/>
      <c r="I142" s="12" t="n"/>
      <c r="J142" s="12" t="n"/>
      <c r="K142" s="12" t="n"/>
      <c r="L142" s="12" t="n"/>
      <c r="M142" s="12" t="n"/>
      <c r="N142" s="12" t="n"/>
      <c r="O142" s="12" t="n"/>
      <c r="P142" s="12" t="n"/>
      <c r="Q142" s="12" t="n"/>
      <c r="R142" s="12" t="n"/>
      <c r="S142" s="12" t="n"/>
      <c r="T142" s="12" t="n"/>
      <c r="U142" s="12" t="n"/>
      <c r="V142" s="12" t="n"/>
      <c r="W142" s="12" t="n"/>
      <c r="X142" s="13">
        <f t="array" ref="X142">IF($C142="","",IFERROR(MATCH(1,(($C142:$U142="欠")+($C142:$U142="有")+($C142:$U142="公"))*(($D142:$V142="欠")+($D142:$V142="有")+($D142:$V142="公"))*(($E142:$W142="欠")+($E142:$W142="有")+($E142:$W142="公")),0)+2,""))</f>
        <v/>
      </c>
      <c r="Y142" s="13">
        <f>IF(OR($C142="",X142=""),"",SUMPRODUCT(($C$3:$W$3&gt;X142)*(($C142:$W142="欠")+($C142:$W142="公"))))</f>
        <v/>
      </c>
      <c r="Z142" s="13">
        <f t="array" ref="Z142">IF($C142="","",IFERROR(SMALL(IF((($C142:$W142="欠")+($C142:$W142="有")+($C142:$W142="公")),$C$3:$W$3),3),""))</f>
        <v/>
      </c>
      <c r="AA142" s="13">
        <f>IF(OR($C142="",Z142=""),"",SUMPRODUCT(($C$3:$W$3&gt;Z142)*(($C142:$W142="欠")+($C142:$W142="公"))))</f>
        <v/>
      </c>
      <c r="AB142" s="13">
        <f t="array" ref="AB142">IF($C142="","",IFERROR(MATCH(1,(($C142:$U142="欠")+($C142:$U142="公"))*(($D142:$V142="欠")+($D142:$V142="公"))*(($E142:$W142="欠")+($E142:$W142="公")),0)+2,""))</f>
        <v/>
      </c>
      <c r="AC142" s="13">
        <f>IF(OR($C142="",AB142=""),"",SUMPRODUCT(($C$3:$W$3&gt;AB142)*(($C142:$W142="欠")+($C142:$W142="公"))))</f>
        <v/>
      </c>
      <c r="AD142" s="13">
        <f t="array" ref="AD142">IF($C142="","",IFERROR(MATCH(1,(($C142:$U142="欠")+($C142:$U142="有"))*(($D142:$V142="欠")+($D142:$V142="有"))*(($E142:$W142="欠")+($E142:$W142="有")),0)+2,""))</f>
        <v/>
      </c>
      <c r="AE142" s="13">
        <f>IF(OR($C142="",AD142=""),"",SUMPRODUCT(($C$3:$W$3&gt;AD142)*(($C142:$W142="欠")+($C142:$W142="公"))))</f>
        <v/>
      </c>
      <c r="AF142" s="14">
        <f>IF($C142="","",IFERROR(INDEX('2_100人'!$R:$R,ROW()+0),""))</f>
        <v/>
      </c>
      <c r="AG142" s="14">
        <f>IF(OR($C142="",AF142=""),"",N(Y142)*AF142)</f>
        <v/>
      </c>
      <c r="AH142" s="14">
        <f>IF(OR($C142="",AF142=""),"",N(AA142)*AF142)</f>
        <v/>
      </c>
      <c r="AI142" s="14">
        <f>IF(AG142="","",AH142-AG142)</f>
        <v/>
      </c>
    </row>
    <row r="143">
      <c r="A143" s="6" t="n"/>
      <c r="B143" s="2" t="n"/>
      <c r="C143" s="12" t="n"/>
      <c r="D143" s="12" t="n"/>
      <c r="E143" s="12" t="n"/>
      <c r="F143" s="12" t="n"/>
      <c r="G143" s="12" t="n"/>
      <c r="H143" s="12" t="n"/>
      <c r="I143" s="12" t="n"/>
      <c r="J143" s="12" t="n"/>
      <c r="K143" s="12" t="n"/>
      <c r="L143" s="12" t="n"/>
      <c r="M143" s="12" t="n"/>
      <c r="N143" s="12" t="n"/>
      <c r="O143" s="12" t="n"/>
      <c r="P143" s="12" t="n"/>
      <c r="Q143" s="12" t="n"/>
      <c r="R143" s="12" t="n"/>
      <c r="S143" s="12" t="n"/>
      <c r="T143" s="12" t="n"/>
      <c r="U143" s="12" t="n"/>
      <c r="V143" s="12" t="n"/>
      <c r="W143" s="12" t="n"/>
      <c r="X143" s="13">
        <f t="array" ref="X143">IF($C143="","",IFERROR(MATCH(1,(($C143:$U143="欠")+($C143:$U143="有")+($C143:$U143="公"))*(($D143:$V143="欠")+($D143:$V143="有")+($D143:$V143="公"))*(($E143:$W143="欠")+($E143:$W143="有")+($E143:$W143="公")),0)+2,""))</f>
        <v/>
      </c>
      <c r="Y143" s="13">
        <f>IF(OR($C143="",X143=""),"",SUMPRODUCT(($C$3:$W$3&gt;X143)*(($C143:$W143="欠")+($C143:$W143="公"))))</f>
        <v/>
      </c>
      <c r="Z143" s="13">
        <f t="array" ref="Z143">IF($C143="","",IFERROR(SMALL(IF((($C143:$W143="欠")+($C143:$W143="有")+($C143:$W143="公")),$C$3:$W$3),3),""))</f>
        <v/>
      </c>
      <c r="AA143" s="13">
        <f>IF(OR($C143="",Z143=""),"",SUMPRODUCT(($C$3:$W$3&gt;Z143)*(($C143:$W143="欠")+($C143:$W143="公"))))</f>
        <v/>
      </c>
      <c r="AB143" s="13">
        <f t="array" ref="AB143">IF($C143="","",IFERROR(MATCH(1,(($C143:$U143="欠")+($C143:$U143="公"))*(($D143:$V143="欠")+($D143:$V143="公"))*(($E143:$W143="欠")+($E143:$W143="公")),0)+2,""))</f>
        <v/>
      </c>
      <c r="AC143" s="13">
        <f>IF(OR($C143="",AB143=""),"",SUMPRODUCT(($C$3:$W$3&gt;AB143)*(($C143:$W143="欠")+($C143:$W143="公"))))</f>
        <v/>
      </c>
      <c r="AD143" s="13">
        <f t="array" ref="AD143">IF($C143="","",IFERROR(MATCH(1,(($C143:$U143="欠")+($C143:$U143="有"))*(($D143:$V143="欠")+($D143:$V143="有"))*(($E143:$W143="欠")+($E143:$W143="有")),0)+2,""))</f>
        <v/>
      </c>
      <c r="AE143" s="13">
        <f>IF(OR($C143="",AD143=""),"",SUMPRODUCT(($C$3:$W$3&gt;AD143)*(($C143:$W143="欠")+($C143:$W143="公"))))</f>
        <v/>
      </c>
      <c r="AF143" s="14">
        <f>IF($C143="","",IFERROR(INDEX('2_100人'!$R:$R,ROW()+0),""))</f>
        <v/>
      </c>
      <c r="AG143" s="14">
        <f>IF(OR($C143="",AF143=""),"",N(Y143)*AF143)</f>
        <v/>
      </c>
      <c r="AH143" s="14">
        <f>IF(OR($C143="",AF143=""),"",N(AA143)*AF143)</f>
        <v/>
      </c>
      <c r="AI143" s="14">
        <f>IF(AG143="","",AH143-AG143)</f>
        <v/>
      </c>
    </row>
    <row r="144">
      <c r="A144" s="6" t="n"/>
      <c r="B144" s="2" t="n"/>
      <c r="C144" s="12" t="n"/>
      <c r="D144" s="12" t="n"/>
      <c r="E144" s="12" t="n"/>
      <c r="F144" s="12" t="n"/>
      <c r="G144" s="12" t="n"/>
      <c r="H144" s="12" t="n"/>
      <c r="I144" s="12" t="n"/>
      <c r="J144" s="12" t="n"/>
      <c r="K144" s="12" t="n"/>
      <c r="L144" s="12" t="n"/>
      <c r="M144" s="12" t="n"/>
      <c r="N144" s="12" t="n"/>
      <c r="O144" s="12" t="n"/>
      <c r="P144" s="12" t="n"/>
      <c r="Q144" s="12" t="n"/>
      <c r="R144" s="12" t="n"/>
      <c r="S144" s="12" t="n"/>
      <c r="T144" s="12" t="n"/>
      <c r="U144" s="12" t="n"/>
      <c r="V144" s="12" t="n"/>
      <c r="W144" s="12" t="n"/>
      <c r="X144" s="13">
        <f t="array" ref="X144">IF($C144="","",IFERROR(MATCH(1,(($C144:$U144="欠")+($C144:$U144="有")+($C144:$U144="公"))*(($D144:$V144="欠")+($D144:$V144="有")+($D144:$V144="公"))*(($E144:$W144="欠")+($E144:$W144="有")+($E144:$W144="公")),0)+2,""))</f>
        <v/>
      </c>
      <c r="Y144" s="13">
        <f>IF(OR($C144="",X144=""),"",SUMPRODUCT(($C$3:$W$3&gt;X144)*(($C144:$W144="欠")+($C144:$W144="公"))))</f>
        <v/>
      </c>
      <c r="Z144" s="13">
        <f t="array" ref="Z144">IF($C144="","",IFERROR(SMALL(IF((($C144:$W144="欠")+($C144:$W144="有")+($C144:$W144="公")),$C$3:$W$3),3),""))</f>
        <v/>
      </c>
      <c r="AA144" s="13">
        <f>IF(OR($C144="",Z144=""),"",SUMPRODUCT(($C$3:$W$3&gt;Z144)*(($C144:$W144="欠")+($C144:$W144="公"))))</f>
        <v/>
      </c>
      <c r="AB144" s="13">
        <f t="array" ref="AB144">IF($C144="","",IFERROR(MATCH(1,(($C144:$U144="欠")+($C144:$U144="公"))*(($D144:$V144="欠")+($D144:$V144="公"))*(($E144:$W144="欠")+($E144:$W144="公")),0)+2,""))</f>
        <v/>
      </c>
      <c r="AC144" s="13">
        <f>IF(OR($C144="",AB144=""),"",SUMPRODUCT(($C$3:$W$3&gt;AB144)*(($C144:$W144="欠")+($C144:$W144="公"))))</f>
        <v/>
      </c>
      <c r="AD144" s="13">
        <f t="array" ref="AD144">IF($C144="","",IFERROR(MATCH(1,(($C144:$U144="欠")+($C144:$U144="有"))*(($D144:$V144="欠")+($D144:$V144="有"))*(($E144:$W144="欠")+($E144:$W144="有")),0)+2,""))</f>
        <v/>
      </c>
      <c r="AE144" s="13">
        <f>IF(OR($C144="",AD144=""),"",SUMPRODUCT(($C$3:$W$3&gt;AD144)*(($C144:$W144="欠")+($C144:$W144="公"))))</f>
        <v/>
      </c>
      <c r="AF144" s="14">
        <f>IF($C144="","",IFERROR(INDEX('2_100人'!$R:$R,ROW()+0),""))</f>
        <v/>
      </c>
      <c r="AG144" s="14">
        <f>IF(OR($C144="",AF144=""),"",N(Y144)*AF144)</f>
        <v/>
      </c>
      <c r="AH144" s="14">
        <f>IF(OR($C144="",AF144=""),"",N(AA144)*AF144)</f>
        <v/>
      </c>
      <c r="AI144" s="14">
        <f>IF(AG144="","",AH144-AG144)</f>
        <v/>
      </c>
    </row>
    <row r="145">
      <c r="A145" s="6" t="n"/>
      <c r="B145" s="2" t="n"/>
      <c r="C145" s="12" t="n"/>
      <c r="D145" s="12" t="n"/>
      <c r="E145" s="12" t="n"/>
      <c r="F145" s="12" t="n"/>
      <c r="G145" s="12" t="n"/>
      <c r="H145" s="12" t="n"/>
      <c r="I145" s="12" t="n"/>
      <c r="J145" s="12" t="n"/>
      <c r="K145" s="12" t="n"/>
      <c r="L145" s="12" t="n"/>
      <c r="M145" s="12" t="n"/>
      <c r="N145" s="12" t="n"/>
      <c r="O145" s="12" t="n"/>
      <c r="P145" s="12" t="n"/>
      <c r="Q145" s="12" t="n"/>
      <c r="R145" s="12" t="n"/>
      <c r="S145" s="12" t="n"/>
      <c r="T145" s="12" t="n"/>
      <c r="U145" s="12" t="n"/>
      <c r="V145" s="12" t="n"/>
      <c r="W145" s="12" t="n"/>
      <c r="X145" s="13">
        <f t="array" ref="X145">IF($C145="","",IFERROR(MATCH(1,(($C145:$U145="欠")+($C145:$U145="有")+($C145:$U145="公"))*(($D145:$V145="欠")+($D145:$V145="有")+($D145:$V145="公"))*(($E145:$W145="欠")+($E145:$W145="有")+($E145:$W145="公")),0)+2,""))</f>
        <v/>
      </c>
      <c r="Y145" s="13">
        <f>IF(OR($C145="",X145=""),"",SUMPRODUCT(($C$3:$W$3&gt;X145)*(($C145:$W145="欠")+($C145:$W145="公"))))</f>
        <v/>
      </c>
      <c r="Z145" s="13">
        <f t="array" ref="Z145">IF($C145="","",IFERROR(SMALL(IF((($C145:$W145="欠")+($C145:$W145="有")+($C145:$W145="公")),$C$3:$W$3),3),""))</f>
        <v/>
      </c>
      <c r="AA145" s="13">
        <f>IF(OR($C145="",Z145=""),"",SUMPRODUCT(($C$3:$W$3&gt;Z145)*(($C145:$W145="欠")+($C145:$W145="公"))))</f>
        <v/>
      </c>
      <c r="AB145" s="13">
        <f t="array" ref="AB145">IF($C145="","",IFERROR(MATCH(1,(($C145:$U145="欠")+($C145:$U145="公"))*(($D145:$V145="欠")+($D145:$V145="公"))*(($E145:$W145="欠")+($E145:$W145="公")),0)+2,""))</f>
        <v/>
      </c>
      <c r="AC145" s="13">
        <f>IF(OR($C145="",AB145=""),"",SUMPRODUCT(($C$3:$W$3&gt;AB145)*(($C145:$W145="欠")+($C145:$W145="公"))))</f>
        <v/>
      </c>
      <c r="AD145" s="13">
        <f t="array" ref="AD145">IF($C145="","",IFERROR(MATCH(1,(($C145:$U145="欠")+($C145:$U145="有"))*(($D145:$V145="欠")+($D145:$V145="有"))*(($E145:$W145="欠")+($E145:$W145="有")),0)+2,""))</f>
        <v/>
      </c>
      <c r="AE145" s="13">
        <f>IF(OR($C145="",AD145=""),"",SUMPRODUCT(($C$3:$W$3&gt;AD145)*(($C145:$W145="欠")+($C145:$W145="公"))))</f>
        <v/>
      </c>
      <c r="AF145" s="14">
        <f>IF($C145="","",IFERROR(INDEX('2_100人'!$R:$R,ROW()+0),""))</f>
        <v/>
      </c>
      <c r="AG145" s="14">
        <f>IF(OR($C145="",AF145=""),"",N(Y145)*AF145)</f>
        <v/>
      </c>
      <c r="AH145" s="14">
        <f>IF(OR($C145="",AF145=""),"",N(AA145)*AF145)</f>
        <v/>
      </c>
      <c r="AI145" s="14">
        <f>IF(AG145="","",AH145-AG145)</f>
        <v/>
      </c>
    </row>
    <row r="146">
      <c r="A146" s="6" t="n"/>
      <c r="B146" s="2" t="n"/>
      <c r="C146" s="12" t="n"/>
      <c r="D146" s="12" t="n"/>
      <c r="E146" s="12" t="n"/>
      <c r="F146" s="12" t="n"/>
      <c r="G146" s="12" t="n"/>
      <c r="H146" s="12" t="n"/>
      <c r="I146" s="12" t="n"/>
      <c r="J146" s="12" t="n"/>
      <c r="K146" s="12" t="n"/>
      <c r="L146" s="12" t="n"/>
      <c r="M146" s="12" t="n"/>
      <c r="N146" s="12" t="n"/>
      <c r="O146" s="12" t="n"/>
      <c r="P146" s="12" t="n"/>
      <c r="Q146" s="12" t="n"/>
      <c r="R146" s="12" t="n"/>
      <c r="S146" s="12" t="n"/>
      <c r="T146" s="12" t="n"/>
      <c r="U146" s="12" t="n"/>
      <c r="V146" s="12" t="n"/>
      <c r="W146" s="12" t="n"/>
      <c r="X146" s="13">
        <f t="array" ref="X146">IF($C146="","",IFERROR(MATCH(1,(($C146:$U146="欠")+($C146:$U146="有")+($C146:$U146="公"))*(($D146:$V146="欠")+($D146:$V146="有")+($D146:$V146="公"))*(($E146:$W146="欠")+($E146:$W146="有")+($E146:$W146="公")),0)+2,""))</f>
        <v/>
      </c>
      <c r="Y146" s="13">
        <f>IF(OR($C146="",X146=""),"",SUMPRODUCT(($C$3:$W$3&gt;X146)*(($C146:$W146="欠")+($C146:$W146="公"))))</f>
        <v/>
      </c>
      <c r="Z146" s="13">
        <f t="array" ref="Z146">IF($C146="","",IFERROR(SMALL(IF((($C146:$W146="欠")+($C146:$W146="有")+($C146:$W146="公")),$C$3:$W$3),3),""))</f>
        <v/>
      </c>
      <c r="AA146" s="13">
        <f>IF(OR($C146="",Z146=""),"",SUMPRODUCT(($C$3:$W$3&gt;Z146)*(($C146:$W146="欠")+($C146:$W146="公"))))</f>
        <v/>
      </c>
      <c r="AB146" s="13">
        <f t="array" ref="AB146">IF($C146="","",IFERROR(MATCH(1,(($C146:$U146="欠")+($C146:$U146="公"))*(($D146:$V146="欠")+($D146:$V146="公"))*(($E146:$W146="欠")+($E146:$W146="公")),0)+2,""))</f>
        <v/>
      </c>
      <c r="AC146" s="13">
        <f>IF(OR($C146="",AB146=""),"",SUMPRODUCT(($C$3:$W$3&gt;AB146)*(($C146:$W146="欠")+($C146:$W146="公"))))</f>
        <v/>
      </c>
      <c r="AD146" s="13">
        <f t="array" ref="AD146">IF($C146="","",IFERROR(MATCH(1,(($C146:$U146="欠")+($C146:$U146="有"))*(($D146:$V146="欠")+($D146:$V146="有"))*(($E146:$W146="欠")+($E146:$W146="有")),0)+2,""))</f>
        <v/>
      </c>
      <c r="AE146" s="13">
        <f>IF(OR($C146="",AD146=""),"",SUMPRODUCT(($C$3:$W$3&gt;AD146)*(($C146:$W146="欠")+($C146:$W146="公"))))</f>
        <v/>
      </c>
      <c r="AF146" s="14">
        <f>IF($C146="","",IFERROR(INDEX('2_100人'!$R:$R,ROW()+0),""))</f>
        <v/>
      </c>
      <c r="AG146" s="14">
        <f>IF(OR($C146="",AF146=""),"",N(Y146)*AF146)</f>
        <v/>
      </c>
      <c r="AH146" s="14">
        <f>IF(OR($C146="",AF146=""),"",N(AA146)*AF146)</f>
        <v/>
      </c>
      <c r="AI146" s="14">
        <f>IF(AG146="","",AH146-AG146)</f>
        <v/>
      </c>
    </row>
    <row r="147">
      <c r="A147" s="6" t="n"/>
      <c r="B147" s="2" t="n"/>
      <c r="C147" s="12" t="n"/>
      <c r="D147" s="12" t="n"/>
      <c r="E147" s="12" t="n"/>
      <c r="F147" s="12" t="n"/>
      <c r="G147" s="12" t="n"/>
      <c r="H147" s="12" t="n"/>
      <c r="I147" s="12" t="n"/>
      <c r="J147" s="12" t="n"/>
      <c r="K147" s="12" t="n"/>
      <c r="L147" s="12" t="n"/>
      <c r="M147" s="12" t="n"/>
      <c r="N147" s="12" t="n"/>
      <c r="O147" s="12" t="n"/>
      <c r="P147" s="12" t="n"/>
      <c r="Q147" s="12" t="n"/>
      <c r="R147" s="12" t="n"/>
      <c r="S147" s="12" t="n"/>
      <c r="T147" s="12" t="n"/>
      <c r="U147" s="12" t="n"/>
      <c r="V147" s="12" t="n"/>
      <c r="W147" s="12" t="n"/>
      <c r="X147" s="13">
        <f t="array" ref="X147">IF($C147="","",IFERROR(MATCH(1,(($C147:$U147="欠")+($C147:$U147="有")+($C147:$U147="公"))*(($D147:$V147="欠")+($D147:$V147="有")+($D147:$V147="公"))*(($E147:$W147="欠")+($E147:$W147="有")+($E147:$W147="公")),0)+2,""))</f>
        <v/>
      </c>
      <c r="Y147" s="13">
        <f>IF(OR($C147="",X147=""),"",SUMPRODUCT(($C$3:$W$3&gt;X147)*(($C147:$W147="欠")+($C147:$W147="公"))))</f>
        <v/>
      </c>
      <c r="Z147" s="13">
        <f t="array" ref="Z147">IF($C147="","",IFERROR(SMALL(IF((($C147:$W147="欠")+($C147:$W147="有")+($C147:$W147="公")),$C$3:$W$3),3),""))</f>
        <v/>
      </c>
      <c r="AA147" s="13">
        <f>IF(OR($C147="",Z147=""),"",SUMPRODUCT(($C$3:$W$3&gt;Z147)*(($C147:$W147="欠")+($C147:$W147="公"))))</f>
        <v/>
      </c>
      <c r="AB147" s="13">
        <f t="array" ref="AB147">IF($C147="","",IFERROR(MATCH(1,(($C147:$U147="欠")+($C147:$U147="公"))*(($D147:$V147="欠")+($D147:$V147="公"))*(($E147:$W147="欠")+($E147:$W147="公")),0)+2,""))</f>
        <v/>
      </c>
      <c r="AC147" s="13">
        <f>IF(OR($C147="",AB147=""),"",SUMPRODUCT(($C$3:$W$3&gt;AB147)*(($C147:$W147="欠")+($C147:$W147="公"))))</f>
        <v/>
      </c>
      <c r="AD147" s="13">
        <f t="array" ref="AD147">IF($C147="","",IFERROR(MATCH(1,(($C147:$U147="欠")+($C147:$U147="有"))*(($D147:$V147="欠")+($D147:$V147="有"))*(($E147:$W147="欠")+($E147:$W147="有")),0)+2,""))</f>
        <v/>
      </c>
      <c r="AE147" s="13">
        <f>IF(OR($C147="",AD147=""),"",SUMPRODUCT(($C$3:$W$3&gt;AD147)*(($C147:$W147="欠")+($C147:$W147="公"))))</f>
        <v/>
      </c>
      <c r="AF147" s="14">
        <f>IF($C147="","",IFERROR(INDEX('2_100人'!$R:$R,ROW()+0),""))</f>
        <v/>
      </c>
      <c r="AG147" s="14">
        <f>IF(OR($C147="",AF147=""),"",N(Y147)*AF147)</f>
        <v/>
      </c>
      <c r="AH147" s="14">
        <f>IF(OR($C147="",AF147=""),"",N(AA147)*AF147)</f>
        <v/>
      </c>
      <c r="AI147" s="14">
        <f>IF(AG147="","",AH147-AG147)</f>
        <v/>
      </c>
    </row>
    <row r="148">
      <c r="A148" s="6" t="n"/>
      <c r="B148" s="2" t="n"/>
      <c r="C148" s="12" t="n"/>
      <c r="D148" s="12" t="n"/>
      <c r="E148" s="12" t="n"/>
      <c r="F148" s="12" t="n"/>
      <c r="G148" s="12" t="n"/>
      <c r="H148" s="12" t="n"/>
      <c r="I148" s="12" t="n"/>
      <c r="J148" s="12" t="n"/>
      <c r="K148" s="12" t="n"/>
      <c r="L148" s="12" t="n"/>
      <c r="M148" s="12" t="n"/>
      <c r="N148" s="12" t="n"/>
      <c r="O148" s="12" t="n"/>
      <c r="P148" s="12" t="n"/>
      <c r="Q148" s="12" t="n"/>
      <c r="R148" s="12" t="n"/>
      <c r="S148" s="12" t="n"/>
      <c r="T148" s="12" t="n"/>
      <c r="U148" s="12" t="n"/>
      <c r="V148" s="12" t="n"/>
      <c r="W148" s="12" t="n"/>
      <c r="X148" s="13">
        <f t="array" ref="X148">IF($C148="","",IFERROR(MATCH(1,(($C148:$U148="欠")+($C148:$U148="有")+($C148:$U148="公"))*(($D148:$V148="欠")+($D148:$V148="有")+($D148:$V148="公"))*(($E148:$W148="欠")+($E148:$W148="有")+($E148:$W148="公")),0)+2,""))</f>
        <v/>
      </c>
      <c r="Y148" s="13">
        <f>IF(OR($C148="",X148=""),"",SUMPRODUCT(($C$3:$W$3&gt;X148)*(($C148:$W148="欠")+($C148:$W148="公"))))</f>
        <v/>
      </c>
      <c r="Z148" s="13">
        <f t="array" ref="Z148">IF($C148="","",IFERROR(SMALL(IF((($C148:$W148="欠")+($C148:$W148="有")+($C148:$W148="公")),$C$3:$W$3),3),""))</f>
        <v/>
      </c>
      <c r="AA148" s="13">
        <f>IF(OR($C148="",Z148=""),"",SUMPRODUCT(($C$3:$W$3&gt;Z148)*(($C148:$W148="欠")+($C148:$W148="公"))))</f>
        <v/>
      </c>
      <c r="AB148" s="13">
        <f t="array" ref="AB148">IF($C148="","",IFERROR(MATCH(1,(($C148:$U148="欠")+($C148:$U148="公"))*(($D148:$V148="欠")+($D148:$V148="公"))*(($E148:$W148="欠")+($E148:$W148="公")),0)+2,""))</f>
        <v/>
      </c>
      <c r="AC148" s="13">
        <f>IF(OR($C148="",AB148=""),"",SUMPRODUCT(($C$3:$W$3&gt;AB148)*(($C148:$W148="欠")+($C148:$W148="公"))))</f>
        <v/>
      </c>
      <c r="AD148" s="13">
        <f t="array" ref="AD148">IF($C148="","",IFERROR(MATCH(1,(($C148:$U148="欠")+($C148:$U148="有"))*(($D148:$V148="欠")+($D148:$V148="有"))*(($E148:$W148="欠")+($E148:$W148="有")),0)+2,""))</f>
        <v/>
      </c>
      <c r="AE148" s="13">
        <f>IF(OR($C148="",AD148=""),"",SUMPRODUCT(($C$3:$W$3&gt;AD148)*(($C148:$W148="欠")+($C148:$W148="公"))))</f>
        <v/>
      </c>
      <c r="AF148" s="14">
        <f>IF($C148="","",IFERROR(INDEX('2_100人'!$R:$R,ROW()+0),""))</f>
        <v/>
      </c>
      <c r="AG148" s="14">
        <f>IF(OR($C148="",AF148=""),"",N(Y148)*AF148)</f>
        <v/>
      </c>
      <c r="AH148" s="14">
        <f>IF(OR($C148="",AF148=""),"",N(AA148)*AF148)</f>
        <v/>
      </c>
      <c r="AI148" s="14">
        <f>IF(AG148="","",AH148-AG148)</f>
        <v/>
      </c>
    </row>
    <row r="149">
      <c r="A149" s="6" t="n"/>
      <c r="B149" s="2" t="n"/>
      <c r="C149" s="12" t="n"/>
      <c r="D149" s="12" t="n"/>
      <c r="E149" s="12" t="n"/>
      <c r="F149" s="12" t="n"/>
      <c r="G149" s="12" t="n"/>
      <c r="H149" s="12" t="n"/>
      <c r="I149" s="12" t="n"/>
      <c r="J149" s="12" t="n"/>
      <c r="K149" s="12" t="n"/>
      <c r="L149" s="12" t="n"/>
      <c r="M149" s="12" t="n"/>
      <c r="N149" s="12" t="n"/>
      <c r="O149" s="12" t="n"/>
      <c r="P149" s="12" t="n"/>
      <c r="Q149" s="12" t="n"/>
      <c r="R149" s="12" t="n"/>
      <c r="S149" s="12" t="n"/>
      <c r="T149" s="12" t="n"/>
      <c r="U149" s="12" t="n"/>
      <c r="V149" s="12" t="n"/>
      <c r="W149" s="12" t="n"/>
      <c r="X149" s="13">
        <f t="array" ref="X149">IF($C149="","",IFERROR(MATCH(1,(($C149:$U149="欠")+($C149:$U149="有")+($C149:$U149="公"))*(($D149:$V149="欠")+($D149:$V149="有")+($D149:$V149="公"))*(($E149:$W149="欠")+($E149:$W149="有")+($E149:$W149="公")),0)+2,""))</f>
        <v/>
      </c>
      <c r="Y149" s="13">
        <f>IF(OR($C149="",X149=""),"",SUMPRODUCT(($C$3:$W$3&gt;X149)*(($C149:$W149="欠")+($C149:$W149="公"))))</f>
        <v/>
      </c>
      <c r="Z149" s="13">
        <f t="array" ref="Z149">IF($C149="","",IFERROR(SMALL(IF((($C149:$W149="欠")+($C149:$W149="有")+($C149:$W149="公")),$C$3:$W$3),3),""))</f>
        <v/>
      </c>
      <c r="AA149" s="13">
        <f>IF(OR($C149="",Z149=""),"",SUMPRODUCT(($C$3:$W$3&gt;Z149)*(($C149:$W149="欠")+($C149:$W149="公"))))</f>
        <v/>
      </c>
      <c r="AB149" s="13">
        <f t="array" ref="AB149">IF($C149="","",IFERROR(MATCH(1,(($C149:$U149="欠")+($C149:$U149="公"))*(($D149:$V149="欠")+($D149:$V149="公"))*(($E149:$W149="欠")+($E149:$W149="公")),0)+2,""))</f>
        <v/>
      </c>
      <c r="AC149" s="13">
        <f>IF(OR($C149="",AB149=""),"",SUMPRODUCT(($C$3:$W$3&gt;AB149)*(($C149:$W149="欠")+($C149:$W149="公"))))</f>
        <v/>
      </c>
      <c r="AD149" s="13">
        <f t="array" ref="AD149">IF($C149="","",IFERROR(MATCH(1,(($C149:$U149="欠")+($C149:$U149="有"))*(($D149:$V149="欠")+($D149:$V149="有"))*(($E149:$W149="欠")+($E149:$W149="有")),0)+2,""))</f>
        <v/>
      </c>
      <c r="AE149" s="13">
        <f>IF(OR($C149="",AD149=""),"",SUMPRODUCT(($C$3:$W$3&gt;AD149)*(($C149:$W149="欠")+($C149:$W149="公"))))</f>
        <v/>
      </c>
      <c r="AF149" s="14">
        <f>IF($C149="","",IFERROR(INDEX('2_100人'!$R:$R,ROW()+0),""))</f>
        <v/>
      </c>
      <c r="AG149" s="14">
        <f>IF(OR($C149="",AF149=""),"",N(Y149)*AF149)</f>
        <v/>
      </c>
      <c r="AH149" s="14">
        <f>IF(OR($C149="",AF149=""),"",N(AA149)*AF149)</f>
        <v/>
      </c>
      <c r="AI149" s="14">
        <f>IF(AG149="","",AH149-AG149)</f>
        <v/>
      </c>
    </row>
    <row r="150">
      <c r="A150" s="6" t="n"/>
      <c r="B150" s="2" t="n"/>
      <c r="C150" s="12" t="n"/>
      <c r="D150" s="12" t="n"/>
      <c r="E150" s="12" t="n"/>
      <c r="F150" s="12" t="n"/>
      <c r="G150" s="12" t="n"/>
      <c r="H150" s="12" t="n"/>
      <c r="I150" s="12" t="n"/>
      <c r="J150" s="12" t="n"/>
      <c r="K150" s="12" t="n"/>
      <c r="L150" s="12" t="n"/>
      <c r="M150" s="12" t="n"/>
      <c r="N150" s="12" t="n"/>
      <c r="O150" s="12" t="n"/>
      <c r="P150" s="12" t="n"/>
      <c r="Q150" s="12" t="n"/>
      <c r="R150" s="12" t="n"/>
      <c r="S150" s="12" t="n"/>
      <c r="T150" s="12" t="n"/>
      <c r="U150" s="12" t="n"/>
      <c r="V150" s="12" t="n"/>
      <c r="W150" s="12" t="n"/>
      <c r="X150" s="13">
        <f t="array" ref="X150">IF($C150="","",IFERROR(MATCH(1,(($C150:$U150="欠")+($C150:$U150="有")+($C150:$U150="公"))*(($D150:$V150="欠")+($D150:$V150="有")+($D150:$V150="公"))*(($E150:$W150="欠")+($E150:$W150="有")+($E150:$W150="公")),0)+2,""))</f>
        <v/>
      </c>
      <c r="Y150" s="13">
        <f>IF(OR($C150="",X150=""),"",SUMPRODUCT(($C$3:$W$3&gt;X150)*(($C150:$W150="欠")+($C150:$W150="公"))))</f>
        <v/>
      </c>
      <c r="Z150" s="13">
        <f t="array" ref="Z150">IF($C150="","",IFERROR(SMALL(IF((($C150:$W150="欠")+($C150:$W150="有")+($C150:$W150="公")),$C$3:$W$3),3),""))</f>
        <v/>
      </c>
      <c r="AA150" s="13">
        <f>IF(OR($C150="",Z150=""),"",SUMPRODUCT(($C$3:$W$3&gt;Z150)*(($C150:$W150="欠")+($C150:$W150="公"))))</f>
        <v/>
      </c>
      <c r="AB150" s="13">
        <f t="array" ref="AB150">IF($C150="","",IFERROR(MATCH(1,(($C150:$U150="欠")+($C150:$U150="公"))*(($D150:$V150="欠")+($D150:$V150="公"))*(($E150:$W150="欠")+($E150:$W150="公")),0)+2,""))</f>
        <v/>
      </c>
      <c r="AC150" s="13">
        <f>IF(OR($C150="",AB150=""),"",SUMPRODUCT(($C$3:$W$3&gt;AB150)*(($C150:$W150="欠")+($C150:$W150="公"))))</f>
        <v/>
      </c>
      <c r="AD150" s="13">
        <f t="array" ref="AD150">IF($C150="","",IFERROR(MATCH(1,(($C150:$U150="欠")+($C150:$U150="有"))*(($D150:$V150="欠")+($D150:$V150="有"))*(($E150:$W150="欠")+($E150:$W150="有")),0)+2,""))</f>
        <v/>
      </c>
      <c r="AE150" s="13">
        <f>IF(OR($C150="",AD150=""),"",SUMPRODUCT(($C$3:$W$3&gt;AD150)*(($C150:$W150="欠")+($C150:$W150="公"))))</f>
        <v/>
      </c>
      <c r="AF150" s="14">
        <f>IF($C150="","",IFERROR(INDEX('2_100人'!$R:$R,ROW()+0),""))</f>
        <v/>
      </c>
      <c r="AG150" s="14">
        <f>IF(OR($C150="",AF150=""),"",N(Y150)*AF150)</f>
        <v/>
      </c>
      <c r="AH150" s="14">
        <f>IF(OR($C150="",AF150=""),"",N(AA150)*AF150)</f>
        <v/>
      </c>
      <c r="AI150" s="14">
        <f>IF(AG150="","",AH150-AG150)</f>
        <v/>
      </c>
    </row>
    <row r="151">
      <c r="A151" s="6" t="n"/>
      <c r="B151" s="2" t="n"/>
      <c r="C151" s="12" t="n"/>
      <c r="D151" s="12" t="n"/>
      <c r="E151" s="12" t="n"/>
      <c r="F151" s="12" t="n"/>
      <c r="G151" s="12" t="n"/>
      <c r="H151" s="12" t="n"/>
      <c r="I151" s="12" t="n"/>
      <c r="J151" s="12" t="n"/>
      <c r="K151" s="12" t="n"/>
      <c r="L151" s="12" t="n"/>
      <c r="M151" s="12" t="n"/>
      <c r="N151" s="12" t="n"/>
      <c r="O151" s="12" t="n"/>
      <c r="P151" s="12" t="n"/>
      <c r="Q151" s="12" t="n"/>
      <c r="R151" s="12" t="n"/>
      <c r="S151" s="12" t="n"/>
      <c r="T151" s="12" t="n"/>
      <c r="U151" s="12" t="n"/>
      <c r="V151" s="12" t="n"/>
      <c r="W151" s="12" t="n"/>
      <c r="X151" s="13">
        <f t="array" ref="X151">IF($C151="","",IFERROR(MATCH(1,(($C151:$U151="欠")+($C151:$U151="有")+($C151:$U151="公"))*(($D151:$V151="欠")+($D151:$V151="有")+($D151:$V151="公"))*(($E151:$W151="欠")+($E151:$W151="有")+($E151:$W151="公")),0)+2,""))</f>
        <v/>
      </c>
      <c r="Y151" s="13">
        <f>IF(OR($C151="",X151=""),"",SUMPRODUCT(($C$3:$W$3&gt;X151)*(($C151:$W151="欠")+($C151:$W151="公"))))</f>
        <v/>
      </c>
      <c r="Z151" s="13">
        <f t="array" ref="Z151">IF($C151="","",IFERROR(SMALL(IF((($C151:$W151="欠")+($C151:$W151="有")+($C151:$W151="公")),$C$3:$W$3),3),""))</f>
        <v/>
      </c>
      <c r="AA151" s="13">
        <f>IF(OR($C151="",Z151=""),"",SUMPRODUCT(($C$3:$W$3&gt;Z151)*(($C151:$W151="欠")+($C151:$W151="公"))))</f>
        <v/>
      </c>
      <c r="AB151" s="13">
        <f t="array" ref="AB151">IF($C151="","",IFERROR(MATCH(1,(($C151:$U151="欠")+($C151:$U151="公"))*(($D151:$V151="欠")+($D151:$V151="公"))*(($E151:$W151="欠")+($E151:$W151="公")),0)+2,""))</f>
        <v/>
      </c>
      <c r="AC151" s="13">
        <f>IF(OR($C151="",AB151=""),"",SUMPRODUCT(($C$3:$W$3&gt;AB151)*(($C151:$W151="欠")+($C151:$W151="公"))))</f>
        <v/>
      </c>
      <c r="AD151" s="13">
        <f t="array" ref="AD151">IF($C151="","",IFERROR(MATCH(1,(($C151:$U151="欠")+($C151:$U151="有"))*(($D151:$V151="欠")+($D151:$V151="有"))*(($E151:$W151="欠")+($E151:$W151="有")),0)+2,""))</f>
        <v/>
      </c>
      <c r="AE151" s="13">
        <f>IF(OR($C151="",AD151=""),"",SUMPRODUCT(($C$3:$W$3&gt;AD151)*(($C151:$W151="欠")+($C151:$W151="公"))))</f>
        <v/>
      </c>
      <c r="AF151" s="14">
        <f>IF($C151="","",IFERROR(INDEX('2_100人'!$R:$R,ROW()+0),""))</f>
        <v/>
      </c>
      <c r="AG151" s="14">
        <f>IF(OR($C151="",AF151=""),"",N(Y151)*AF151)</f>
        <v/>
      </c>
      <c r="AH151" s="14">
        <f>IF(OR($C151="",AF151=""),"",N(AA151)*AF151)</f>
        <v/>
      </c>
      <c r="AI151" s="14">
        <f>IF(AG151="","",AH151-AG151)</f>
        <v/>
      </c>
    </row>
    <row r="152">
      <c r="A152" s="6" t="n"/>
      <c r="B152" s="2" t="n"/>
      <c r="C152" s="12" t="n"/>
      <c r="D152" s="12" t="n"/>
      <c r="E152" s="12" t="n"/>
      <c r="F152" s="12" t="n"/>
      <c r="G152" s="12" t="n"/>
      <c r="H152" s="12" t="n"/>
      <c r="I152" s="12" t="n"/>
      <c r="J152" s="12" t="n"/>
      <c r="K152" s="12" t="n"/>
      <c r="L152" s="12" t="n"/>
      <c r="M152" s="12" t="n"/>
      <c r="N152" s="12" t="n"/>
      <c r="O152" s="12" t="n"/>
      <c r="P152" s="12" t="n"/>
      <c r="Q152" s="12" t="n"/>
      <c r="R152" s="12" t="n"/>
      <c r="S152" s="12" t="n"/>
      <c r="T152" s="12" t="n"/>
      <c r="U152" s="12" t="n"/>
      <c r="V152" s="12" t="n"/>
      <c r="W152" s="12" t="n"/>
      <c r="X152" s="13">
        <f t="array" ref="X152">IF($C152="","",IFERROR(MATCH(1,(($C152:$U152="欠")+($C152:$U152="有")+($C152:$U152="公"))*(($D152:$V152="欠")+($D152:$V152="有")+($D152:$V152="公"))*(($E152:$W152="欠")+($E152:$W152="有")+($E152:$W152="公")),0)+2,""))</f>
        <v/>
      </c>
      <c r="Y152" s="13">
        <f>IF(OR($C152="",X152=""),"",SUMPRODUCT(($C$3:$W$3&gt;X152)*(($C152:$W152="欠")+($C152:$W152="公"))))</f>
        <v/>
      </c>
      <c r="Z152" s="13">
        <f t="array" ref="Z152">IF($C152="","",IFERROR(SMALL(IF((($C152:$W152="欠")+($C152:$W152="有")+($C152:$W152="公")),$C$3:$W$3),3),""))</f>
        <v/>
      </c>
      <c r="AA152" s="13">
        <f>IF(OR($C152="",Z152=""),"",SUMPRODUCT(($C$3:$W$3&gt;Z152)*(($C152:$W152="欠")+($C152:$W152="公"))))</f>
        <v/>
      </c>
      <c r="AB152" s="13">
        <f t="array" ref="AB152">IF($C152="","",IFERROR(MATCH(1,(($C152:$U152="欠")+($C152:$U152="公"))*(($D152:$V152="欠")+($D152:$V152="公"))*(($E152:$W152="欠")+($E152:$W152="公")),0)+2,""))</f>
        <v/>
      </c>
      <c r="AC152" s="13">
        <f>IF(OR($C152="",AB152=""),"",SUMPRODUCT(($C$3:$W$3&gt;AB152)*(($C152:$W152="欠")+($C152:$W152="公"))))</f>
        <v/>
      </c>
      <c r="AD152" s="13">
        <f t="array" ref="AD152">IF($C152="","",IFERROR(MATCH(1,(($C152:$U152="欠")+($C152:$U152="有"))*(($D152:$V152="欠")+($D152:$V152="有"))*(($E152:$W152="欠")+($E152:$W152="有")),0)+2,""))</f>
        <v/>
      </c>
      <c r="AE152" s="13">
        <f>IF(OR($C152="",AD152=""),"",SUMPRODUCT(($C$3:$W$3&gt;AD152)*(($C152:$W152="欠")+($C152:$W152="公"))))</f>
        <v/>
      </c>
      <c r="AF152" s="14">
        <f>IF($C152="","",IFERROR(INDEX('2_100人'!$R:$R,ROW()+0),""))</f>
        <v/>
      </c>
      <c r="AG152" s="14">
        <f>IF(OR($C152="",AF152=""),"",N(Y152)*AF152)</f>
        <v/>
      </c>
      <c r="AH152" s="14">
        <f>IF(OR($C152="",AF152=""),"",N(AA152)*AF152)</f>
        <v/>
      </c>
      <c r="AI152" s="14">
        <f>IF(AG152="","",AH152-AG152)</f>
        <v/>
      </c>
    </row>
    <row r="153">
      <c r="A153" s="6" t="n"/>
      <c r="B153" s="2" t="n"/>
      <c r="C153" s="12" t="n"/>
      <c r="D153" s="12" t="n"/>
      <c r="E153" s="12" t="n"/>
      <c r="F153" s="12" t="n"/>
      <c r="G153" s="12" t="n"/>
      <c r="H153" s="12" t="n"/>
      <c r="I153" s="12" t="n"/>
      <c r="J153" s="12" t="n"/>
      <c r="K153" s="12" t="n"/>
      <c r="L153" s="12" t="n"/>
      <c r="M153" s="12" t="n"/>
      <c r="N153" s="12" t="n"/>
      <c r="O153" s="12" t="n"/>
      <c r="P153" s="12" t="n"/>
      <c r="Q153" s="12" t="n"/>
      <c r="R153" s="12" t="n"/>
      <c r="S153" s="12" t="n"/>
      <c r="T153" s="12" t="n"/>
      <c r="U153" s="12" t="n"/>
      <c r="V153" s="12" t="n"/>
      <c r="W153" s="12" t="n"/>
      <c r="X153" s="13">
        <f t="array" ref="X153">IF($C153="","",IFERROR(MATCH(1,(($C153:$U153="欠")+($C153:$U153="有")+($C153:$U153="公"))*(($D153:$V153="欠")+($D153:$V153="有")+($D153:$V153="公"))*(($E153:$W153="欠")+($E153:$W153="有")+($E153:$W153="公")),0)+2,""))</f>
        <v/>
      </c>
      <c r="Y153" s="13">
        <f>IF(OR($C153="",X153=""),"",SUMPRODUCT(($C$3:$W$3&gt;X153)*(($C153:$W153="欠")+($C153:$W153="公"))))</f>
        <v/>
      </c>
      <c r="Z153" s="13">
        <f t="array" ref="Z153">IF($C153="","",IFERROR(SMALL(IF((($C153:$W153="欠")+($C153:$W153="有")+($C153:$W153="公")),$C$3:$W$3),3),""))</f>
        <v/>
      </c>
      <c r="AA153" s="13">
        <f>IF(OR($C153="",Z153=""),"",SUMPRODUCT(($C$3:$W$3&gt;Z153)*(($C153:$W153="欠")+($C153:$W153="公"))))</f>
        <v/>
      </c>
      <c r="AB153" s="13">
        <f t="array" ref="AB153">IF($C153="","",IFERROR(MATCH(1,(($C153:$U153="欠")+($C153:$U153="公"))*(($D153:$V153="欠")+($D153:$V153="公"))*(($E153:$W153="欠")+($E153:$W153="公")),0)+2,""))</f>
        <v/>
      </c>
      <c r="AC153" s="13">
        <f>IF(OR($C153="",AB153=""),"",SUMPRODUCT(($C$3:$W$3&gt;AB153)*(($C153:$W153="欠")+($C153:$W153="公"))))</f>
        <v/>
      </c>
      <c r="AD153" s="13">
        <f t="array" ref="AD153">IF($C153="","",IFERROR(MATCH(1,(($C153:$U153="欠")+($C153:$U153="有"))*(($D153:$V153="欠")+($D153:$V153="有"))*(($E153:$W153="欠")+($E153:$W153="有")),0)+2,""))</f>
        <v/>
      </c>
      <c r="AE153" s="13">
        <f>IF(OR($C153="",AD153=""),"",SUMPRODUCT(($C$3:$W$3&gt;AD153)*(($C153:$W153="欠")+($C153:$W153="公"))))</f>
        <v/>
      </c>
      <c r="AF153" s="14">
        <f>IF($C153="","",IFERROR(INDEX('2_100人'!$R:$R,ROW()+0),""))</f>
        <v/>
      </c>
      <c r="AG153" s="14">
        <f>IF(OR($C153="",AF153=""),"",N(Y153)*AF153)</f>
        <v/>
      </c>
      <c r="AH153" s="14">
        <f>IF(OR($C153="",AF153=""),"",N(AA153)*AF153)</f>
        <v/>
      </c>
      <c r="AI153" s="14">
        <f>IF(AG153="","",AH153-AG153)</f>
        <v/>
      </c>
    </row>
    <row r="154">
      <c r="A154" s="6" t="n"/>
      <c r="B154" s="2" t="n"/>
      <c r="C154" s="12" t="n"/>
      <c r="D154" s="12" t="n"/>
      <c r="E154" s="12" t="n"/>
      <c r="F154" s="12" t="n"/>
      <c r="G154" s="12" t="n"/>
      <c r="H154" s="12" t="n"/>
      <c r="I154" s="12" t="n"/>
      <c r="J154" s="12" t="n"/>
      <c r="K154" s="12" t="n"/>
      <c r="L154" s="12" t="n"/>
      <c r="M154" s="12" t="n"/>
      <c r="N154" s="12" t="n"/>
      <c r="O154" s="12" t="n"/>
      <c r="P154" s="12" t="n"/>
      <c r="Q154" s="12" t="n"/>
      <c r="R154" s="12" t="n"/>
      <c r="S154" s="12" t="n"/>
      <c r="T154" s="12" t="n"/>
      <c r="U154" s="12" t="n"/>
      <c r="V154" s="12" t="n"/>
      <c r="W154" s="12" t="n"/>
      <c r="X154" s="13">
        <f t="array" ref="X154">IF($C154="","",IFERROR(MATCH(1,(($C154:$U154="欠")+($C154:$U154="有")+($C154:$U154="公"))*(($D154:$V154="欠")+($D154:$V154="有")+($D154:$V154="公"))*(($E154:$W154="欠")+($E154:$W154="有")+($E154:$W154="公")),0)+2,""))</f>
        <v/>
      </c>
      <c r="Y154" s="13">
        <f>IF(OR($C154="",X154=""),"",SUMPRODUCT(($C$3:$W$3&gt;X154)*(($C154:$W154="欠")+($C154:$W154="公"))))</f>
        <v/>
      </c>
      <c r="Z154" s="13">
        <f t="array" ref="Z154">IF($C154="","",IFERROR(SMALL(IF((($C154:$W154="欠")+($C154:$W154="有")+($C154:$W154="公")),$C$3:$W$3),3),""))</f>
        <v/>
      </c>
      <c r="AA154" s="13">
        <f>IF(OR($C154="",Z154=""),"",SUMPRODUCT(($C$3:$W$3&gt;Z154)*(($C154:$W154="欠")+($C154:$W154="公"))))</f>
        <v/>
      </c>
      <c r="AB154" s="13">
        <f t="array" ref="AB154">IF($C154="","",IFERROR(MATCH(1,(($C154:$U154="欠")+($C154:$U154="公"))*(($D154:$V154="欠")+($D154:$V154="公"))*(($E154:$W154="欠")+($E154:$W154="公")),0)+2,""))</f>
        <v/>
      </c>
      <c r="AC154" s="13">
        <f>IF(OR($C154="",AB154=""),"",SUMPRODUCT(($C$3:$W$3&gt;AB154)*(($C154:$W154="欠")+($C154:$W154="公"))))</f>
        <v/>
      </c>
      <c r="AD154" s="13">
        <f t="array" ref="AD154">IF($C154="","",IFERROR(MATCH(1,(($C154:$U154="欠")+($C154:$U154="有"))*(($D154:$V154="欠")+($D154:$V154="有"))*(($E154:$W154="欠")+($E154:$W154="有")),0)+2,""))</f>
        <v/>
      </c>
      <c r="AE154" s="13">
        <f>IF(OR($C154="",AD154=""),"",SUMPRODUCT(($C$3:$W$3&gt;AD154)*(($C154:$W154="欠")+($C154:$W154="公"))))</f>
        <v/>
      </c>
      <c r="AF154" s="14">
        <f>IF($C154="","",IFERROR(INDEX('2_100人'!$R:$R,ROW()+0),""))</f>
        <v/>
      </c>
      <c r="AG154" s="14">
        <f>IF(OR($C154="",AF154=""),"",N(Y154)*AF154)</f>
        <v/>
      </c>
      <c r="AH154" s="14">
        <f>IF(OR($C154="",AF154=""),"",N(AA154)*AF154)</f>
        <v/>
      </c>
      <c r="AI154" s="14">
        <f>IF(AG154="","",AH154-AG154)</f>
        <v/>
      </c>
    </row>
    <row r="155">
      <c r="A155" s="6" t="n"/>
      <c r="B155" s="2" t="n"/>
      <c r="C155" s="12" t="n"/>
      <c r="D155" s="12" t="n"/>
      <c r="E155" s="12" t="n"/>
      <c r="F155" s="12" t="n"/>
      <c r="G155" s="12" t="n"/>
      <c r="H155" s="12" t="n"/>
      <c r="I155" s="12" t="n"/>
      <c r="J155" s="12" t="n"/>
      <c r="K155" s="12" t="n"/>
      <c r="L155" s="12" t="n"/>
      <c r="M155" s="12" t="n"/>
      <c r="N155" s="12" t="n"/>
      <c r="O155" s="12" t="n"/>
      <c r="P155" s="12" t="n"/>
      <c r="Q155" s="12" t="n"/>
      <c r="R155" s="12" t="n"/>
      <c r="S155" s="12" t="n"/>
      <c r="T155" s="12" t="n"/>
      <c r="U155" s="12" t="n"/>
      <c r="V155" s="12" t="n"/>
      <c r="W155" s="12" t="n"/>
      <c r="X155" s="13">
        <f t="array" ref="X155">IF($C155="","",IFERROR(MATCH(1,(($C155:$U155="欠")+($C155:$U155="有")+($C155:$U155="公"))*(($D155:$V155="欠")+($D155:$V155="有")+($D155:$V155="公"))*(($E155:$W155="欠")+($E155:$W155="有")+($E155:$W155="公")),0)+2,""))</f>
        <v/>
      </c>
      <c r="Y155" s="13">
        <f>IF(OR($C155="",X155=""),"",SUMPRODUCT(($C$3:$W$3&gt;X155)*(($C155:$W155="欠")+($C155:$W155="公"))))</f>
        <v/>
      </c>
      <c r="Z155" s="13">
        <f t="array" ref="Z155">IF($C155="","",IFERROR(SMALL(IF((($C155:$W155="欠")+($C155:$W155="有")+($C155:$W155="公")),$C$3:$W$3),3),""))</f>
        <v/>
      </c>
      <c r="AA155" s="13">
        <f>IF(OR($C155="",Z155=""),"",SUMPRODUCT(($C$3:$W$3&gt;Z155)*(($C155:$W155="欠")+($C155:$W155="公"))))</f>
        <v/>
      </c>
      <c r="AB155" s="13">
        <f t="array" ref="AB155">IF($C155="","",IFERROR(MATCH(1,(($C155:$U155="欠")+($C155:$U155="公"))*(($D155:$V155="欠")+($D155:$V155="公"))*(($E155:$W155="欠")+($E155:$W155="公")),0)+2,""))</f>
        <v/>
      </c>
      <c r="AC155" s="13">
        <f>IF(OR($C155="",AB155=""),"",SUMPRODUCT(($C$3:$W$3&gt;AB155)*(($C155:$W155="欠")+($C155:$W155="公"))))</f>
        <v/>
      </c>
      <c r="AD155" s="13">
        <f t="array" ref="AD155">IF($C155="","",IFERROR(MATCH(1,(($C155:$U155="欠")+($C155:$U155="有"))*(($D155:$V155="欠")+($D155:$V155="有"))*(($E155:$W155="欠")+($E155:$W155="有")),0)+2,""))</f>
        <v/>
      </c>
      <c r="AE155" s="13">
        <f>IF(OR($C155="",AD155=""),"",SUMPRODUCT(($C$3:$W$3&gt;AD155)*(($C155:$W155="欠")+($C155:$W155="公"))))</f>
        <v/>
      </c>
      <c r="AF155" s="14">
        <f>IF($C155="","",IFERROR(INDEX('2_100人'!$R:$R,ROW()+0),""))</f>
        <v/>
      </c>
      <c r="AG155" s="14">
        <f>IF(OR($C155="",AF155=""),"",N(Y155)*AF155)</f>
        <v/>
      </c>
      <c r="AH155" s="14">
        <f>IF(OR($C155="",AF155=""),"",N(AA155)*AF155)</f>
        <v/>
      </c>
      <c r="AI155" s="14">
        <f>IF(AG155="","",AH155-AG155)</f>
        <v/>
      </c>
    </row>
    <row r="156">
      <c r="A156" s="6" t="n"/>
      <c r="B156" s="2" t="n"/>
      <c r="C156" s="12" t="n"/>
      <c r="D156" s="12" t="n"/>
      <c r="E156" s="12" t="n"/>
      <c r="F156" s="12" t="n"/>
      <c r="G156" s="12" t="n"/>
      <c r="H156" s="12" t="n"/>
      <c r="I156" s="12" t="n"/>
      <c r="J156" s="12" t="n"/>
      <c r="K156" s="12" t="n"/>
      <c r="L156" s="12" t="n"/>
      <c r="M156" s="12" t="n"/>
      <c r="N156" s="12" t="n"/>
      <c r="O156" s="12" t="n"/>
      <c r="P156" s="12" t="n"/>
      <c r="Q156" s="12" t="n"/>
      <c r="R156" s="12" t="n"/>
      <c r="S156" s="12" t="n"/>
      <c r="T156" s="12" t="n"/>
      <c r="U156" s="12" t="n"/>
      <c r="V156" s="12" t="n"/>
      <c r="W156" s="12" t="n"/>
      <c r="X156" s="13">
        <f t="array" ref="X156">IF($C156="","",IFERROR(MATCH(1,(($C156:$U156="欠")+($C156:$U156="有")+($C156:$U156="公"))*(($D156:$V156="欠")+($D156:$V156="有")+($D156:$V156="公"))*(($E156:$W156="欠")+($E156:$W156="有")+($E156:$W156="公")),0)+2,""))</f>
        <v/>
      </c>
      <c r="Y156" s="13">
        <f>IF(OR($C156="",X156=""),"",SUMPRODUCT(($C$3:$W$3&gt;X156)*(($C156:$W156="欠")+($C156:$W156="公"))))</f>
        <v/>
      </c>
      <c r="Z156" s="13">
        <f t="array" ref="Z156">IF($C156="","",IFERROR(SMALL(IF((($C156:$W156="欠")+($C156:$W156="有")+($C156:$W156="公")),$C$3:$W$3),3),""))</f>
        <v/>
      </c>
      <c r="AA156" s="13">
        <f>IF(OR($C156="",Z156=""),"",SUMPRODUCT(($C$3:$W$3&gt;Z156)*(($C156:$W156="欠")+($C156:$W156="公"))))</f>
        <v/>
      </c>
      <c r="AB156" s="13">
        <f t="array" ref="AB156">IF($C156="","",IFERROR(MATCH(1,(($C156:$U156="欠")+($C156:$U156="公"))*(($D156:$V156="欠")+($D156:$V156="公"))*(($E156:$W156="欠")+($E156:$W156="公")),0)+2,""))</f>
        <v/>
      </c>
      <c r="AC156" s="13">
        <f>IF(OR($C156="",AB156=""),"",SUMPRODUCT(($C$3:$W$3&gt;AB156)*(($C156:$W156="欠")+($C156:$W156="公"))))</f>
        <v/>
      </c>
      <c r="AD156" s="13">
        <f t="array" ref="AD156">IF($C156="","",IFERROR(MATCH(1,(($C156:$U156="欠")+($C156:$U156="有"))*(($D156:$V156="欠")+($D156:$V156="有"))*(($E156:$W156="欠")+($E156:$W156="有")),0)+2,""))</f>
        <v/>
      </c>
      <c r="AE156" s="13">
        <f>IF(OR($C156="",AD156=""),"",SUMPRODUCT(($C$3:$W$3&gt;AD156)*(($C156:$W156="欠")+($C156:$W156="公"))))</f>
        <v/>
      </c>
      <c r="AF156" s="14">
        <f>IF($C156="","",IFERROR(INDEX('2_100人'!$R:$R,ROW()+0),""))</f>
        <v/>
      </c>
      <c r="AG156" s="14">
        <f>IF(OR($C156="",AF156=""),"",N(Y156)*AF156)</f>
        <v/>
      </c>
      <c r="AH156" s="14">
        <f>IF(OR($C156="",AF156=""),"",N(AA156)*AF156)</f>
        <v/>
      </c>
      <c r="AI156" s="14">
        <f>IF(AG156="","",AH156-AG156)</f>
        <v/>
      </c>
    </row>
    <row r="157">
      <c r="A157" s="6" t="n"/>
      <c r="B157" s="2" t="n"/>
      <c r="C157" s="12" t="n"/>
      <c r="D157" s="12" t="n"/>
      <c r="E157" s="12" t="n"/>
      <c r="F157" s="12" t="n"/>
      <c r="G157" s="12" t="n"/>
      <c r="H157" s="12" t="n"/>
      <c r="I157" s="12" t="n"/>
      <c r="J157" s="12" t="n"/>
      <c r="K157" s="12" t="n"/>
      <c r="L157" s="12" t="n"/>
      <c r="M157" s="12" t="n"/>
      <c r="N157" s="12" t="n"/>
      <c r="O157" s="12" t="n"/>
      <c r="P157" s="12" t="n"/>
      <c r="Q157" s="12" t="n"/>
      <c r="R157" s="12" t="n"/>
      <c r="S157" s="12" t="n"/>
      <c r="T157" s="12" t="n"/>
      <c r="U157" s="12" t="n"/>
      <c r="V157" s="12" t="n"/>
      <c r="W157" s="12" t="n"/>
      <c r="X157" s="13">
        <f t="array" ref="X157">IF($C157="","",IFERROR(MATCH(1,(($C157:$U157="欠")+($C157:$U157="有")+($C157:$U157="公"))*(($D157:$V157="欠")+($D157:$V157="有")+($D157:$V157="公"))*(($E157:$W157="欠")+($E157:$W157="有")+($E157:$W157="公")),0)+2,""))</f>
        <v/>
      </c>
      <c r="Y157" s="13">
        <f>IF(OR($C157="",X157=""),"",SUMPRODUCT(($C$3:$W$3&gt;X157)*(($C157:$W157="欠")+($C157:$W157="公"))))</f>
        <v/>
      </c>
      <c r="Z157" s="13">
        <f t="array" ref="Z157">IF($C157="","",IFERROR(SMALL(IF((($C157:$W157="欠")+($C157:$W157="有")+($C157:$W157="公")),$C$3:$W$3),3),""))</f>
        <v/>
      </c>
      <c r="AA157" s="13">
        <f>IF(OR($C157="",Z157=""),"",SUMPRODUCT(($C$3:$W$3&gt;Z157)*(($C157:$W157="欠")+($C157:$W157="公"))))</f>
        <v/>
      </c>
      <c r="AB157" s="13">
        <f t="array" ref="AB157">IF($C157="","",IFERROR(MATCH(1,(($C157:$U157="欠")+($C157:$U157="公"))*(($D157:$V157="欠")+($D157:$V157="公"))*(($E157:$W157="欠")+($E157:$W157="公")),0)+2,""))</f>
        <v/>
      </c>
      <c r="AC157" s="13">
        <f>IF(OR($C157="",AB157=""),"",SUMPRODUCT(($C$3:$W$3&gt;AB157)*(($C157:$W157="欠")+($C157:$W157="公"))))</f>
        <v/>
      </c>
      <c r="AD157" s="13">
        <f t="array" ref="AD157">IF($C157="","",IFERROR(MATCH(1,(($C157:$U157="欠")+($C157:$U157="有"))*(($D157:$V157="欠")+($D157:$V157="有"))*(($E157:$W157="欠")+($E157:$W157="有")),0)+2,""))</f>
        <v/>
      </c>
      <c r="AE157" s="13">
        <f>IF(OR($C157="",AD157=""),"",SUMPRODUCT(($C$3:$W$3&gt;AD157)*(($C157:$W157="欠")+($C157:$W157="公"))))</f>
        <v/>
      </c>
      <c r="AF157" s="14">
        <f>IF($C157="","",IFERROR(INDEX('2_100人'!$R:$R,ROW()+0),""))</f>
        <v/>
      </c>
      <c r="AG157" s="14">
        <f>IF(OR($C157="",AF157=""),"",N(Y157)*AF157)</f>
        <v/>
      </c>
      <c r="AH157" s="14">
        <f>IF(OR($C157="",AF157=""),"",N(AA157)*AF157)</f>
        <v/>
      </c>
      <c r="AI157" s="14">
        <f>IF(AG157="","",AH157-AG157)</f>
        <v/>
      </c>
    </row>
    <row r="158">
      <c r="A158" s="6" t="n"/>
      <c r="B158" s="2" t="n"/>
      <c r="C158" s="12" t="n"/>
      <c r="D158" s="12" t="n"/>
      <c r="E158" s="12" t="n"/>
      <c r="F158" s="12" t="n"/>
      <c r="G158" s="12" t="n"/>
      <c r="H158" s="12" t="n"/>
      <c r="I158" s="12" t="n"/>
      <c r="J158" s="12" t="n"/>
      <c r="K158" s="12" t="n"/>
      <c r="L158" s="12" t="n"/>
      <c r="M158" s="12" t="n"/>
      <c r="N158" s="12" t="n"/>
      <c r="O158" s="12" t="n"/>
      <c r="P158" s="12" t="n"/>
      <c r="Q158" s="12" t="n"/>
      <c r="R158" s="12" t="n"/>
      <c r="S158" s="12" t="n"/>
      <c r="T158" s="12" t="n"/>
      <c r="U158" s="12" t="n"/>
      <c r="V158" s="12" t="n"/>
      <c r="W158" s="12" t="n"/>
      <c r="X158" s="13">
        <f t="array" ref="X158">IF($C158="","",IFERROR(MATCH(1,(($C158:$U158="欠")+($C158:$U158="有")+($C158:$U158="公"))*(($D158:$V158="欠")+($D158:$V158="有")+($D158:$V158="公"))*(($E158:$W158="欠")+($E158:$W158="有")+($E158:$W158="公")),0)+2,""))</f>
        <v/>
      </c>
      <c r="Y158" s="13">
        <f>IF(OR($C158="",X158=""),"",SUMPRODUCT(($C$3:$W$3&gt;X158)*(($C158:$W158="欠")+($C158:$W158="公"))))</f>
        <v/>
      </c>
      <c r="Z158" s="13">
        <f t="array" ref="Z158">IF($C158="","",IFERROR(SMALL(IF((($C158:$W158="欠")+($C158:$W158="有")+($C158:$W158="公")),$C$3:$W$3),3),""))</f>
        <v/>
      </c>
      <c r="AA158" s="13">
        <f>IF(OR($C158="",Z158=""),"",SUMPRODUCT(($C$3:$W$3&gt;Z158)*(($C158:$W158="欠")+($C158:$W158="公"))))</f>
        <v/>
      </c>
      <c r="AB158" s="13">
        <f t="array" ref="AB158">IF($C158="","",IFERROR(MATCH(1,(($C158:$U158="欠")+($C158:$U158="公"))*(($D158:$V158="欠")+($D158:$V158="公"))*(($E158:$W158="欠")+($E158:$W158="公")),0)+2,""))</f>
        <v/>
      </c>
      <c r="AC158" s="13">
        <f>IF(OR($C158="",AB158=""),"",SUMPRODUCT(($C$3:$W$3&gt;AB158)*(($C158:$W158="欠")+($C158:$W158="公"))))</f>
        <v/>
      </c>
      <c r="AD158" s="13">
        <f t="array" ref="AD158">IF($C158="","",IFERROR(MATCH(1,(($C158:$U158="欠")+($C158:$U158="有"))*(($D158:$V158="欠")+($D158:$V158="有"))*(($E158:$W158="欠")+($E158:$W158="有")),0)+2,""))</f>
        <v/>
      </c>
      <c r="AE158" s="13">
        <f>IF(OR($C158="",AD158=""),"",SUMPRODUCT(($C$3:$W$3&gt;AD158)*(($C158:$W158="欠")+($C158:$W158="公"))))</f>
        <v/>
      </c>
      <c r="AF158" s="14">
        <f>IF($C158="","",IFERROR(INDEX('2_100人'!$R:$R,ROW()+0),""))</f>
        <v/>
      </c>
      <c r="AG158" s="14">
        <f>IF(OR($C158="",AF158=""),"",N(Y158)*AF158)</f>
        <v/>
      </c>
      <c r="AH158" s="14">
        <f>IF(OR($C158="",AF158=""),"",N(AA158)*AF158)</f>
        <v/>
      </c>
      <c r="AI158" s="14">
        <f>IF(AG158="","",AH158-AG158)</f>
        <v/>
      </c>
    </row>
    <row r="159">
      <c r="A159" s="6" t="n"/>
      <c r="B159" s="2" t="n"/>
      <c r="C159" s="12" t="n"/>
      <c r="D159" s="12" t="n"/>
      <c r="E159" s="12" t="n"/>
      <c r="F159" s="12" t="n"/>
      <c r="G159" s="12" t="n"/>
      <c r="H159" s="12" t="n"/>
      <c r="I159" s="12" t="n"/>
      <c r="J159" s="12" t="n"/>
      <c r="K159" s="12" t="n"/>
      <c r="L159" s="12" t="n"/>
      <c r="M159" s="12" t="n"/>
      <c r="N159" s="12" t="n"/>
      <c r="O159" s="12" t="n"/>
      <c r="P159" s="12" t="n"/>
      <c r="Q159" s="12" t="n"/>
      <c r="R159" s="12" t="n"/>
      <c r="S159" s="12" t="n"/>
      <c r="T159" s="12" t="n"/>
      <c r="U159" s="12" t="n"/>
      <c r="V159" s="12" t="n"/>
      <c r="W159" s="12" t="n"/>
      <c r="X159" s="13">
        <f t="array" ref="X159">IF($C159="","",IFERROR(MATCH(1,(($C159:$U159="欠")+($C159:$U159="有")+($C159:$U159="公"))*(($D159:$V159="欠")+($D159:$V159="有")+($D159:$V159="公"))*(($E159:$W159="欠")+($E159:$W159="有")+($E159:$W159="公")),0)+2,""))</f>
        <v/>
      </c>
      <c r="Y159" s="13">
        <f>IF(OR($C159="",X159=""),"",SUMPRODUCT(($C$3:$W$3&gt;X159)*(($C159:$W159="欠")+($C159:$W159="公"))))</f>
        <v/>
      </c>
      <c r="Z159" s="13">
        <f t="array" ref="Z159">IF($C159="","",IFERROR(SMALL(IF((($C159:$W159="欠")+($C159:$W159="有")+($C159:$W159="公")),$C$3:$W$3),3),""))</f>
        <v/>
      </c>
      <c r="AA159" s="13">
        <f>IF(OR($C159="",Z159=""),"",SUMPRODUCT(($C$3:$W$3&gt;Z159)*(($C159:$W159="欠")+($C159:$W159="公"))))</f>
        <v/>
      </c>
      <c r="AB159" s="13">
        <f t="array" ref="AB159">IF($C159="","",IFERROR(MATCH(1,(($C159:$U159="欠")+($C159:$U159="公"))*(($D159:$V159="欠")+($D159:$V159="公"))*(($E159:$W159="欠")+($E159:$W159="公")),0)+2,""))</f>
        <v/>
      </c>
      <c r="AC159" s="13">
        <f>IF(OR($C159="",AB159=""),"",SUMPRODUCT(($C$3:$W$3&gt;AB159)*(($C159:$W159="欠")+($C159:$W159="公"))))</f>
        <v/>
      </c>
      <c r="AD159" s="13">
        <f t="array" ref="AD159">IF($C159="","",IFERROR(MATCH(1,(($C159:$U159="欠")+($C159:$U159="有"))*(($D159:$V159="欠")+($D159:$V159="有"))*(($E159:$W159="欠")+($E159:$W159="有")),0)+2,""))</f>
        <v/>
      </c>
      <c r="AE159" s="13">
        <f>IF(OR($C159="",AD159=""),"",SUMPRODUCT(($C$3:$W$3&gt;AD159)*(($C159:$W159="欠")+($C159:$W159="公"))))</f>
        <v/>
      </c>
      <c r="AF159" s="14">
        <f>IF($C159="","",IFERROR(INDEX('2_100人'!$R:$R,ROW()+0),""))</f>
        <v/>
      </c>
      <c r="AG159" s="14">
        <f>IF(OR($C159="",AF159=""),"",N(Y159)*AF159)</f>
        <v/>
      </c>
      <c r="AH159" s="14">
        <f>IF(OR($C159="",AF159=""),"",N(AA159)*AF159)</f>
        <v/>
      </c>
      <c r="AI159" s="14">
        <f>IF(AG159="","",AH159-AG159)</f>
        <v/>
      </c>
    </row>
    <row r="160">
      <c r="A160" s="6" t="n"/>
      <c r="B160" s="2" t="n"/>
      <c r="C160" s="12" t="n"/>
      <c r="D160" s="12" t="n"/>
      <c r="E160" s="12" t="n"/>
      <c r="F160" s="12" t="n"/>
      <c r="G160" s="12" t="n"/>
      <c r="H160" s="12" t="n"/>
      <c r="I160" s="12" t="n"/>
      <c r="J160" s="12" t="n"/>
      <c r="K160" s="12" t="n"/>
      <c r="L160" s="12" t="n"/>
      <c r="M160" s="12" t="n"/>
      <c r="N160" s="12" t="n"/>
      <c r="O160" s="12" t="n"/>
      <c r="P160" s="12" t="n"/>
      <c r="Q160" s="12" t="n"/>
      <c r="R160" s="12" t="n"/>
      <c r="S160" s="12" t="n"/>
      <c r="T160" s="12" t="n"/>
      <c r="U160" s="12" t="n"/>
      <c r="V160" s="12" t="n"/>
      <c r="W160" s="12" t="n"/>
      <c r="X160" s="13">
        <f t="array" ref="X160">IF($C160="","",IFERROR(MATCH(1,(($C160:$U160="欠")+($C160:$U160="有")+($C160:$U160="公"))*(($D160:$V160="欠")+($D160:$V160="有")+($D160:$V160="公"))*(($E160:$W160="欠")+($E160:$W160="有")+($E160:$W160="公")),0)+2,""))</f>
        <v/>
      </c>
      <c r="Y160" s="13">
        <f>IF(OR($C160="",X160=""),"",SUMPRODUCT(($C$3:$W$3&gt;X160)*(($C160:$W160="欠")+($C160:$W160="公"))))</f>
        <v/>
      </c>
      <c r="Z160" s="13">
        <f t="array" ref="Z160">IF($C160="","",IFERROR(SMALL(IF((($C160:$W160="欠")+($C160:$W160="有")+($C160:$W160="公")),$C$3:$W$3),3),""))</f>
        <v/>
      </c>
      <c r="AA160" s="13">
        <f>IF(OR($C160="",Z160=""),"",SUMPRODUCT(($C$3:$W$3&gt;Z160)*(($C160:$W160="欠")+($C160:$W160="公"))))</f>
        <v/>
      </c>
      <c r="AB160" s="13">
        <f t="array" ref="AB160">IF($C160="","",IFERROR(MATCH(1,(($C160:$U160="欠")+($C160:$U160="公"))*(($D160:$V160="欠")+($D160:$V160="公"))*(($E160:$W160="欠")+($E160:$W160="公")),0)+2,""))</f>
        <v/>
      </c>
      <c r="AC160" s="13">
        <f>IF(OR($C160="",AB160=""),"",SUMPRODUCT(($C$3:$W$3&gt;AB160)*(($C160:$W160="欠")+($C160:$W160="公"))))</f>
        <v/>
      </c>
      <c r="AD160" s="13">
        <f t="array" ref="AD160">IF($C160="","",IFERROR(MATCH(1,(($C160:$U160="欠")+($C160:$U160="有"))*(($D160:$V160="欠")+($D160:$V160="有"))*(($E160:$W160="欠")+($E160:$W160="有")),0)+2,""))</f>
        <v/>
      </c>
      <c r="AE160" s="13">
        <f>IF(OR($C160="",AD160=""),"",SUMPRODUCT(($C$3:$W$3&gt;AD160)*(($C160:$W160="欠")+($C160:$W160="公"))))</f>
        <v/>
      </c>
      <c r="AF160" s="14">
        <f>IF($C160="","",IFERROR(INDEX('2_100人'!$R:$R,ROW()+0),""))</f>
        <v/>
      </c>
      <c r="AG160" s="14">
        <f>IF(OR($C160="",AF160=""),"",N(Y160)*AF160)</f>
        <v/>
      </c>
      <c r="AH160" s="14">
        <f>IF(OR($C160="",AF160=""),"",N(AA160)*AF160)</f>
        <v/>
      </c>
      <c r="AI160" s="14">
        <f>IF(AG160="","",AH160-AG160)</f>
        <v/>
      </c>
    </row>
    <row r="161">
      <c r="A161" s="6" t="n"/>
      <c r="B161" s="2" t="n"/>
      <c r="C161" s="12" t="n"/>
      <c r="D161" s="12" t="n"/>
      <c r="E161" s="12" t="n"/>
      <c r="F161" s="12" t="n"/>
      <c r="G161" s="12" t="n"/>
      <c r="H161" s="12" t="n"/>
      <c r="I161" s="12" t="n"/>
      <c r="J161" s="12" t="n"/>
      <c r="K161" s="12" t="n"/>
      <c r="L161" s="12" t="n"/>
      <c r="M161" s="12" t="n"/>
      <c r="N161" s="12" t="n"/>
      <c r="O161" s="12" t="n"/>
      <c r="P161" s="12" t="n"/>
      <c r="Q161" s="12" t="n"/>
      <c r="R161" s="12" t="n"/>
      <c r="S161" s="12" t="n"/>
      <c r="T161" s="12" t="n"/>
      <c r="U161" s="12" t="n"/>
      <c r="V161" s="12" t="n"/>
      <c r="W161" s="12" t="n"/>
      <c r="X161" s="13">
        <f t="array" ref="X161">IF($C161="","",IFERROR(MATCH(1,(($C161:$U161="欠")+($C161:$U161="有")+($C161:$U161="公"))*(($D161:$V161="欠")+($D161:$V161="有")+($D161:$V161="公"))*(($E161:$W161="欠")+($E161:$W161="有")+($E161:$W161="公")),0)+2,""))</f>
        <v/>
      </c>
      <c r="Y161" s="13">
        <f>IF(OR($C161="",X161=""),"",SUMPRODUCT(($C$3:$W$3&gt;X161)*(($C161:$W161="欠")+($C161:$W161="公"))))</f>
        <v/>
      </c>
      <c r="Z161" s="13">
        <f t="array" ref="Z161">IF($C161="","",IFERROR(SMALL(IF((($C161:$W161="欠")+($C161:$W161="有")+($C161:$W161="公")),$C$3:$W$3),3),""))</f>
        <v/>
      </c>
      <c r="AA161" s="13">
        <f>IF(OR($C161="",Z161=""),"",SUMPRODUCT(($C$3:$W$3&gt;Z161)*(($C161:$W161="欠")+($C161:$W161="公"))))</f>
        <v/>
      </c>
      <c r="AB161" s="13">
        <f t="array" ref="AB161">IF($C161="","",IFERROR(MATCH(1,(($C161:$U161="欠")+($C161:$U161="公"))*(($D161:$V161="欠")+($D161:$V161="公"))*(($E161:$W161="欠")+($E161:$W161="公")),0)+2,""))</f>
        <v/>
      </c>
      <c r="AC161" s="13">
        <f>IF(OR($C161="",AB161=""),"",SUMPRODUCT(($C$3:$W$3&gt;AB161)*(($C161:$W161="欠")+($C161:$W161="公"))))</f>
        <v/>
      </c>
      <c r="AD161" s="13">
        <f t="array" ref="AD161">IF($C161="","",IFERROR(MATCH(1,(($C161:$U161="欠")+($C161:$U161="有"))*(($D161:$V161="欠")+($D161:$V161="有"))*(($E161:$W161="欠")+($E161:$W161="有")),0)+2,""))</f>
        <v/>
      </c>
      <c r="AE161" s="13">
        <f>IF(OR($C161="",AD161=""),"",SUMPRODUCT(($C$3:$W$3&gt;AD161)*(($C161:$W161="欠")+($C161:$W161="公"))))</f>
        <v/>
      </c>
      <c r="AF161" s="14">
        <f>IF($C161="","",IFERROR(INDEX('2_100人'!$R:$R,ROW()+0),""))</f>
        <v/>
      </c>
      <c r="AG161" s="14">
        <f>IF(OR($C161="",AF161=""),"",N(Y161)*AF161)</f>
        <v/>
      </c>
      <c r="AH161" s="14">
        <f>IF(OR($C161="",AF161=""),"",N(AA161)*AF161)</f>
        <v/>
      </c>
      <c r="AI161" s="14">
        <f>IF(AG161="","",AH161-AG161)</f>
        <v/>
      </c>
    </row>
    <row r="162">
      <c r="A162" s="6" t="n"/>
      <c r="B162" s="2" t="n"/>
      <c r="C162" s="12" t="n"/>
      <c r="D162" s="12" t="n"/>
      <c r="E162" s="12" t="n"/>
      <c r="F162" s="12" t="n"/>
      <c r="G162" s="12" t="n"/>
      <c r="H162" s="12" t="n"/>
      <c r="I162" s="12" t="n"/>
      <c r="J162" s="12" t="n"/>
      <c r="K162" s="12" t="n"/>
      <c r="L162" s="12" t="n"/>
      <c r="M162" s="12" t="n"/>
      <c r="N162" s="12" t="n"/>
      <c r="O162" s="12" t="n"/>
      <c r="P162" s="12" t="n"/>
      <c r="Q162" s="12" t="n"/>
      <c r="R162" s="12" t="n"/>
      <c r="S162" s="12" t="n"/>
      <c r="T162" s="12" t="n"/>
      <c r="U162" s="12" t="n"/>
      <c r="V162" s="12" t="n"/>
      <c r="W162" s="12" t="n"/>
      <c r="X162" s="13">
        <f t="array" ref="X162">IF($C162="","",IFERROR(MATCH(1,(($C162:$U162="欠")+($C162:$U162="有")+($C162:$U162="公"))*(($D162:$V162="欠")+($D162:$V162="有")+($D162:$V162="公"))*(($E162:$W162="欠")+($E162:$W162="有")+($E162:$W162="公")),0)+2,""))</f>
        <v/>
      </c>
      <c r="Y162" s="13">
        <f>IF(OR($C162="",X162=""),"",SUMPRODUCT(($C$3:$W$3&gt;X162)*(($C162:$W162="欠")+($C162:$W162="公"))))</f>
        <v/>
      </c>
      <c r="Z162" s="13">
        <f t="array" ref="Z162">IF($C162="","",IFERROR(SMALL(IF((($C162:$W162="欠")+($C162:$W162="有")+($C162:$W162="公")),$C$3:$W$3),3),""))</f>
        <v/>
      </c>
      <c r="AA162" s="13">
        <f>IF(OR($C162="",Z162=""),"",SUMPRODUCT(($C$3:$W$3&gt;Z162)*(($C162:$W162="欠")+($C162:$W162="公"))))</f>
        <v/>
      </c>
      <c r="AB162" s="13">
        <f t="array" ref="AB162">IF($C162="","",IFERROR(MATCH(1,(($C162:$U162="欠")+($C162:$U162="公"))*(($D162:$V162="欠")+($D162:$V162="公"))*(($E162:$W162="欠")+($E162:$W162="公")),0)+2,""))</f>
        <v/>
      </c>
      <c r="AC162" s="13">
        <f>IF(OR($C162="",AB162=""),"",SUMPRODUCT(($C$3:$W$3&gt;AB162)*(($C162:$W162="欠")+($C162:$W162="公"))))</f>
        <v/>
      </c>
      <c r="AD162" s="13">
        <f t="array" ref="AD162">IF($C162="","",IFERROR(MATCH(1,(($C162:$U162="欠")+($C162:$U162="有"))*(($D162:$V162="欠")+($D162:$V162="有"))*(($E162:$W162="欠")+($E162:$W162="有")),0)+2,""))</f>
        <v/>
      </c>
      <c r="AE162" s="13">
        <f>IF(OR($C162="",AD162=""),"",SUMPRODUCT(($C$3:$W$3&gt;AD162)*(($C162:$W162="欠")+($C162:$W162="公"))))</f>
        <v/>
      </c>
      <c r="AF162" s="14">
        <f>IF($C162="","",IFERROR(INDEX('2_100人'!$R:$R,ROW()+0),""))</f>
        <v/>
      </c>
      <c r="AG162" s="14">
        <f>IF(OR($C162="",AF162=""),"",N(Y162)*AF162)</f>
        <v/>
      </c>
      <c r="AH162" s="14">
        <f>IF(OR($C162="",AF162=""),"",N(AA162)*AF162)</f>
        <v/>
      </c>
      <c r="AI162" s="14">
        <f>IF(AG162="","",AH162-AG162)</f>
        <v/>
      </c>
    </row>
    <row r="163">
      <c r="A163" s="6" t="n"/>
      <c r="B163" s="2" t="n"/>
      <c r="C163" s="12" t="n"/>
      <c r="D163" s="12" t="n"/>
      <c r="E163" s="12" t="n"/>
      <c r="F163" s="12" t="n"/>
      <c r="G163" s="12" t="n"/>
      <c r="H163" s="12" t="n"/>
      <c r="I163" s="12" t="n"/>
      <c r="J163" s="12" t="n"/>
      <c r="K163" s="12" t="n"/>
      <c r="L163" s="12" t="n"/>
      <c r="M163" s="12" t="n"/>
      <c r="N163" s="12" t="n"/>
      <c r="O163" s="12" t="n"/>
      <c r="P163" s="12" t="n"/>
      <c r="Q163" s="12" t="n"/>
      <c r="R163" s="12" t="n"/>
      <c r="S163" s="12" t="n"/>
      <c r="T163" s="12" t="n"/>
      <c r="U163" s="12" t="n"/>
      <c r="V163" s="12" t="n"/>
      <c r="W163" s="12" t="n"/>
      <c r="X163" s="13">
        <f t="array" ref="X163">IF($C163="","",IFERROR(MATCH(1,(($C163:$U163="欠")+($C163:$U163="有")+($C163:$U163="公"))*(($D163:$V163="欠")+($D163:$V163="有")+($D163:$V163="公"))*(($E163:$W163="欠")+($E163:$W163="有")+($E163:$W163="公")),0)+2,""))</f>
        <v/>
      </c>
      <c r="Y163" s="13">
        <f>IF(OR($C163="",X163=""),"",SUMPRODUCT(($C$3:$W$3&gt;X163)*(($C163:$W163="欠")+($C163:$W163="公"))))</f>
        <v/>
      </c>
      <c r="Z163" s="13">
        <f t="array" ref="Z163">IF($C163="","",IFERROR(SMALL(IF((($C163:$W163="欠")+($C163:$W163="有")+($C163:$W163="公")),$C$3:$W$3),3),""))</f>
        <v/>
      </c>
      <c r="AA163" s="13">
        <f>IF(OR($C163="",Z163=""),"",SUMPRODUCT(($C$3:$W$3&gt;Z163)*(($C163:$W163="欠")+($C163:$W163="公"))))</f>
        <v/>
      </c>
      <c r="AB163" s="13">
        <f t="array" ref="AB163">IF($C163="","",IFERROR(MATCH(1,(($C163:$U163="欠")+($C163:$U163="公"))*(($D163:$V163="欠")+($D163:$V163="公"))*(($E163:$W163="欠")+($E163:$W163="公")),0)+2,""))</f>
        <v/>
      </c>
      <c r="AC163" s="13">
        <f>IF(OR($C163="",AB163=""),"",SUMPRODUCT(($C$3:$W$3&gt;AB163)*(($C163:$W163="欠")+($C163:$W163="公"))))</f>
        <v/>
      </c>
      <c r="AD163" s="13">
        <f t="array" ref="AD163">IF($C163="","",IFERROR(MATCH(1,(($C163:$U163="欠")+($C163:$U163="有"))*(($D163:$V163="欠")+($D163:$V163="有"))*(($E163:$W163="欠")+($E163:$W163="有")),0)+2,""))</f>
        <v/>
      </c>
      <c r="AE163" s="13">
        <f>IF(OR($C163="",AD163=""),"",SUMPRODUCT(($C$3:$W$3&gt;AD163)*(($C163:$W163="欠")+($C163:$W163="公"))))</f>
        <v/>
      </c>
      <c r="AF163" s="14">
        <f>IF($C163="","",IFERROR(INDEX('2_100人'!$R:$R,ROW()+0),""))</f>
        <v/>
      </c>
      <c r="AG163" s="14">
        <f>IF(OR($C163="",AF163=""),"",N(Y163)*AF163)</f>
        <v/>
      </c>
      <c r="AH163" s="14">
        <f>IF(OR($C163="",AF163=""),"",N(AA163)*AF163)</f>
        <v/>
      </c>
      <c r="AI163" s="14">
        <f>IF(AG163="","",AH163-AG163)</f>
        <v/>
      </c>
    </row>
    <row r="164">
      <c r="A164" s="6" t="n"/>
      <c r="B164" s="2" t="n"/>
      <c r="C164" s="12" t="n"/>
      <c r="D164" s="12" t="n"/>
      <c r="E164" s="12" t="n"/>
      <c r="F164" s="12" t="n"/>
      <c r="G164" s="12" t="n"/>
      <c r="H164" s="12" t="n"/>
      <c r="I164" s="12" t="n"/>
      <c r="J164" s="12" t="n"/>
      <c r="K164" s="12" t="n"/>
      <c r="L164" s="12" t="n"/>
      <c r="M164" s="12" t="n"/>
      <c r="N164" s="12" t="n"/>
      <c r="O164" s="12" t="n"/>
      <c r="P164" s="12" t="n"/>
      <c r="Q164" s="12" t="n"/>
      <c r="R164" s="12" t="n"/>
      <c r="S164" s="12" t="n"/>
      <c r="T164" s="12" t="n"/>
      <c r="U164" s="12" t="n"/>
      <c r="V164" s="12" t="n"/>
      <c r="W164" s="12" t="n"/>
      <c r="X164" s="13">
        <f t="array" ref="X164">IF($C164="","",IFERROR(MATCH(1,(($C164:$U164="欠")+($C164:$U164="有")+($C164:$U164="公"))*(($D164:$V164="欠")+($D164:$V164="有")+($D164:$V164="公"))*(($E164:$W164="欠")+($E164:$W164="有")+($E164:$W164="公")),0)+2,""))</f>
        <v/>
      </c>
      <c r="Y164" s="13">
        <f>IF(OR($C164="",X164=""),"",SUMPRODUCT(($C$3:$W$3&gt;X164)*(($C164:$W164="欠")+($C164:$W164="公"))))</f>
        <v/>
      </c>
      <c r="Z164" s="13">
        <f t="array" ref="Z164">IF($C164="","",IFERROR(SMALL(IF((($C164:$W164="欠")+($C164:$W164="有")+($C164:$W164="公")),$C$3:$W$3),3),""))</f>
        <v/>
      </c>
      <c r="AA164" s="13">
        <f>IF(OR($C164="",Z164=""),"",SUMPRODUCT(($C$3:$W$3&gt;Z164)*(($C164:$W164="欠")+($C164:$W164="公"))))</f>
        <v/>
      </c>
      <c r="AB164" s="13">
        <f t="array" ref="AB164">IF($C164="","",IFERROR(MATCH(1,(($C164:$U164="欠")+($C164:$U164="公"))*(($D164:$V164="欠")+($D164:$V164="公"))*(($E164:$W164="欠")+($E164:$W164="公")),0)+2,""))</f>
        <v/>
      </c>
      <c r="AC164" s="13">
        <f>IF(OR($C164="",AB164=""),"",SUMPRODUCT(($C$3:$W$3&gt;AB164)*(($C164:$W164="欠")+($C164:$W164="公"))))</f>
        <v/>
      </c>
      <c r="AD164" s="13">
        <f t="array" ref="AD164">IF($C164="","",IFERROR(MATCH(1,(($C164:$U164="欠")+($C164:$U164="有"))*(($D164:$V164="欠")+($D164:$V164="有"))*(($E164:$W164="欠")+($E164:$W164="有")),0)+2,""))</f>
        <v/>
      </c>
      <c r="AE164" s="13">
        <f>IF(OR($C164="",AD164=""),"",SUMPRODUCT(($C$3:$W$3&gt;AD164)*(($C164:$W164="欠")+($C164:$W164="公"))))</f>
        <v/>
      </c>
      <c r="AF164" s="14">
        <f>IF($C164="","",IFERROR(INDEX('2_100人'!$R:$R,ROW()+0),""))</f>
        <v/>
      </c>
      <c r="AG164" s="14">
        <f>IF(OR($C164="",AF164=""),"",N(Y164)*AF164)</f>
        <v/>
      </c>
      <c r="AH164" s="14">
        <f>IF(OR($C164="",AF164=""),"",N(AA164)*AF164)</f>
        <v/>
      </c>
      <c r="AI164" s="14">
        <f>IF(AG164="","",AH164-AG164)</f>
        <v/>
      </c>
    </row>
    <row r="165">
      <c r="A165" s="6" t="n"/>
      <c r="B165" s="2" t="n"/>
      <c r="C165" s="12" t="n"/>
      <c r="D165" s="12" t="n"/>
      <c r="E165" s="12" t="n"/>
      <c r="F165" s="12" t="n"/>
      <c r="G165" s="12" t="n"/>
      <c r="H165" s="12" t="n"/>
      <c r="I165" s="12" t="n"/>
      <c r="J165" s="12" t="n"/>
      <c r="K165" s="12" t="n"/>
      <c r="L165" s="12" t="n"/>
      <c r="M165" s="12" t="n"/>
      <c r="N165" s="12" t="n"/>
      <c r="O165" s="12" t="n"/>
      <c r="P165" s="12" t="n"/>
      <c r="Q165" s="12" t="n"/>
      <c r="R165" s="12" t="n"/>
      <c r="S165" s="12" t="n"/>
      <c r="T165" s="12" t="n"/>
      <c r="U165" s="12" t="n"/>
      <c r="V165" s="12" t="n"/>
      <c r="W165" s="12" t="n"/>
      <c r="X165" s="13">
        <f t="array" ref="X165">IF($C165="","",IFERROR(MATCH(1,(($C165:$U165="欠")+($C165:$U165="有")+($C165:$U165="公"))*(($D165:$V165="欠")+($D165:$V165="有")+($D165:$V165="公"))*(($E165:$W165="欠")+($E165:$W165="有")+($E165:$W165="公")),0)+2,""))</f>
        <v/>
      </c>
      <c r="Y165" s="13">
        <f>IF(OR($C165="",X165=""),"",SUMPRODUCT(($C$3:$W$3&gt;X165)*(($C165:$W165="欠")+($C165:$W165="公"))))</f>
        <v/>
      </c>
      <c r="Z165" s="13">
        <f t="array" ref="Z165">IF($C165="","",IFERROR(SMALL(IF((($C165:$W165="欠")+($C165:$W165="有")+($C165:$W165="公")),$C$3:$W$3),3),""))</f>
        <v/>
      </c>
      <c r="AA165" s="13">
        <f>IF(OR($C165="",Z165=""),"",SUMPRODUCT(($C$3:$W$3&gt;Z165)*(($C165:$W165="欠")+($C165:$W165="公"))))</f>
        <v/>
      </c>
      <c r="AB165" s="13">
        <f t="array" ref="AB165">IF($C165="","",IFERROR(MATCH(1,(($C165:$U165="欠")+($C165:$U165="公"))*(($D165:$V165="欠")+($D165:$V165="公"))*(($E165:$W165="欠")+($E165:$W165="公")),0)+2,""))</f>
        <v/>
      </c>
      <c r="AC165" s="13">
        <f>IF(OR($C165="",AB165=""),"",SUMPRODUCT(($C$3:$W$3&gt;AB165)*(($C165:$W165="欠")+($C165:$W165="公"))))</f>
        <v/>
      </c>
      <c r="AD165" s="13">
        <f t="array" ref="AD165">IF($C165="","",IFERROR(MATCH(1,(($C165:$U165="欠")+($C165:$U165="有"))*(($D165:$V165="欠")+($D165:$V165="有"))*(($E165:$W165="欠")+($E165:$W165="有")),0)+2,""))</f>
        <v/>
      </c>
      <c r="AE165" s="13">
        <f>IF(OR($C165="",AD165=""),"",SUMPRODUCT(($C$3:$W$3&gt;AD165)*(($C165:$W165="欠")+($C165:$W165="公"))))</f>
        <v/>
      </c>
      <c r="AF165" s="14">
        <f>IF($C165="","",IFERROR(INDEX('2_100人'!$R:$R,ROW()+0),""))</f>
        <v/>
      </c>
      <c r="AG165" s="14">
        <f>IF(OR($C165="",AF165=""),"",N(Y165)*AF165)</f>
        <v/>
      </c>
      <c r="AH165" s="14">
        <f>IF(OR($C165="",AF165=""),"",N(AA165)*AF165)</f>
        <v/>
      </c>
      <c r="AI165" s="14">
        <f>IF(AG165="","",AH165-AG165)</f>
        <v/>
      </c>
    </row>
    <row r="166">
      <c r="A166" s="6" t="n"/>
      <c r="B166" s="2" t="n"/>
      <c r="C166" s="12" t="n"/>
      <c r="D166" s="12" t="n"/>
      <c r="E166" s="12" t="n"/>
      <c r="F166" s="12" t="n"/>
      <c r="G166" s="12" t="n"/>
      <c r="H166" s="12" t="n"/>
      <c r="I166" s="12" t="n"/>
      <c r="J166" s="12" t="n"/>
      <c r="K166" s="12" t="n"/>
      <c r="L166" s="12" t="n"/>
      <c r="M166" s="12" t="n"/>
      <c r="N166" s="12" t="n"/>
      <c r="O166" s="12" t="n"/>
      <c r="P166" s="12" t="n"/>
      <c r="Q166" s="12" t="n"/>
      <c r="R166" s="12" t="n"/>
      <c r="S166" s="12" t="n"/>
      <c r="T166" s="12" t="n"/>
      <c r="U166" s="12" t="n"/>
      <c r="V166" s="12" t="n"/>
      <c r="W166" s="12" t="n"/>
      <c r="X166" s="13">
        <f t="array" ref="X166">IF($C166="","",IFERROR(MATCH(1,(($C166:$U166="欠")+($C166:$U166="有")+($C166:$U166="公"))*(($D166:$V166="欠")+($D166:$V166="有")+($D166:$V166="公"))*(($E166:$W166="欠")+($E166:$W166="有")+($E166:$W166="公")),0)+2,""))</f>
        <v/>
      </c>
      <c r="Y166" s="13">
        <f>IF(OR($C166="",X166=""),"",SUMPRODUCT(($C$3:$W$3&gt;X166)*(($C166:$W166="欠")+($C166:$W166="公"))))</f>
        <v/>
      </c>
      <c r="Z166" s="13">
        <f t="array" ref="Z166">IF($C166="","",IFERROR(SMALL(IF((($C166:$W166="欠")+($C166:$W166="有")+($C166:$W166="公")),$C$3:$W$3),3),""))</f>
        <v/>
      </c>
      <c r="AA166" s="13">
        <f>IF(OR($C166="",Z166=""),"",SUMPRODUCT(($C$3:$W$3&gt;Z166)*(($C166:$W166="欠")+($C166:$W166="公"))))</f>
        <v/>
      </c>
      <c r="AB166" s="13">
        <f t="array" ref="AB166">IF($C166="","",IFERROR(MATCH(1,(($C166:$U166="欠")+($C166:$U166="公"))*(($D166:$V166="欠")+($D166:$V166="公"))*(($E166:$W166="欠")+($E166:$W166="公")),0)+2,""))</f>
        <v/>
      </c>
      <c r="AC166" s="13">
        <f>IF(OR($C166="",AB166=""),"",SUMPRODUCT(($C$3:$W$3&gt;AB166)*(($C166:$W166="欠")+($C166:$W166="公"))))</f>
        <v/>
      </c>
      <c r="AD166" s="13">
        <f t="array" ref="AD166">IF($C166="","",IFERROR(MATCH(1,(($C166:$U166="欠")+($C166:$U166="有"))*(($D166:$V166="欠")+($D166:$V166="有"))*(($E166:$W166="欠")+($E166:$W166="有")),0)+2,""))</f>
        <v/>
      </c>
      <c r="AE166" s="13">
        <f>IF(OR($C166="",AD166=""),"",SUMPRODUCT(($C$3:$W$3&gt;AD166)*(($C166:$W166="欠")+($C166:$W166="公"))))</f>
        <v/>
      </c>
      <c r="AF166" s="14">
        <f>IF($C166="","",IFERROR(INDEX('2_100人'!$R:$R,ROW()+0),""))</f>
        <v/>
      </c>
      <c r="AG166" s="14">
        <f>IF(OR($C166="",AF166=""),"",N(Y166)*AF166)</f>
        <v/>
      </c>
      <c r="AH166" s="14">
        <f>IF(OR($C166="",AF166=""),"",N(AA166)*AF166)</f>
        <v/>
      </c>
      <c r="AI166" s="14">
        <f>IF(AG166="","",AH166-AG166)</f>
        <v/>
      </c>
    </row>
    <row r="167">
      <c r="A167" s="6" t="n"/>
      <c r="B167" s="2" t="n"/>
      <c r="C167" s="12" t="n"/>
      <c r="D167" s="12" t="n"/>
      <c r="E167" s="12" t="n"/>
      <c r="F167" s="12" t="n"/>
      <c r="G167" s="12" t="n"/>
      <c r="H167" s="12" t="n"/>
      <c r="I167" s="12" t="n"/>
      <c r="J167" s="12" t="n"/>
      <c r="K167" s="12" t="n"/>
      <c r="L167" s="12" t="n"/>
      <c r="M167" s="12" t="n"/>
      <c r="N167" s="12" t="n"/>
      <c r="O167" s="12" t="n"/>
      <c r="P167" s="12" t="n"/>
      <c r="Q167" s="12" t="n"/>
      <c r="R167" s="12" t="n"/>
      <c r="S167" s="12" t="n"/>
      <c r="T167" s="12" t="n"/>
      <c r="U167" s="12" t="n"/>
      <c r="V167" s="12" t="n"/>
      <c r="W167" s="12" t="n"/>
      <c r="X167" s="13">
        <f t="array" ref="X167">IF($C167="","",IFERROR(MATCH(1,(($C167:$U167="欠")+($C167:$U167="有")+($C167:$U167="公"))*(($D167:$V167="欠")+($D167:$V167="有")+($D167:$V167="公"))*(($E167:$W167="欠")+($E167:$W167="有")+($E167:$W167="公")),0)+2,""))</f>
        <v/>
      </c>
      <c r="Y167" s="13">
        <f>IF(OR($C167="",X167=""),"",SUMPRODUCT(($C$3:$W$3&gt;X167)*(($C167:$W167="欠")+($C167:$W167="公"))))</f>
        <v/>
      </c>
      <c r="Z167" s="13">
        <f t="array" ref="Z167">IF($C167="","",IFERROR(SMALL(IF((($C167:$W167="欠")+($C167:$W167="有")+($C167:$W167="公")),$C$3:$W$3),3),""))</f>
        <v/>
      </c>
      <c r="AA167" s="13">
        <f>IF(OR($C167="",Z167=""),"",SUMPRODUCT(($C$3:$W$3&gt;Z167)*(($C167:$W167="欠")+($C167:$W167="公"))))</f>
        <v/>
      </c>
      <c r="AB167" s="13">
        <f t="array" ref="AB167">IF($C167="","",IFERROR(MATCH(1,(($C167:$U167="欠")+($C167:$U167="公"))*(($D167:$V167="欠")+($D167:$V167="公"))*(($E167:$W167="欠")+($E167:$W167="公")),0)+2,""))</f>
        <v/>
      </c>
      <c r="AC167" s="13">
        <f>IF(OR($C167="",AB167=""),"",SUMPRODUCT(($C$3:$W$3&gt;AB167)*(($C167:$W167="欠")+($C167:$W167="公"))))</f>
        <v/>
      </c>
      <c r="AD167" s="13">
        <f t="array" ref="AD167">IF($C167="","",IFERROR(MATCH(1,(($C167:$U167="欠")+($C167:$U167="有"))*(($D167:$V167="欠")+($D167:$V167="有"))*(($E167:$W167="欠")+($E167:$W167="有")),0)+2,""))</f>
        <v/>
      </c>
      <c r="AE167" s="13">
        <f>IF(OR($C167="",AD167=""),"",SUMPRODUCT(($C$3:$W$3&gt;AD167)*(($C167:$W167="欠")+($C167:$W167="公"))))</f>
        <v/>
      </c>
      <c r="AF167" s="14">
        <f>IF($C167="","",IFERROR(INDEX('2_100人'!$R:$R,ROW()+0),""))</f>
        <v/>
      </c>
      <c r="AG167" s="14">
        <f>IF(OR($C167="",AF167=""),"",N(Y167)*AF167)</f>
        <v/>
      </c>
      <c r="AH167" s="14">
        <f>IF(OR($C167="",AF167=""),"",N(AA167)*AF167)</f>
        <v/>
      </c>
      <c r="AI167" s="14">
        <f>IF(AG167="","",AH167-AG167)</f>
        <v/>
      </c>
    </row>
    <row r="168">
      <c r="A168" s="6" t="n"/>
      <c r="B168" s="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2" t="n"/>
      <c r="V168" s="12" t="n"/>
      <c r="W168" s="12" t="n"/>
      <c r="X168" s="13">
        <f t="array" ref="X168">IF($C168="","",IFERROR(MATCH(1,(($C168:$U168="欠")+($C168:$U168="有")+($C168:$U168="公"))*(($D168:$V168="欠")+($D168:$V168="有")+($D168:$V168="公"))*(($E168:$W168="欠")+($E168:$W168="有")+($E168:$W168="公")),0)+2,""))</f>
        <v/>
      </c>
      <c r="Y168" s="13">
        <f>IF(OR($C168="",X168=""),"",SUMPRODUCT(($C$3:$W$3&gt;X168)*(($C168:$W168="欠")+($C168:$W168="公"))))</f>
        <v/>
      </c>
      <c r="Z168" s="13">
        <f t="array" ref="Z168">IF($C168="","",IFERROR(SMALL(IF((($C168:$W168="欠")+($C168:$W168="有")+($C168:$W168="公")),$C$3:$W$3),3),""))</f>
        <v/>
      </c>
      <c r="AA168" s="13">
        <f>IF(OR($C168="",Z168=""),"",SUMPRODUCT(($C$3:$W$3&gt;Z168)*(($C168:$W168="欠")+($C168:$W168="公"))))</f>
        <v/>
      </c>
      <c r="AB168" s="13">
        <f t="array" ref="AB168">IF($C168="","",IFERROR(MATCH(1,(($C168:$U168="欠")+($C168:$U168="公"))*(($D168:$V168="欠")+($D168:$V168="公"))*(($E168:$W168="欠")+($E168:$W168="公")),0)+2,""))</f>
        <v/>
      </c>
      <c r="AC168" s="13">
        <f>IF(OR($C168="",AB168=""),"",SUMPRODUCT(($C$3:$W$3&gt;AB168)*(($C168:$W168="欠")+($C168:$W168="公"))))</f>
        <v/>
      </c>
      <c r="AD168" s="13">
        <f t="array" ref="AD168">IF($C168="","",IFERROR(MATCH(1,(($C168:$U168="欠")+($C168:$U168="有"))*(($D168:$V168="欠")+($D168:$V168="有"))*(($E168:$W168="欠")+($E168:$W168="有")),0)+2,""))</f>
        <v/>
      </c>
      <c r="AE168" s="13">
        <f>IF(OR($C168="",AD168=""),"",SUMPRODUCT(($C$3:$W$3&gt;AD168)*(($C168:$W168="欠")+($C168:$W168="公"))))</f>
        <v/>
      </c>
      <c r="AF168" s="14">
        <f>IF($C168="","",IFERROR(INDEX('2_100人'!$R:$R,ROW()+0),""))</f>
        <v/>
      </c>
      <c r="AG168" s="14">
        <f>IF(OR($C168="",AF168=""),"",N(Y168)*AF168)</f>
        <v/>
      </c>
      <c r="AH168" s="14">
        <f>IF(OR($C168="",AF168=""),"",N(AA168)*AF168)</f>
        <v/>
      </c>
      <c r="AI168" s="14">
        <f>IF(AG168="","",AH168-AG168)</f>
        <v/>
      </c>
    </row>
    <row r="169">
      <c r="A169" s="6" t="n"/>
      <c r="B169" s="2" t="n"/>
      <c r="C169" s="12" t="n"/>
      <c r="D169" s="12" t="n"/>
      <c r="E169" s="12" t="n"/>
      <c r="F169" s="12" t="n"/>
      <c r="G169" s="12" t="n"/>
      <c r="H169" s="12" t="n"/>
      <c r="I169" s="12" t="n"/>
      <c r="J169" s="12" t="n"/>
      <c r="K169" s="12" t="n"/>
      <c r="L169" s="12" t="n"/>
      <c r="M169" s="12" t="n"/>
      <c r="N169" s="12" t="n"/>
      <c r="O169" s="12" t="n"/>
      <c r="P169" s="12" t="n"/>
      <c r="Q169" s="12" t="n"/>
      <c r="R169" s="12" t="n"/>
      <c r="S169" s="12" t="n"/>
      <c r="T169" s="12" t="n"/>
      <c r="U169" s="12" t="n"/>
      <c r="V169" s="12" t="n"/>
      <c r="W169" s="12" t="n"/>
      <c r="X169" s="13">
        <f t="array" ref="X169">IF($C169="","",IFERROR(MATCH(1,(($C169:$U169="欠")+($C169:$U169="有")+($C169:$U169="公"))*(($D169:$V169="欠")+($D169:$V169="有")+($D169:$V169="公"))*(($E169:$W169="欠")+($E169:$W169="有")+($E169:$W169="公")),0)+2,""))</f>
        <v/>
      </c>
      <c r="Y169" s="13">
        <f>IF(OR($C169="",X169=""),"",SUMPRODUCT(($C$3:$W$3&gt;X169)*(($C169:$W169="欠")+($C169:$W169="公"))))</f>
        <v/>
      </c>
      <c r="Z169" s="13">
        <f t="array" ref="Z169">IF($C169="","",IFERROR(SMALL(IF((($C169:$W169="欠")+($C169:$W169="有")+($C169:$W169="公")),$C$3:$W$3),3),""))</f>
        <v/>
      </c>
      <c r="AA169" s="13">
        <f>IF(OR($C169="",Z169=""),"",SUMPRODUCT(($C$3:$W$3&gt;Z169)*(($C169:$W169="欠")+($C169:$W169="公"))))</f>
        <v/>
      </c>
      <c r="AB169" s="13">
        <f t="array" ref="AB169">IF($C169="","",IFERROR(MATCH(1,(($C169:$U169="欠")+($C169:$U169="公"))*(($D169:$V169="欠")+($D169:$V169="公"))*(($E169:$W169="欠")+($E169:$W169="公")),0)+2,""))</f>
        <v/>
      </c>
      <c r="AC169" s="13">
        <f>IF(OR($C169="",AB169=""),"",SUMPRODUCT(($C$3:$W$3&gt;AB169)*(($C169:$W169="欠")+($C169:$W169="公"))))</f>
        <v/>
      </c>
      <c r="AD169" s="13">
        <f t="array" ref="AD169">IF($C169="","",IFERROR(MATCH(1,(($C169:$U169="欠")+($C169:$U169="有"))*(($D169:$V169="欠")+($D169:$V169="有"))*(($E169:$W169="欠")+($E169:$W169="有")),0)+2,""))</f>
        <v/>
      </c>
      <c r="AE169" s="13">
        <f>IF(OR($C169="",AD169=""),"",SUMPRODUCT(($C$3:$W$3&gt;AD169)*(($C169:$W169="欠")+($C169:$W169="公"))))</f>
        <v/>
      </c>
      <c r="AF169" s="14">
        <f>IF($C169="","",IFERROR(INDEX('2_100人'!$R:$R,ROW()+0),""))</f>
        <v/>
      </c>
      <c r="AG169" s="14">
        <f>IF(OR($C169="",AF169=""),"",N(Y169)*AF169)</f>
        <v/>
      </c>
      <c r="AH169" s="14">
        <f>IF(OR($C169="",AF169=""),"",N(AA169)*AF169)</f>
        <v/>
      </c>
      <c r="AI169" s="14">
        <f>IF(AG169="","",AH169-AG169)</f>
        <v/>
      </c>
    </row>
    <row r="170">
      <c r="A170" s="6" t="n"/>
      <c r="B170" s="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2" t="n"/>
      <c r="V170" s="12" t="n"/>
      <c r="W170" s="12" t="n"/>
      <c r="X170" s="13">
        <f t="array" ref="X170">IF($C170="","",IFERROR(MATCH(1,(($C170:$U170="欠")+($C170:$U170="有")+($C170:$U170="公"))*(($D170:$V170="欠")+($D170:$V170="有")+($D170:$V170="公"))*(($E170:$W170="欠")+($E170:$W170="有")+($E170:$W170="公")),0)+2,""))</f>
        <v/>
      </c>
      <c r="Y170" s="13">
        <f>IF(OR($C170="",X170=""),"",SUMPRODUCT(($C$3:$W$3&gt;X170)*(($C170:$W170="欠")+($C170:$W170="公"))))</f>
        <v/>
      </c>
      <c r="Z170" s="13">
        <f t="array" ref="Z170">IF($C170="","",IFERROR(SMALL(IF((($C170:$W170="欠")+($C170:$W170="有")+($C170:$W170="公")),$C$3:$W$3),3),""))</f>
        <v/>
      </c>
      <c r="AA170" s="13">
        <f>IF(OR($C170="",Z170=""),"",SUMPRODUCT(($C$3:$W$3&gt;Z170)*(($C170:$W170="欠")+($C170:$W170="公"))))</f>
        <v/>
      </c>
      <c r="AB170" s="13">
        <f t="array" ref="AB170">IF($C170="","",IFERROR(MATCH(1,(($C170:$U170="欠")+($C170:$U170="公"))*(($D170:$V170="欠")+($D170:$V170="公"))*(($E170:$W170="欠")+($E170:$W170="公")),0)+2,""))</f>
        <v/>
      </c>
      <c r="AC170" s="13">
        <f>IF(OR($C170="",AB170=""),"",SUMPRODUCT(($C$3:$W$3&gt;AB170)*(($C170:$W170="欠")+($C170:$W170="公"))))</f>
        <v/>
      </c>
      <c r="AD170" s="13">
        <f t="array" ref="AD170">IF($C170="","",IFERROR(MATCH(1,(($C170:$U170="欠")+($C170:$U170="有"))*(($D170:$V170="欠")+($D170:$V170="有"))*(($E170:$W170="欠")+($E170:$W170="有")),0)+2,""))</f>
        <v/>
      </c>
      <c r="AE170" s="13">
        <f>IF(OR($C170="",AD170=""),"",SUMPRODUCT(($C$3:$W$3&gt;AD170)*(($C170:$W170="欠")+($C170:$W170="公"))))</f>
        <v/>
      </c>
      <c r="AF170" s="14">
        <f>IF($C170="","",IFERROR(INDEX('2_100人'!$R:$R,ROW()+0),""))</f>
        <v/>
      </c>
      <c r="AG170" s="14">
        <f>IF(OR($C170="",AF170=""),"",N(Y170)*AF170)</f>
        <v/>
      </c>
      <c r="AH170" s="14">
        <f>IF(OR($C170="",AF170=""),"",N(AA170)*AF170)</f>
        <v/>
      </c>
      <c r="AI170" s="14">
        <f>IF(AG170="","",AH170-AG170)</f>
        <v/>
      </c>
    </row>
    <row r="171">
      <c r="A171" s="6" t="n"/>
      <c r="B171" s="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2" t="n"/>
      <c r="V171" s="12" t="n"/>
      <c r="W171" s="12" t="n"/>
      <c r="X171" s="13">
        <f t="array" ref="X171">IF($C171="","",IFERROR(MATCH(1,(($C171:$U171="欠")+($C171:$U171="有")+($C171:$U171="公"))*(($D171:$V171="欠")+($D171:$V171="有")+($D171:$V171="公"))*(($E171:$W171="欠")+($E171:$W171="有")+($E171:$W171="公")),0)+2,""))</f>
        <v/>
      </c>
      <c r="Y171" s="13">
        <f>IF(OR($C171="",X171=""),"",SUMPRODUCT(($C$3:$W$3&gt;X171)*(($C171:$W171="欠")+($C171:$W171="公"))))</f>
        <v/>
      </c>
      <c r="Z171" s="13">
        <f t="array" ref="Z171">IF($C171="","",IFERROR(SMALL(IF((($C171:$W171="欠")+($C171:$W171="有")+($C171:$W171="公")),$C$3:$W$3),3),""))</f>
        <v/>
      </c>
      <c r="AA171" s="13">
        <f>IF(OR($C171="",Z171=""),"",SUMPRODUCT(($C$3:$W$3&gt;Z171)*(($C171:$W171="欠")+($C171:$W171="公"))))</f>
        <v/>
      </c>
      <c r="AB171" s="13">
        <f t="array" ref="AB171">IF($C171="","",IFERROR(MATCH(1,(($C171:$U171="欠")+($C171:$U171="公"))*(($D171:$V171="欠")+($D171:$V171="公"))*(($E171:$W171="欠")+($E171:$W171="公")),0)+2,""))</f>
        <v/>
      </c>
      <c r="AC171" s="13">
        <f>IF(OR($C171="",AB171=""),"",SUMPRODUCT(($C$3:$W$3&gt;AB171)*(($C171:$W171="欠")+($C171:$W171="公"))))</f>
        <v/>
      </c>
      <c r="AD171" s="13">
        <f t="array" ref="AD171">IF($C171="","",IFERROR(MATCH(1,(($C171:$U171="欠")+($C171:$U171="有"))*(($D171:$V171="欠")+($D171:$V171="有"))*(($E171:$W171="欠")+($E171:$W171="有")),0)+2,""))</f>
        <v/>
      </c>
      <c r="AE171" s="13">
        <f>IF(OR($C171="",AD171=""),"",SUMPRODUCT(($C$3:$W$3&gt;AD171)*(($C171:$W171="欠")+($C171:$W171="公"))))</f>
        <v/>
      </c>
      <c r="AF171" s="14">
        <f>IF($C171="","",IFERROR(INDEX('2_100人'!$R:$R,ROW()+0),""))</f>
        <v/>
      </c>
      <c r="AG171" s="14">
        <f>IF(OR($C171="",AF171=""),"",N(Y171)*AF171)</f>
        <v/>
      </c>
      <c r="AH171" s="14">
        <f>IF(OR($C171="",AF171=""),"",N(AA171)*AF171)</f>
        <v/>
      </c>
      <c r="AI171" s="14">
        <f>IF(AG171="","",AH171-AG171)</f>
        <v/>
      </c>
    </row>
    <row r="172">
      <c r="A172" s="6" t="n"/>
      <c r="B172" s="2" t="n"/>
      <c r="C172" s="12" t="n"/>
      <c r="D172" s="12" t="n"/>
      <c r="E172" s="12" t="n"/>
      <c r="F172" s="12" t="n"/>
      <c r="G172" s="12" t="n"/>
      <c r="H172" s="12" t="n"/>
      <c r="I172" s="12" t="n"/>
      <c r="J172" s="12" t="n"/>
      <c r="K172" s="12" t="n"/>
      <c r="L172" s="12" t="n"/>
      <c r="M172" s="12" t="n"/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2" t="n"/>
      <c r="W172" s="12" t="n"/>
      <c r="X172" s="13">
        <f t="array" ref="X172">IF($C172="","",IFERROR(MATCH(1,(($C172:$U172="欠")+($C172:$U172="有")+($C172:$U172="公"))*(($D172:$V172="欠")+($D172:$V172="有")+($D172:$V172="公"))*(($E172:$W172="欠")+($E172:$W172="有")+($E172:$W172="公")),0)+2,""))</f>
        <v/>
      </c>
      <c r="Y172" s="13">
        <f>IF(OR($C172="",X172=""),"",SUMPRODUCT(($C$3:$W$3&gt;X172)*(($C172:$W172="欠")+($C172:$W172="公"))))</f>
        <v/>
      </c>
      <c r="Z172" s="13">
        <f t="array" ref="Z172">IF($C172="","",IFERROR(SMALL(IF((($C172:$W172="欠")+($C172:$W172="有")+($C172:$W172="公")),$C$3:$W$3),3),""))</f>
        <v/>
      </c>
      <c r="AA172" s="13">
        <f>IF(OR($C172="",Z172=""),"",SUMPRODUCT(($C$3:$W$3&gt;Z172)*(($C172:$W172="欠")+($C172:$W172="公"))))</f>
        <v/>
      </c>
      <c r="AB172" s="13">
        <f t="array" ref="AB172">IF($C172="","",IFERROR(MATCH(1,(($C172:$U172="欠")+($C172:$U172="公"))*(($D172:$V172="欠")+($D172:$V172="公"))*(($E172:$W172="欠")+($E172:$W172="公")),0)+2,""))</f>
        <v/>
      </c>
      <c r="AC172" s="13">
        <f>IF(OR($C172="",AB172=""),"",SUMPRODUCT(($C$3:$W$3&gt;AB172)*(($C172:$W172="欠")+($C172:$W172="公"))))</f>
        <v/>
      </c>
      <c r="AD172" s="13">
        <f t="array" ref="AD172">IF($C172="","",IFERROR(MATCH(1,(($C172:$U172="欠")+($C172:$U172="有"))*(($D172:$V172="欠")+($D172:$V172="有"))*(($E172:$W172="欠")+($E172:$W172="有")),0)+2,""))</f>
        <v/>
      </c>
      <c r="AE172" s="13">
        <f>IF(OR($C172="",AD172=""),"",SUMPRODUCT(($C$3:$W$3&gt;AD172)*(($C172:$W172="欠")+($C172:$W172="公"))))</f>
        <v/>
      </c>
      <c r="AF172" s="14">
        <f>IF($C172="","",IFERROR(INDEX('2_100人'!$R:$R,ROW()+0),""))</f>
        <v/>
      </c>
      <c r="AG172" s="14">
        <f>IF(OR($C172="",AF172=""),"",N(Y172)*AF172)</f>
        <v/>
      </c>
      <c r="AH172" s="14">
        <f>IF(OR($C172="",AF172=""),"",N(AA172)*AF172)</f>
        <v/>
      </c>
      <c r="AI172" s="14">
        <f>IF(AG172="","",AH172-AG172)</f>
        <v/>
      </c>
    </row>
    <row r="173">
      <c r="A173" s="6" t="n"/>
      <c r="B173" s="2" t="n"/>
      <c r="C173" s="12" t="n"/>
      <c r="D173" s="12" t="n"/>
      <c r="E173" s="12" t="n"/>
      <c r="F173" s="12" t="n"/>
      <c r="G173" s="12" t="n"/>
      <c r="H173" s="12" t="n"/>
      <c r="I173" s="12" t="n"/>
      <c r="J173" s="12" t="n"/>
      <c r="K173" s="12" t="n"/>
      <c r="L173" s="12" t="n"/>
      <c r="M173" s="12" t="n"/>
      <c r="N173" s="12" t="n"/>
      <c r="O173" s="12" t="n"/>
      <c r="P173" s="12" t="n"/>
      <c r="Q173" s="12" t="n"/>
      <c r="R173" s="12" t="n"/>
      <c r="S173" s="12" t="n"/>
      <c r="T173" s="12" t="n"/>
      <c r="U173" s="12" t="n"/>
      <c r="V173" s="12" t="n"/>
      <c r="W173" s="12" t="n"/>
      <c r="X173" s="13">
        <f t="array" ref="X173">IF($C173="","",IFERROR(MATCH(1,(($C173:$U173="欠")+($C173:$U173="有")+($C173:$U173="公"))*(($D173:$V173="欠")+($D173:$V173="有")+($D173:$V173="公"))*(($E173:$W173="欠")+($E173:$W173="有")+($E173:$W173="公")),0)+2,""))</f>
        <v/>
      </c>
      <c r="Y173" s="13">
        <f>IF(OR($C173="",X173=""),"",SUMPRODUCT(($C$3:$W$3&gt;X173)*(($C173:$W173="欠")+($C173:$W173="公"))))</f>
        <v/>
      </c>
      <c r="Z173" s="13">
        <f t="array" ref="Z173">IF($C173="","",IFERROR(SMALL(IF((($C173:$W173="欠")+($C173:$W173="有")+($C173:$W173="公")),$C$3:$W$3),3),""))</f>
        <v/>
      </c>
      <c r="AA173" s="13">
        <f>IF(OR($C173="",Z173=""),"",SUMPRODUCT(($C$3:$W$3&gt;Z173)*(($C173:$W173="欠")+($C173:$W173="公"))))</f>
        <v/>
      </c>
      <c r="AB173" s="13">
        <f t="array" ref="AB173">IF($C173="","",IFERROR(MATCH(1,(($C173:$U173="欠")+($C173:$U173="公"))*(($D173:$V173="欠")+($D173:$V173="公"))*(($E173:$W173="欠")+($E173:$W173="公")),0)+2,""))</f>
        <v/>
      </c>
      <c r="AC173" s="13">
        <f>IF(OR($C173="",AB173=""),"",SUMPRODUCT(($C$3:$W$3&gt;AB173)*(($C173:$W173="欠")+($C173:$W173="公"))))</f>
        <v/>
      </c>
      <c r="AD173" s="13">
        <f t="array" ref="AD173">IF($C173="","",IFERROR(MATCH(1,(($C173:$U173="欠")+($C173:$U173="有"))*(($D173:$V173="欠")+($D173:$V173="有"))*(($E173:$W173="欠")+($E173:$W173="有")),0)+2,""))</f>
        <v/>
      </c>
      <c r="AE173" s="13">
        <f>IF(OR($C173="",AD173=""),"",SUMPRODUCT(($C$3:$W$3&gt;AD173)*(($C173:$W173="欠")+($C173:$W173="公"))))</f>
        <v/>
      </c>
      <c r="AF173" s="14">
        <f>IF($C173="","",IFERROR(INDEX('2_100人'!$R:$R,ROW()+0),""))</f>
        <v/>
      </c>
      <c r="AG173" s="14">
        <f>IF(OR($C173="",AF173=""),"",N(Y173)*AF173)</f>
        <v/>
      </c>
      <c r="AH173" s="14">
        <f>IF(OR($C173="",AF173=""),"",N(AA173)*AF173)</f>
        <v/>
      </c>
      <c r="AI173" s="14">
        <f>IF(AG173="","",AH173-AG173)</f>
        <v/>
      </c>
    </row>
    <row r="174">
      <c r="A174" s="6" t="n"/>
      <c r="B174" s="2" t="n"/>
      <c r="C174" s="12" t="n"/>
      <c r="D174" s="12" t="n"/>
      <c r="E174" s="12" t="n"/>
      <c r="F174" s="12" t="n"/>
      <c r="G174" s="12" t="n"/>
      <c r="H174" s="12" t="n"/>
      <c r="I174" s="12" t="n"/>
      <c r="J174" s="12" t="n"/>
      <c r="K174" s="12" t="n"/>
      <c r="L174" s="12" t="n"/>
      <c r="M174" s="12" t="n"/>
      <c r="N174" s="12" t="n"/>
      <c r="O174" s="12" t="n"/>
      <c r="P174" s="12" t="n"/>
      <c r="Q174" s="12" t="n"/>
      <c r="R174" s="12" t="n"/>
      <c r="S174" s="12" t="n"/>
      <c r="T174" s="12" t="n"/>
      <c r="U174" s="12" t="n"/>
      <c r="V174" s="12" t="n"/>
      <c r="W174" s="12" t="n"/>
      <c r="X174" s="13">
        <f t="array" ref="X174">IF($C174="","",IFERROR(MATCH(1,(($C174:$U174="欠")+($C174:$U174="有")+($C174:$U174="公"))*(($D174:$V174="欠")+($D174:$V174="有")+($D174:$V174="公"))*(($E174:$W174="欠")+($E174:$W174="有")+($E174:$W174="公")),0)+2,""))</f>
        <v/>
      </c>
      <c r="Y174" s="13">
        <f>IF(OR($C174="",X174=""),"",SUMPRODUCT(($C$3:$W$3&gt;X174)*(($C174:$W174="欠")+($C174:$W174="公"))))</f>
        <v/>
      </c>
      <c r="Z174" s="13">
        <f t="array" ref="Z174">IF($C174="","",IFERROR(SMALL(IF((($C174:$W174="欠")+($C174:$W174="有")+($C174:$W174="公")),$C$3:$W$3),3),""))</f>
        <v/>
      </c>
      <c r="AA174" s="13">
        <f>IF(OR($C174="",Z174=""),"",SUMPRODUCT(($C$3:$W$3&gt;Z174)*(($C174:$W174="欠")+($C174:$W174="公"))))</f>
        <v/>
      </c>
      <c r="AB174" s="13">
        <f t="array" ref="AB174">IF($C174="","",IFERROR(MATCH(1,(($C174:$U174="欠")+($C174:$U174="公"))*(($D174:$V174="欠")+($D174:$V174="公"))*(($E174:$W174="欠")+($E174:$W174="公")),0)+2,""))</f>
        <v/>
      </c>
      <c r="AC174" s="13">
        <f>IF(OR($C174="",AB174=""),"",SUMPRODUCT(($C$3:$W$3&gt;AB174)*(($C174:$W174="欠")+($C174:$W174="公"))))</f>
        <v/>
      </c>
      <c r="AD174" s="13">
        <f t="array" ref="AD174">IF($C174="","",IFERROR(MATCH(1,(($C174:$U174="欠")+($C174:$U174="有"))*(($D174:$V174="欠")+($D174:$V174="有"))*(($E174:$W174="欠")+($E174:$W174="有")),0)+2,""))</f>
        <v/>
      </c>
      <c r="AE174" s="13">
        <f>IF(OR($C174="",AD174=""),"",SUMPRODUCT(($C$3:$W$3&gt;AD174)*(($C174:$W174="欠")+($C174:$W174="公"))))</f>
        <v/>
      </c>
      <c r="AF174" s="14">
        <f>IF($C174="","",IFERROR(INDEX('2_100人'!$R:$R,ROW()+0),""))</f>
        <v/>
      </c>
      <c r="AG174" s="14">
        <f>IF(OR($C174="",AF174=""),"",N(Y174)*AF174)</f>
        <v/>
      </c>
      <c r="AH174" s="14">
        <f>IF(OR($C174="",AF174=""),"",N(AA174)*AF174)</f>
        <v/>
      </c>
      <c r="AI174" s="14">
        <f>IF(AG174="","",AH174-AG174)</f>
        <v/>
      </c>
    </row>
    <row r="175">
      <c r="A175" s="6" t="n"/>
      <c r="B175" s="2" t="n"/>
      <c r="C175" s="12" t="n"/>
      <c r="D175" s="12" t="n"/>
      <c r="E175" s="12" t="n"/>
      <c r="F175" s="12" t="n"/>
      <c r="G175" s="12" t="n"/>
      <c r="H175" s="12" t="n"/>
      <c r="I175" s="12" t="n"/>
      <c r="J175" s="12" t="n"/>
      <c r="K175" s="12" t="n"/>
      <c r="L175" s="12" t="n"/>
      <c r="M175" s="12" t="n"/>
      <c r="N175" s="12" t="n"/>
      <c r="O175" s="12" t="n"/>
      <c r="P175" s="12" t="n"/>
      <c r="Q175" s="12" t="n"/>
      <c r="R175" s="12" t="n"/>
      <c r="S175" s="12" t="n"/>
      <c r="T175" s="12" t="n"/>
      <c r="U175" s="12" t="n"/>
      <c r="V175" s="12" t="n"/>
      <c r="W175" s="12" t="n"/>
      <c r="X175" s="13">
        <f t="array" ref="X175">IF($C175="","",IFERROR(MATCH(1,(($C175:$U175="欠")+($C175:$U175="有")+($C175:$U175="公"))*(($D175:$V175="欠")+($D175:$V175="有")+($D175:$V175="公"))*(($E175:$W175="欠")+($E175:$W175="有")+($E175:$W175="公")),0)+2,""))</f>
        <v/>
      </c>
      <c r="Y175" s="13">
        <f>IF(OR($C175="",X175=""),"",SUMPRODUCT(($C$3:$W$3&gt;X175)*(($C175:$W175="欠")+($C175:$W175="公"))))</f>
        <v/>
      </c>
      <c r="Z175" s="13">
        <f t="array" ref="Z175">IF($C175="","",IFERROR(SMALL(IF((($C175:$W175="欠")+($C175:$W175="有")+($C175:$W175="公")),$C$3:$W$3),3),""))</f>
        <v/>
      </c>
      <c r="AA175" s="13">
        <f>IF(OR($C175="",Z175=""),"",SUMPRODUCT(($C$3:$W$3&gt;Z175)*(($C175:$W175="欠")+($C175:$W175="公"))))</f>
        <v/>
      </c>
      <c r="AB175" s="13">
        <f t="array" ref="AB175">IF($C175="","",IFERROR(MATCH(1,(($C175:$U175="欠")+($C175:$U175="公"))*(($D175:$V175="欠")+($D175:$V175="公"))*(($E175:$W175="欠")+($E175:$W175="公")),0)+2,""))</f>
        <v/>
      </c>
      <c r="AC175" s="13">
        <f>IF(OR($C175="",AB175=""),"",SUMPRODUCT(($C$3:$W$3&gt;AB175)*(($C175:$W175="欠")+($C175:$W175="公"))))</f>
        <v/>
      </c>
      <c r="AD175" s="13">
        <f t="array" ref="AD175">IF($C175="","",IFERROR(MATCH(1,(($C175:$U175="欠")+($C175:$U175="有"))*(($D175:$V175="欠")+($D175:$V175="有"))*(($E175:$W175="欠")+($E175:$W175="有")),0)+2,""))</f>
        <v/>
      </c>
      <c r="AE175" s="13">
        <f>IF(OR($C175="",AD175=""),"",SUMPRODUCT(($C$3:$W$3&gt;AD175)*(($C175:$W175="欠")+($C175:$W175="公"))))</f>
        <v/>
      </c>
      <c r="AF175" s="14">
        <f>IF($C175="","",IFERROR(INDEX('2_100人'!$R:$R,ROW()+0),""))</f>
        <v/>
      </c>
      <c r="AG175" s="14">
        <f>IF(OR($C175="",AF175=""),"",N(Y175)*AF175)</f>
        <v/>
      </c>
      <c r="AH175" s="14">
        <f>IF(OR($C175="",AF175=""),"",N(AA175)*AF175)</f>
        <v/>
      </c>
      <c r="AI175" s="14">
        <f>IF(AG175="","",AH175-AG175)</f>
        <v/>
      </c>
    </row>
    <row r="176">
      <c r="A176" s="6" t="n"/>
      <c r="B176" s="2" t="n"/>
      <c r="C176" s="12" t="n"/>
      <c r="D176" s="12" t="n"/>
      <c r="E176" s="12" t="n"/>
      <c r="F176" s="12" t="n"/>
      <c r="G176" s="12" t="n"/>
      <c r="H176" s="12" t="n"/>
      <c r="I176" s="12" t="n"/>
      <c r="J176" s="12" t="n"/>
      <c r="K176" s="12" t="n"/>
      <c r="L176" s="12" t="n"/>
      <c r="M176" s="12" t="n"/>
      <c r="N176" s="12" t="n"/>
      <c r="O176" s="12" t="n"/>
      <c r="P176" s="12" t="n"/>
      <c r="Q176" s="12" t="n"/>
      <c r="R176" s="12" t="n"/>
      <c r="S176" s="12" t="n"/>
      <c r="T176" s="12" t="n"/>
      <c r="U176" s="12" t="n"/>
      <c r="V176" s="12" t="n"/>
      <c r="W176" s="12" t="n"/>
      <c r="X176" s="13">
        <f t="array" ref="X176">IF($C176="","",IFERROR(MATCH(1,(($C176:$U176="欠")+($C176:$U176="有")+($C176:$U176="公"))*(($D176:$V176="欠")+($D176:$V176="有")+($D176:$V176="公"))*(($E176:$W176="欠")+($E176:$W176="有")+($E176:$W176="公")),0)+2,""))</f>
        <v/>
      </c>
      <c r="Y176" s="13">
        <f>IF(OR($C176="",X176=""),"",SUMPRODUCT(($C$3:$W$3&gt;X176)*(($C176:$W176="欠")+($C176:$W176="公"))))</f>
        <v/>
      </c>
      <c r="Z176" s="13">
        <f t="array" ref="Z176">IF($C176="","",IFERROR(SMALL(IF((($C176:$W176="欠")+($C176:$W176="有")+($C176:$W176="公")),$C$3:$W$3),3),""))</f>
        <v/>
      </c>
      <c r="AA176" s="13">
        <f>IF(OR($C176="",Z176=""),"",SUMPRODUCT(($C$3:$W$3&gt;Z176)*(($C176:$W176="欠")+($C176:$W176="公"))))</f>
        <v/>
      </c>
      <c r="AB176" s="13">
        <f t="array" ref="AB176">IF($C176="","",IFERROR(MATCH(1,(($C176:$U176="欠")+($C176:$U176="公"))*(($D176:$V176="欠")+($D176:$V176="公"))*(($E176:$W176="欠")+($E176:$W176="公")),0)+2,""))</f>
        <v/>
      </c>
      <c r="AC176" s="13">
        <f>IF(OR($C176="",AB176=""),"",SUMPRODUCT(($C$3:$W$3&gt;AB176)*(($C176:$W176="欠")+($C176:$W176="公"))))</f>
        <v/>
      </c>
      <c r="AD176" s="13">
        <f t="array" ref="AD176">IF($C176="","",IFERROR(MATCH(1,(($C176:$U176="欠")+($C176:$U176="有"))*(($D176:$V176="欠")+($D176:$V176="有"))*(($E176:$W176="欠")+($E176:$W176="有")),0)+2,""))</f>
        <v/>
      </c>
      <c r="AE176" s="13">
        <f>IF(OR($C176="",AD176=""),"",SUMPRODUCT(($C$3:$W$3&gt;AD176)*(($C176:$W176="欠")+($C176:$W176="公"))))</f>
        <v/>
      </c>
      <c r="AF176" s="14">
        <f>IF($C176="","",IFERROR(INDEX('2_100人'!$R:$R,ROW()+0),""))</f>
        <v/>
      </c>
      <c r="AG176" s="14">
        <f>IF(OR($C176="",AF176=""),"",N(Y176)*AF176)</f>
        <v/>
      </c>
      <c r="AH176" s="14">
        <f>IF(OR($C176="",AF176=""),"",N(AA176)*AF176)</f>
        <v/>
      </c>
      <c r="AI176" s="14">
        <f>IF(AG176="","",AH176-AG176)</f>
        <v/>
      </c>
    </row>
    <row r="177">
      <c r="A177" s="6" t="n"/>
      <c r="B177" s="2" t="n"/>
      <c r="C177" s="12" t="n"/>
      <c r="D177" s="12" t="n"/>
      <c r="E177" s="12" t="n"/>
      <c r="F177" s="12" t="n"/>
      <c r="G177" s="12" t="n"/>
      <c r="H177" s="12" t="n"/>
      <c r="I177" s="12" t="n"/>
      <c r="J177" s="12" t="n"/>
      <c r="K177" s="12" t="n"/>
      <c r="L177" s="12" t="n"/>
      <c r="M177" s="12" t="n"/>
      <c r="N177" s="12" t="n"/>
      <c r="O177" s="12" t="n"/>
      <c r="P177" s="12" t="n"/>
      <c r="Q177" s="12" t="n"/>
      <c r="R177" s="12" t="n"/>
      <c r="S177" s="12" t="n"/>
      <c r="T177" s="12" t="n"/>
      <c r="U177" s="12" t="n"/>
      <c r="V177" s="12" t="n"/>
      <c r="W177" s="12" t="n"/>
      <c r="X177" s="13">
        <f t="array" ref="X177">IF($C177="","",IFERROR(MATCH(1,(($C177:$U177="欠")+($C177:$U177="有")+($C177:$U177="公"))*(($D177:$V177="欠")+($D177:$V177="有")+($D177:$V177="公"))*(($E177:$W177="欠")+($E177:$W177="有")+($E177:$W177="公")),0)+2,""))</f>
        <v/>
      </c>
      <c r="Y177" s="13">
        <f>IF(OR($C177="",X177=""),"",SUMPRODUCT(($C$3:$W$3&gt;X177)*(($C177:$W177="欠")+($C177:$W177="公"))))</f>
        <v/>
      </c>
      <c r="Z177" s="13">
        <f t="array" ref="Z177">IF($C177="","",IFERROR(SMALL(IF((($C177:$W177="欠")+($C177:$W177="有")+($C177:$W177="公")),$C$3:$W$3),3),""))</f>
        <v/>
      </c>
      <c r="AA177" s="13">
        <f>IF(OR($C177="",Z177=""),"",SUMPRODUCT(($C$3:$W$3&gt;Z177)*(($C177:$W177="欠")+($C177:$W177="公"))))</f>
        <v/>
      </c>
      <c r="AB177" s="13">
        <f t="array" ref="AB177">IF($C177="","",IFERROR(MATCH(1,(($C177:$U177="欠")+($C177:$U177="公"))*(($D177:$V177="欠")+($D177:$V177="公"))*(($E177:$W177="欠")+($E177:$W177="公")),0)+2,""))</f>
        <v/>
      </c>
      <c r="AC177" s="13">
        <f>IF(OR($C177="",AB177=""),"",SUMPRODUCT(($C$3:$W$3&gt;AB177)*(($C177:$W177="欠")+($C177:$W177="公"))))</f>
        <v/>
      </c>
      <c r="AD177" s="13">
        <f t="array" ref="AD177">IF($C177="","",IFERROR(MATCH(1,(($C177:$U177="欠")+($C177:$U177="有"))*(($D177:$V177="欠")+($D177:$V177="有"))*(($E177:$W177="欠")+($E177:$W177="有")),0)+2,""))</f>
        <v/>
      </c>
      <c r="AE177" s="13">
        <f>IF(OR($C177="",AD177=""),"",SUMPRODUCT(($C$3:$W$3&gt;AD177)*(($C177:$W177="欠")+($C177:$W177="公"))))</f>
        <v/>
      </c>
      <c r="AF177" s="14">
        <f>IF($C177="","",IFERROR(INDEX('2_100人'!$R:$R,ROW()+0),""))</f>
        <v/>
      </c>
      <c r="AG177" s="14">
        <f>IF(OR($C177="",AF177=""),"",N(Y177)*AF177)</f>
        <v/>
      </c>
      <c r="AH177" s="14">
        <f>IF(OR($C177="",AF177=""),"",N(AA177)*AF177)</f>
        <v/>
      </c>
      <c r="AI177" s="14">
        <f>IF(AG177="","",AH177-AG177)</f>
        <v/>
      </c>
    </row>
    <row r="178">
      <c r="A178" s="6" t="n"/>
      <c r="B178" s="2" t="n"/>
      <c r="C178" s="12" t="n"/>
      <c r="D178" s="12" t="n"/>
      <c r="E178" s="12" t="n"/>
      <c r="F178" s="12" t="n"/>
      <c r="G178" s="12" t="n"/>
      <c r="H178" s="12" t="n"/>
      <c r="I178" s="12" t="n"/>
      <c r="J178" s="12" t="n"/>
      <c r="K178" s="12" t="n"/>
      <c r="L178" s="12" t="n"/>
      <c r="M178" s="12" t="n"/>
      <c r="N178" s="12" t="n"/>
      <c r="O178" s="12" t="n"/>
      <c r="P178" s="12" t="n"/>
      <c r="Q178" s="12" t="n"/>
      <c r="R178" s="12" t="n"/>
      <c r="S178" s="12" t="n"/>
      <c r="T178" s="12" t="n"/>
      <c r="U178" s="12" t="n"/>
      <c r="V178" s="12" t="n"/>
      <c r="W178" s="12" t="n"/>
      <c r="X178" s="13">
        <f t="array" ref="X178">IF($C178="","",IFERROR(MATCH(1,(($C178:$U178="欠")+($C178:$U178="有")+($C178:$U178="公"))*(($D178:$V178="欠")+($D178:$V178="有")+($D178:$V178="公"))*(($E178:$W178="欠")+($E178:$W178="有")+($E178:$W178="公")),0)+2,""))</f>
        <v/>
      </c>
      <c r="Y178" s="13">
        <f>IF(OR($C178="",X178=""),"",SUMPRODUCT(($C$3:$W$3&gt;X178)*(($C178:$W178="欠")+($C178:$W178="公"))))</f>
        <v/>
      </c>
      <c r="Z178" s="13">
        <f t="array" ref="Z178">IF($C178="","",IFERROR(SMALL(IF((($C178:$W178="欠")+($C178:$W178="有")+($C178:$W178="公")),$C$3:$W$3),3),""))</f>
        <v/>
      </c>
      <c r="AA178" s="13">
        <f>IF(OR($C178="",Z178=""),"",SUMPRODUCT(($C$3:$W$3&gt;Z178)*(($C178:$W178="欠")+($C178:$W178="公"))))</f>
        <v/>
      </c>
      <c r="AB178" s="13">
        <f t="array" ref="AB178">IF($C178="","",IFERROR(MATCH(1,(($C178:$U178="欠")+($C178:$U178="公"))*(($D178:$V178="欠")+($D178:$V178="公"))*(($E178:$W178="欠")+($E178:$W178="公")),0)+2,""))</f>
        <v/>
      </c>
      <c r="AC178" s="13">
        <f>IF(OR($C178="",AB178=""),"",SUMPRODUCT(($C$3:$W$3&gt;AB178)*(($C178:$W178="欠")+($C178:$W178="公"))))</f>
        <v/>
      </c>
      <c r="AD178" s="13">
        <f t="array" ref="AD178">IF($C178="","",IFERROR(MATCH(1,(($C178:$U178="欠")+($C178:$U178="有"))*(($D178:$V178="欠")+($D178:$V178="有"))*(($E178:$W178="欠")+($E178:$W178="有")),0)+2,""))</f>
        <v/>
      </c>
      <c r="AE178" s="13">
        <f>IF(OR($C178="",AD178=""),"",SUMPRODUCT(($C$3:$W$3&gt;AD178)*(($C178:$W178="欠")+($C178:$W178="公"))))</f>
        <v/>
      </c>
      <c r="AF178" s="14">
        <f>IF($C178="","",IFERROR(INDEX('2_100人'!$R:$R,ROW()+0),""))</f>
        <v/>
      </c>
      <c r="AG178" s="14">
        <f>IF(OR($C178="",AF178=""),"",N(Y178)*AF178)</f>
        <v/>
      </c>
      <c r="AH178" s="14">
        <f>IF(OR($C178="",AF178=""),"",N(AA178)*AF178)</f>
        <v/>
      </c>
      <c r="AI178" s="14">
        <f>IF(AG178="","",AH178-AG178)</f>
        <v/>
      </c>
    </row>
    <row r="179">
      <c r="A179" s="6" t="n"/>
      <c r="B179" s="2" t="n"/>
      <c r="C179" s="12" t="n"/>
      <c r="D179" s="12" t="n"/>
      <c r="E179" s="12" t="n"/>
      <c r="F179" s="12" t="n"/>
      <c r="G179" s="12" t="n"/>
      <c r="H179" s="12" t="n"/>
      <c r="I179" s="12" t="n"/>
      <c r="J179" s="12" t="n"/>
      <c r="K179" s="12" t="n"/>
      <c r="L179" s="12" t="n"/>
      <c r="M179" s="12" t="n"/>
      <c r="N179" s="12" t="n"/>
      <c r="O179" s="12" t="n"/>
      <c r="P179" s="12" t="n"/>
      <c r="Q179" s="12" t="n"/>
      <c r="R179" s="12" t="n"/>
      <c r="S179" s="12" t="n"/>
      <c r="T179" s="12" t="n"/>
      <c r="U179" s="12" t="n"/>
      <c r="V179" s="12" t="n"/>
      <c r="W179" s="12" t="n"/>
      <c r="X179" s="13">
        <f t="array" ref="X179">IF($C179="","",IFERROR(MATCH(1,(($C179:$U179="欠")+($C179:$U179="有")+($C179:$U179="公"))*(($D179:$V179="欠")+($D179:$V179="有")+($D179:$V179="公"))*(($E179:$W179="欠")+($E179:$W179="有")+($E179:$W179="公")),0)+2,""))</f>
        <v/>
      </c>
      <c r="Y179" s="13">
        <f>IF(OR($C179="",X179=""),"",SUMPRODUCT(($C$3:$W$3&gt;X179)*(($C179:$W179="欠")+($C179:$W179="公"))))</f>
        <v/>
      </c>
      <c r="Z179" s="13">
        <f t="array" ref="Z179">IF($C179="","",IFERROR(SMALL(IF((($C179:$W179="欠")+($C179:$W179="有")+($C179:$W179="公")),$C$3:$W$3),3),""))</f>
        <v/>
      </c>
      <c r="AA179" s="13">
        <f>IF(OR($C179="",Z179=""),"",SUMPRODUCT(($C$3:$W$3&gt;Z179)*(($C179:$W179="欠")+($C179:$W179="公"))))</f>
        <v/>
      </c>
      <c r="AB179" s="13">
        <f t="array" ref="AB179">IF($C179="","",IFERROR(MATCH(1,(($C179:$U179="欠")+($C179:$U179="公"))*(($D179:$V179="欠")+($D179:$V179="公"))*(($E179:$W179="欠")+($E179:$W179="公")),0)+2,""))</f>
        <v/>
      </c>
      <c r="AC179" s="13">
        <f>IF(OR($C179="",AB179=""),"",SUMPRODUCT(($C$3:$W$3&gt;AB179)*(($C179:$W179="欠")+($C179:$W179="公"))))</f>
        <v/>
      </c>
      <c r="AD179" s="13">
        <f t="array" ref="AD179">IF($C179="","",IFERROR(MATCH(1,(($C179:$U179="欠")+($C179:$U179="有"))*(($D179:$V179="欠")+($D179:$V179="有"))*(($E179:$W179="欠")+($E179:$W179="有")),0)+2,""))</f>
        <v/>
      </c>
      <c r="AE179" s="13">
        <f>IF(OR($C179="",AD179=""),"",SUMPRODUCT(($C$3:$W$3&gt;AD179)*(($C179:$W179="欠")+($C179:$W179="公"))))</f>
        <v/>
      </c>
      <c r="AF179" s="14">
        <f>IF($C179="","",IFERROR(INDEX('2_100人'!$R:$R,ROW()+0),""))</f>
        <v/>
      </c>
      <c r="AG179" s="14">
        <f>IF(OR($C179="",AF179=""),"",N(Y179)*AF179)</f>
        <v/>
      </c>
      <c r="AH179" s="14">
        <f>IF(OR($C179="",AF179=""),"",N(AA179)*AF179)</f>
        <v/>
      </c>
      <c r="AI179" s="14">
        <f>IF(AG179="","",AH179-AG179)</f>
        <v/>
      </c>
    </row>
    <row r="180">
      <c r="A180" s="6" t="n"/>
      <c r="B180" s="2" t="n"/>
      <c r="C180" s="12" t="n"/>
      <c r="D180" s="12" t="n"/>
      <c r="E180" s="12" t="n"/>
      <c r="F180" s="12" t="n"/>
      <c r="G180" s="12" t="n"/>
      <c r="H180" s="12" t="n"/>
      <c r="I180" s="12" t="n"/>
      <c r="J180" s="12" t="n"/>
      <c r="K180" s="12" t="n"/>
      <c r="L180" s="12" t="n"/>
      <c r="M180" s="12" t="n"/>
      <c r="N180" s="12" t="n"/>
      <c r="O180" s="12" t="n"/>
      <c r="P180" s="12" t="n"/>
      <c r="Q180" s="12" t="n"/>
      <c r="R180" s="12" t="n"/>
      <c r="S180" s="12" t="n"/>
      <c r="T180" s="12" t="n"/>
      <c r="U180" s="12" t="n"/>
      <c r="V180" s="12" t="n"/>
      <c r="W180" s="12" t="n"/>
      <c r="X180" s="13">
        <f t="array" ref="X180">IF($C180="","",IFERROR(MATCH(1,(($C180:$U180="欠")+($C180:$U180="有")+($C180:$U180="公"))*(($D180:$V180="欠")+($D180:$V180="有")+($D180:$V180="公"))*(($E180:$W180="欠")+($E180:$W180="有")+($E180:$W180="公")),0)+2,""))</f>
        <v/>
      </c>
      <c r="Y180" s="13">
        <f>IF(OR($C180="",X180=""),"",SUMPRODUCT(($C$3:$W$3&gt;X180)*(($C180:$W180="欠")+($C180:$W180="公"))))</f>
        <v/>
      </c>
      <c r="Z180" s="13">
        <f t="array" ref="Z180">IF($C180="","",IFERROR(SMALL(IF((($C180:$W180="欠")+($C180:$W180="有")+($C180:$W180="公")),$C$3:$W$3),3),""))</f>
        <v/>
      </c>
      <c r="AA180" s="13">
        <f>IF(OR($C180="",Z180=""),"",SUMPRODUCT(($C$3:$W$3&gt;Z180)*(($C180:$W180="欠")+($C180:$W180="公"))))</f>
        <v/>
      </c>
      <c r="AB180" s="13">
        <f t="array" ref="AB180">IF($C180="","",IFERROR(MATCH(1,(($C180:$U180="欠")+($C180:$U180="公"))*(($D180:$V180="欠")+($D180:$V180="公"))*(($E180:$W180="欠")+($E180:$W180="公")),0)+2,""))</f>
        <v/>
      </c>
      <c r="AC180" s="13">
        <f>IF(OR($C180="",AB180=""),"",SUMPRODUCT(($C$3:$W$3&gt;AB180)*(($C180:$W180="欠")+($C180:$W180="公"))))</f>
        <v/>
      </c>
      <c r="AD180" s="13">
        <f t="array" ref="AD180">IF($C180="","",IFERROR(MATCH(1,(($C180:$U180="欠")+($C180:$U180="有"))*(($D180:$V180="欠")+($D180:$V180="有"))*(($E180:$W180="欠")+($E180:$W180="有")),0)+2,""))</f>
        <v/>
      </c>
      <c r="AE180" s="13">
        <f>IF(OR($C180="",AD180=""),"",SUMPRODUCT(($C$3:$W$3&gt;AD180)*(($C180:$W180="欠")+($C180:$W180="公"))))</f>
        <v/>
      </c>
      <c r="AF180" s="14">
        <f>IF($C180="","",IFERROR(INDEX('2_100人'!$R:$R,ROW()+0),""))</f>
        <v/>
      </c>
      <c r="AG180" s="14">
        <f>IF(OR($C180="",AF180=""),"",N(Y180)*AF180)</f>
        <v/>
      </c>
      <c r="AH180" s="14">
        <f>IF(OR($C180="",AF180=""),"",N(AA180)*AF180)</f>
        <v/>
      </c>
      <c r="AI180" s="14">
        <f>IF(AG180="","",AH180-AG180)</f>
        <v/>
      </c>
    </row>
    <row r="181">
      <c r="A181" s="6" t="n"/>
      <c r="B181" s="2" t="n"/>
      <c r="C181" s="12" t="n"/>
      <c r="D181" s="12" t="n"/>
      <c r="E181" s="12" t="n"/>
      <c r="F181" s="12" t="n"/>
      <c r="G181" s="12" t="n"/>
      <c r="H181" s="12" t="n"/>
      <c r="I181" s="12" t="n"/>
      <c r="J181" s="12" t="n"/>
      <c r="K181" s="12" t="n"/>
      <c r="L181" s="12" t="n"/>
      <c r="M181" s="12" t="n"/>
      <c r="N181" s="12" t="n"/>
      <c r="O181" s="12" t="n"/>
      <c r="P181" s="12" t="n"/>
      <c r="Q181" s="12" t="n"/>
      <c r="R181" s="12" t="n"/>
      <c r="S181" s="12" t="n"/>
      <c r="T181" s="12" t="n"/>
      <c r="U181" s="12" t="n"/>
      <c r="V181" s="12" t="n"/>
      <c r="W181" s="12" t="n"/>
      <c r="X181" s="13">
        <f t="array" ref="X181">IF($C181="","",IFERROR(MATCH(1,(($C181:$U181="欠")+($C181:$U181="有")+($C181:$U181="公"))*(($D181:$V181="欠")+($D181:$V181="有")+($D181:$V181="公"))*(($E181:$W181="欠")+($E181:$W181="有")+($E181:$W181="公")),0)+2,""))</f>
        <v/>
      </c>
      <c r="Y181" s="13">
        <f>IF(OR($C181="",X181=""),"",SUMPRODUCT(($C$3:$W$3&gt;X181)*(($C181:$W181="欠")+($C181:$W181="公"))))</f>
        <v/>
      </c>
      <c r="Z181" s="13">
        <f t="array" ref="Z181">IF($C181="","",IFERROR(SMALL(IF((($C181:$W181="欠")+($C181:$W181="有")+($C181:$W181="公")),$C$3:$W$3),3),""))</f>
        <v/>
      </c>
      <c r="AA181" s="13">
        <f>IF(OR($C181="",Z181=""),"",SUMPRODUCT(($C$3:$W$3&gt;Z181)*(($C181:$W181="欠")+($C181:$W181="公"))))</f>
        <v/>
      </c>
      <c r="AB181" s="13">
        <f t="array" ref="AB181">IF($C181="","",IFERROR(MATCH(1,(($C181:$U181="欠")+($C181:$U181="公"))*(($D181:$V181="欠")+($D181:$V181="公"))*(($E181:$W181="欠")+($E181:$W181="公")),0)+2,""))</f>
        <v/>
      </c>
      <c r="AC181" s="13">
        <f>IF(OR($C181="",AB181=""),"",SUMPRODUCT(($C$3:$W$3&gt;AB181)*(($C181:$W181="欠")+($C181:$W181="公"))))</f>
        <v/>
      </c>
      <c r="AD181" s="13">
        <f t="array" ref="AD181">IF($C181="","",IFERROR(MATCH(1,(($C181:$U181="欠")+($C181:$U181="有"))*(($D181:$V181="欠")+($D181:$V181="有"))*(($E181:$W181="欠")+($E181:$W181="有")),0)+2,""))</f>
        <v/>
      </c>
      <c r="AE181" s="13">
        <f>IF(OR($C181="",AD181=""),"",SUMPRODUCT(($C$3:$W$3&gt;AD181)*(($C181:$W181="欠")+($C181:$W181="公"))))</f>
        <v/>
      </c>
      <c r="AF181" s="14">
        <f>IF($C181="","",IFERROR(INDEX('2_100人'!$R:$R,ROW()+0),""))</f>
        <v/>
      </c>
      <c r="AG181" s="14">
        <f>IF(OR($C181="",AF181=""),"",N(Y181)*AF181)</f>
        <v/>
      </c>
      <c r="AH181" s="14">
        <f>IF(OR($C181="",AF181=""),"",N(AA181)*AF181)</f>
        <v/>
      </c>
      <c r="AI181" s="14">
        <f>IF(AG181="","",AH181-AG181)</f>
        <v/>
      </c>
    </row>
    <row r="182">
      <c r="A182" s="6" t="n"/>
      <c r="B182" s="2" t="n"/>
      <c r="C182" s="12" t="n"/>
      <c r="D182" s="12" t="n"/>
      <c r="E182" s="12" t="n"/>
      <c r="F182" s="12" t="n"/>
      <c r="G182" s="12" t="n"/>
      <c r="H182" s="12" t="n"/>
      <c r="I182" s="12" t="n"/>
      <c r="J182" s="12" t="n"/>
      <c r="K182" s="12" t="n"/>
      <c r="L182" s="12" t="n"/>
      <c r="M182" s="12" t="n"/>
      <c r="N182" s="12" t="n"/>
      <c r="O182" s="12" t="n"/>
      <c r="P182" s="12" t="n"/>
      <c r="Q182" s="12" t="n"/>
      <c r="R182" s="12" t="n"/>
      <c r="S182" s="12" t="n"/>
      <c r="T182" s="12" t="n"/>
      <c r="U182" s="12" t="n"/>
      <c r="V182" s="12" t="n"/>
      <c r="W182" s="12" t="n"/>
      <c r="X182" s="13">
        <f t="array" ref="X182">IF($C182="","",IFERROR(MATCH(1,(($C182:$U182="欠")+($C182:$U182="有")+($C182:$U182="公"))*(($D182:$V182="欠")+($D182:$V182="有")+($D182:$V182="公"))*(($E182:$W182="欠")+($E182:$W182="有")+($E182:$W182="公")),0)+2,""))</f>
        <v/>
      </c>
      <c r="Y182" s="13">
        <f>IF(OR($C182="",X182=""),"",SUMPRODUCT(($C$3:$W$3&gt;X182)*(($C182:$W182="欠")+($C182:$W182="公"))))</f>
        <v/>
      </c>
      <c r="Z182" s="13">
        <f t="array" ref="Z182">IF($C182="","",IFERROR(SMALL(IF((($C182:$W182="欠")+($C182:$W182="有")+($C182:$W182="公")),$C$3:$W$3),3),""))</f>
        <v/>
      </c>
      <c r="AA182" s="13">
        <f>IF(OR($C182="",Z182=""),"",SUMPRODUCT(($C$3:$W$3&gt;Z182)*(($C182:$W182="欠")+($C182:$W182="公"))))</f>
        <v/>
      </c>
      <c r="AB182" s="13">
        <f t="array" ref="AB182">IF($C182="","",IFERROR(MATCH(1,(($C182:$U182="欠")+($C182:$U182="公"))*(($D182:$V182="欠")+($D182:$V182="公"))*(($E182:$W182="欠")+($E182:$W182="公")),0)+2,""))</f>
        <v/>
      </c>
      <c r="AC182" s="13">
        <f>IF(OR($C182="",AB182=""),"",SUMPRODUCT(($C$3:$W$3&gt;AB182)*(($C182:$W182="欠")+($C182:$W182="公"))))</f>
        <v/>
      </c>
      <c r="AD182" s="13">
        <f t="array" ref="AD182">IF($C182="","",IFERROR(MATCH(1,(($C182:$U182="欠")+($C182:$U182="有"))*(($D182:$V182="欠")+($D182:$V182="有"))*(($E182:$W182="欠")+($E182:$W182="有")),0)+2,""))</f>
        <v/>
      </c>
      <c r="AE182" s="13">
        <f>IF(OR($C182="",AD182=""),"",SUMPRODUCT(($C$3:$W$3&gt;AD182)*(($C182:$W182="欠")+($C182:$W182="公"))))</f>
        <v/>
      </c>
      <c r="AF182" s="14">
        <f>IF($C182="","",IFERROR(INDEX('2_100人'!$R:$R,ROW()+0),""))</f>
        <v/>
      </c>
      <c r="AG182" s="14">
        <f>IF(OR($C182="",AF182=""),"",N(Y182)*AF182)</f>
        <v/>
      </c>
      <c r="AH182" s="14">
        <f>IF(OR($C182="",AF182=""),"",N(AA182)*AF182)</f>
        <v/>
      </c>
      <c r="AI182" s="14">
        <f>IF(AG182="","",AH182-AG182)</f>
        <v/>
      </c>
    </row>
    <row r="183">
      <c r="A183" s="6" t="n"/>
      <c r="B183" s="2" t="n"/>
      <c r="C183" s="12" t="n"/>
      <c r="D183" s="12" t="n"/>
      <c r="E183" s="12" t="n"/>
      <c r="F183" s="12" t="n"/>
      <c r="G183" s="12" t="n"/>
      <c r="H183" s="12" t="n"/>
      <c r="I183" s="12" t="n"/>
      <c r="J183" s="12" t="n"/>
      <c r="K183" s="12" t="n"/>
      <c r="L183" s="12" t="n"/>
      <c r="M183" s="12" t="n"/>
      <c r="N183" s="12" t="n"/>
      <c r="O183" s="12" t="n"/>
      <c r="P183" s="12" t="n"/>
      <c r="Q183" s="12" t="n"/>
      <c r="R183" s="12" t="n"/>
      <c r="S183" s="12" t="n"/>
      <c r="T183" s="12" t="n"/>
      <c r="U183" s="12" t="n"/>
      <c r="V183" s="12" t="n"/>
      <c r="W183" s="12" t="n"/>
      <c r="X183" s="13">
        <f t="array" ref="X183">IF($C183="","",IFERROR(MATCH(1,(($C183:$U183="欠")+($C183:$U183="有")+($C183:$U183="公"))*(($D183:$V183="欠")+($D183:$V183="有")+($D183:$V183="公"))*(($E183:$W183="欠")+($E183:$W183="有")+($E183:$W183="公")),0)+2,""))</f>
        <v/>
      </c>
      <c r="Y183" s="13">
        <f>IF(OR($C183="",X183=""),"",SUMPRODUCT(($C$3:$W$3&gt;X183)*(($C183:$W183="欠")+($C183:$W183="公"))))</f>
        <v/>
      </c>
      <c r="Z183" s="13">
        <f t="array" ref="Z183">IF($C183="","",IFERROR(SMALL(IF((($C183:$W183="欠")+($C183:$W183="有")+($C183:$W183="公")),$C$3:$W$3),3),""))</f>
        <v/>
      </c>
      <c r="AA183" s="13">
        <f>IF(OR($C183="",Z183=""),"",SUMPRODUCT(($C$3:$W$3&gt;Z183)*(($C183:$W183="欠")+($C183:$W183="公"))))</f>
        <v/>
      </c>
      <c r="AB183" s="13">
        <f t="array" ref="AB183">IF($C183="","",IFERROR(MATCH(1,(($C183:$U183="欠")+($C183:$U183="公"))*(($D183:$V183="欠")+($D183:$V183="公"))*(($E183:$W183="欠")+($E183:$W183="公")),0)+2,""))</f>
        <v/>
      </c>
      <c r="AC183" s="13">
        <f>IF(OR($C183="",AB183=""),"",SUMPRODUCT(($C$3:$W$3&gt;AB183)*(($C183:$W183="欠")+($C183:$W183="公"))))</f>
        <v/>
      </c>
      <c r="AD183" s="13">
        <f t="array" ref="AD183">IF($C183="","",IFERROR(MATCH(1,(($C183:$U183="欠")+($C183:$U183="有"))*(($D183:$V183="欠")+($D183:$V183="有"))*(($E183:$W183="欠")+($E183:$W183="有")),0)+2,""))</f>
        <v/>
      </c>
      <c r="AE183" s="13">
        <f>IF(OR($C183="",AD183=""),"",SUMPRODUCT(($C$3:$W$3&gt;AD183)*(($C183:$W183="欠")+($C183:$W183="公"))))</f>
        <v/>
      </c>
      <c r="AF183" s="14">
        <f>IF($C183="","",IFERROR(INDEX('2_100人'!$R:$R,ROW()+0),""))</f>
        <v/>
      </c>
      <c r="AG183" s="14">
        <f>IF(OR($C183="",AF183=""),"",N(Y183)*AF183)</f>
        <v/>
      </c>
      <c r="AH183" s="14">
        <f>IF(OR($C183="",AF183=""),"",N(AA183)*AF183)</f>
        <v/>
      </c>
      <c r="AI183" s="14">
        <f>IF(AG183="","",AH183-AG183)</f>
        <v/>
      </c>
    </row>
    <row r="184">
      <c r="A184" s="6" t="n"/>
      <c r="B184" s="2" t="n"/>
      <c r="C184" s="12" t="n"/>
      <c r="D184" s="12" t="n"/>
      <c r="E184" s="12" t="n"/>
      <c r="F184" s="12" t="n"/>
      <c r="G184" s="12" t="n"/>
      <c r="H184" s="12" t="n"/>
      <c r="I184" s="12" t="n"/>
      <c r="J184" s="12" t="n"/>
      <c r="K184" s="12" t="n"/>
      <c r="L184" s="12" t="n"/>
      <c r="M184" s="12" t="n"/>
      <c r="N184" s="12" t="n"/>
      <c r="O184" s="12" t="n"/>
      <c r="P184" s="12" t="n"/>
      <c r="Q184" s="12" t="n"/>
      <c r="R184" s="12" t="n"/>
      <c r="S184" s="12" t="n"/>
      <c r="T184" s="12" t="n"/>
      <c r="U184" s="12" t="n"/>
      <c r="V184" s="12" t="n"/>
      <c r="W184" s="12" t="n"/>
      <c r="X184" s="13">
        <f t="array" ref="X184">IF($C184="","",IFERROR(MATCH(1,(($C184:$U184="欠")+($C184:$U184="有")+($C184:$U184="公"))*(($D184:$V184="欠")+($D184:$V184="有")+($D184:$V184="公"))*(($E184:$W184="欠")+($E184:$W184="有")+($E184:$W184="公")),0)+2,""))</f>
        <v/>
      </c>
      <c r="Y184" s="13">
        <f>IF(OR($C184="",X184=""),"",SUMPRODUCT(($C$3:$W$3&gt;X184)*(($C184:$W184="欠")+($C184:$W184="公"))))</f>
        <v/>
      </c>
      <c r="Z184" s="13">
        <f t="array" ref="Z184">IF($C184="","",IFERROR(SMALL(IF((($C184:$W184="欠")+($C184:$W184="有")+($C184:$W184="公")),$C$3:$W$3),3),""))</f>
        <v/>
      </c>
      <c r="AA184" s="13">
        <f>IF(OR($C184="",Z184=""),"",SUMPRODUCT(($C$3:$W$3&gt;Z184)*(($C184:$W184="欠")+($C184:$W184="公"))))</f>
        <v/>
      </c>
      <c r="AB184" s="13">
        <f t="array" ref="AB184">IF($C184="","",IFERROR(MATCH(1,(($C184:$U184="欠")+($C184:$U184="公"))*(($D184:$V184="欠")+($D184:$V184="公"))*(($E184:$W184="欠")+($E184:$W184="公")),0)+2,""))</f>
        <v/>
      </c>
      <c r="AC184" s="13">
        <f>IF(OR($C184="",AB184=""),"",SUMPRODUCT(($C$3:$W$3&gt;AB184)*(($C184:$W184="欠")+($C184:$W184="公"))))</f>
        <v/>
      </c>
      <c r="AD184" s="13">
        <f t="array" ref="AD184">IF($C184="","",IFERROR(MATCH(1,(($C184:$U184="欠")+($C184:$U184="有"))*(($D184:$V184="欠")+($D184:$V184="有"))*(($E184:$W184="欠")+($E184:$W184="有")),0)+2,""))</f>
        <v/>
      </c>
      <c r="AE184" s="13">
        <f>IF(OR($C184="",AD184=""),"",SUMPRODUCT(($C$3:$W$3&gt;AD184)*(($C184:$W184="欠")+($C184:$W184="公"))))</f>
        <v/>
      </c>
      <c r="AF184" s="14">
        <f>IF($C184="","",IFERROR(INDEX('2_100人'!$R:$R,ROW()+0),""))</f>
        <v/>
      </c>
      <c r="AG184" s="14">
        <f>IF(OR($C184="",AF184=""),"",N(Y184)*AF184)</f>
        <v/>
      </c>
      <c r="AH184" s="14">
        <f>IF(OR($C184="",AF184=""),"",N(AA184)*AF184)</f>
        <v/>
      </c>
      <c r="AI184" s="14">
        <f>IF(AG184="","",AH184-AG184)</f>
        <v/>
      </c>
    </row>
    <row r="185">
      <c r="A185" s="6" t="n"/>
      <c r="B185" s="2" t="n"/>
      <c r="C185" s="12" t="n"/>
      <c r="D185" s="12" t="n"/>
      <c r="E185" s="12" t="n"/>
      <c r="F185" s="12" t="n"/>
      <c r="G185" s="12" t="n"/>
      <c r="H185" s="12" t="n"/>
      <c r="I185" s="12" t="n"/>
      <c r="J185" s="12" t="n"/>
      <c r="K185" s="12" t="n"/>
      <c r="L185" s="12" t="n"/>
      <c r="M185" s="12" t="n"/>
      <c r="N185" s="12" t="n"/>
      <c r="O185" s="12" t="n"/>
      <c r="P185" s="12" t="n"/>
      <c r="Q185" s="12" t="n"/>
      <c r="R185" s="12" t="n"/>
      <c r="S185" s="12" t="n"/>
      <c r="T185" s="12" t="n"/>
      <c r="U185" s="12" t="n"/>
      <c r="V185" s="12" t="n"/>
      <c r="W185" s="12" t="n"/>
      <c r="X185" s="13">
        <f t="array" ref="X185">IF($C185="","",IFERROR(MATCH(1,(($C185:$U185="欠")+($C185:$U185="有")+($C185:$U185="公"))*(($D185:$V185="欠")+($D185:$V185="有")+($D185:$V185="公"))*(($E185:$W185="欠")+($E185:$W185="有")+($E185:$W185="公")),0)+2,""))</f>
        <v/>
      </c>
      <c r="Y185" s="13">
        <f>IF(OR($C185="",X185=""),"",SUMPRODUCT(($C$3:$W$3&gt;X185)*(($C185:$W185="欠")+($C185:$W185="公"))))</f>
        <v/>
      </c>
      <c r="Z185" s="13">
        <f t="array" ref="Z185">IF($C185="","",IFERROR(SMALL(IF((($C185:$W185="欠")+($C185:$W185="有")+($C185:$W185="公")),$C$3:$W$3),3),""))</f>
        <v/>
      </c>
      <c r="AA185" s="13">
        <f>IF(OR($C185="",Z185=""),"",SUMPRODUCT(($C$3:$W$3&gt;Z185)*(($C185:$W185="欠")+($C185:$W185="公"))))</f>
        <v/>
      </c>
      <c r="AB185" s="13">
        <f t="array" ref="AB185">IF($C185="","",IFERROR(MATCH(1,(($C185:$U185="欠")+($C185:$U185="公"))*(($D185:$V185="欠")+($D185:$V185="公"))*(($E185:$W185="欠")+($E185:$W185="公")),0)+2,""))</f>
        <v/>
      </c>
      <c r="AC185" s="13">
        <f>IF(OR($C185="",AB185=""),"",SUMPRODUCT(($C$3:$W$3&gt;AB185)*(($C185:$W185="欠")+($C185:$W185="公"))))</f>
        <v/>
      </c>
      <c r="AD185" s="13">
        <f t="array" ref="AD185">IF($C185="","",IFERROR(MATCH(1,(($C185:$U185="欠")+($C185:$U185="有"))*(($D185:$V185="欠")+($D185:$V185="有"))*(($E185:$W185="欠")+($E185:$W185="有")),0)+2,""))</f>
        <v/>
      </c>
      <c r="AE185" s="13">
        <f>IF(OR($C185="",AD185=""),"",SUMPRODUCT(($C$3:$W$3&gt;AD185)*(($C185:$W185="欠")+($C185:$W185="公"))))</f>
        <v/>
      </c>
      <c r="AF185" s="14">
        <f>IF($C185="","",IFERROR(INDEX('2_100人'!$R:$R,ROW()+0),""))</f>
        <v/>
      </c>
      <c r="AG185" s="14">
        <f>IF(OR($C185="",AF185=""),"",N(Y185)*AF185)</f>
        <v/>
      </c>
      <c r="AH185" s="14">
        <f>IF(OR($C185="",AF185=""),"",N(AA185)*AF185)</f>
        <v/>
      </c>
      <c r="AI185" s="14">
        <f>IF(AG185="","",AH185-AG185)</f>
        <v/>
      </c>
    </row>
    <row r="186">
      <c r="A186" s="6" t="n"/>
      <c r="B186" s="2" t="n"/>
      <c r="C186" s="12" t="n"/>
      <c r="D186" s="12" t="n"/>
      <c r="E186" s="12" t="n"/>
      <c r="F186" s="12" t="n"/>
      <c r="G186" s="12" t="n"/>
      <c r="H186" s="12" t="n"/>
      <c r="I186" s="12" t="n"/>
      <c r="J186" s="12" t="n"/>
      <c r="K186" s="12" t="n"/>
      <c r="L186" s="12" t="n"/>
      <c r="M186" s="12" t="n"/>
      <c r="N186" s="12" t="n"/>
      <c r="O186" s="12" t="n"/>
      <c r="P186" s="12" t="n"/>
      <c r="Q186" s="12" t="n"/>
      <c r="R186" s="12" t="n"/>
      <c r="S186" s="12" t="n"/>
      <c r="T186" s="12" t="n"/>
      <c r="U186" s="12" t="n"/>
      <c r="V186" s="12" t="n"/>
      <c r="W186" s="12" t="n"/>
      <c r="X186" s="13">
        <f t="array" ref="X186">IF($C186="","",IFERROR(MATCH(1,(($C186:$U186="欠")+($C186:$U186="有")+($C186:$U186="公"))*(($D186:$V186="欠")+($D186:$V186="有")+($D186:$V186="公"))*(($E186:$W186="欠")+($E186:$W186="有")+($E186:$W186="公")),0)+2,""))</f>
        <v/>
      </c>
      <c r="Y186" s="13">
        <f>IF(OR($C186="",X186=""),"",SUMPRODUCT(($C$3:$W$3&gt;X186)*(($C186:$W186="欠")+($C186:$W186="公"))))</f>
        <v/>
      </c>
      <c r="Z186" s="13">
        <f t="array" ref="Z186">IF($C186="","",IFERROR(SMALL(IF((($C186:$W186="欠")+($C186:$W186="有")+($C186:$W186="公")),$C$3:$W$3),3),""))</f>
        <v/>
      </c>
      <c r="AA186" s="13">
        <f>IF(OR($C186="",Z186=""),"",SUMPRODUCT(($C$3:$W$3&gt;Z186)*(($C186:$W186="欠")+($C186:$W186="公"))))</f>
        <v/>
      </c>
      <c r="AB186" s="13">
        <f t="array" ref="AB186">IF($C186="","",IFERROR(MATCH(1,(($C186:$U186="欠")+($C186:$U186="公"))*(($D186:$V186="欠")+($D186:$V186="公"))*(($E186:$W186="欠")+($E186:$W186="公")),0)+2,""))</f>
        <v/>
      </c>
      <c r="AC186" s="13">
        <f>IF(OR($C186="",AB186=""),"",SUMPRODUCT(($C$3:$W$3&gt;AB186)*(($C186:$W186="欠")+($C186:$W186="公"))))</f>
        <v/>
      </c>
      <c r="AD186" s="13">
        <f t="array" ref="AD186">IF($C186="","",IFERROR(MATCH(1,(($C186:$U186="欠")+($C186:$U186="有"))*(($D186:$V186="欠")+($D186:$V186="有"))*(($E186:$W186="欠")+($E186:$W186="有")),0)+2,""))</f>
        <v/>
      </c>
      <c r="AE186" s="13">
        <f>IF(OR($C186="",AD186=""),"",SUMPRODUCT(($C$3:$W$3&gt;AD186)*(($C186:$W186="欠")+($C186:$W186="公"))))</f>
        <v/>
      </c>
      <c r="AF186" s="14">
        <f>IF($C186="","",IFERROR(INDEX('2_100人'!$R:$R,ROW()+0),""))</f>
        <v/>
      </c>
      <c r="AG186" s="14">
        <f>IF(OR($C186="",AF186=""),"",N(Y186)*AF186)</f>
        <v/>
      </c>
      <c r="AH186" s="14">
        <f>IF(OR($C186="",AF186=""),"",N(AA186)*AF186)</f>
        <v/>
      </c>
      <c r="AI186" s="14">
        <f>IF(AG186="","",AH186-AG186)</f>
        <v/>
      </c>
    </row>
    <row r="187">
      <c r="A187" s="6" t="n"/>
      <c r="B187" s="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2" t="n"/>
      <c r="V187" s="12" t="n"/>
      <c r="W187" s="12" t="n"/>
      <c r="X187" s="13">
        <f t="array" ref="X187">IF($C187="","",IFERROR(MATCH(1,(($C187:$U187="欠")+($C187:$U187="有")+($C187:$U187="公"))*(($D187:$V187="欠")+($D187:$V187="有")+($D187:$V187="公"))*(($E187:$W187="欠")+($E187:$W187="有")+($E187:$W187="公")),0)+2,""))</f>
        <v/>
      </c>
      <c r="Y187" s="13">
        <f>IF(OR($C187="",X187=""),"",SUMPRODUCT(($C$3:$W$3&gt;X187)*(($C187:$W187="欠")+($C187:$W187="公"))))</f>
        <v/>
      </c>
      <c r="Z187" s="13">
        <f t="array" ref="Z187">IF($C187="","",IFERROR(SMALL(IF((($C187:$W187="欠")+($C187:$W187="有")+($C187:$W187="公")),$C$3:$W$3),3),""))</f>
        <v/>
      </c>
      <c r="AA187" s="13">
        <f>IF(OR($C187="",Z187=""),"",SUMPRODUCT(($C$3:$W$3&gt;Z187)*(($C187:$W187="欠")+($C187:$W187="公"))))</f>
        <v/>
      </c>
      <c r="AB187" s="13">
        <f t="array" ref="AB187">IF($C187="","",IFERROR(MATCH(1,(($C187:$U187="欠")+($C187:$U187="公"))*(($D187:$V187="欠")+($D187:$V187="公"))*(($E187:$W187="欠")+($E187:$W187="公")),0)+2,""))</f>
        <v/>
      </c>
      <c r="AC187" s="13">
        <f>IF(OR($C187="",AB187=""),"",SUMPRODUCT(($C$3:$W$3&gt;AB187)*(($C187:$W187="欠")+($C187:$W187="公"))))</f>
        <v/>
      </c>
      <c r="AD187" s="13">
        <f t="array" ref="AD187">IF($C187="","",IFERROR(MATCH(1,(($C187:$U187="欠")+($C187:$U187="有"))*(($D187:$V187="欠")+($D187:$V187="有"))*(($E187:$W187="欠")+($E187:$W187="有")),0)+2,""))</f>
        <v/>
      </c>
      <c r="AE187" s="13">
        <f>IF(OR($C187="",AD187=""),"",SUMPRODUCT(($C$3:$W$3&gt;AD187)*(($C187:$W187="欠")+($C187:$W187="公"))))</f>
        <v/>
      </c>
      <c r="AF187" s="14">
        <f>IF($C187="","",IFERROR(INDEX('2_100人'!$R:$R,ROW()+0),""))</f>
        <v/>
      </c>
      <c r="AG187" s="14">
        <f>IF(OR($C187="",AF187=""),"",N(Y187)*AF187)</f>
        <v/>
      </c>
      <c r="AH187" s="14">
        <f>IF(OR($C187="",AF187=""),"",N(AA187)*AF187)</f>
        <v/>
      </c>
      <c r="AI187" s="14">
        <f>IF(AG187="","",AH187-AG187)</f>
        <v/>
      </c>
    </row>
    <row r="188">
      <c r="A188" s="6" t="n"/>
      <c r="B188" s="2" t="n"/>
      <c r="C188" s="12" t="n"/>
      <c r="D188" s="12" t="n"/>
      <c r="E188" s="12" t="n"/>
      <c r="F188" s="12" t="n"/>
      <c r="G188" s="12" t="n"/>
      <c r="H188" s="12" t="n"/>
      <c r="I188" s="12" t="n"/>
      <c r="J188" s="12" t="n"/>
      <c r="K188" s="12" t="n"/>
      <c r="L188" s="12" t="n"/>
      <c r="M188" s="12" t="n"/>
      <c r="N188" s="12" t="n"/>
      <c r="O188" s="12" t="n"/>
      <c r="P188" s="12" t="n"/>
      <c r="Q188" s="12" t="n"/>
      <c r="R188" s="12" t="n"/>
      <c r="S188" s="12" t="n"/>
      <c r="T188" s="12" t="n"/>
      <c r="U188" s="12" t="n"/>
      <c r="V188" s="12" t="n"/>
      <c r="W188" s="12" t="n"/>
      <c r="X188" s="13">
        <f t="array" ref="X188">IF($C188="","",IFERROR(MATCH(1,(($C188:$U188="欠")+($C188:$U188="有")+($C188:$U188="公"))*(($D188:$V188="欠")+($D188:$V188="有")+($D188:$V188="公"))*(($E188:$W188="欠")+($E188:$W188="有")+($E188:$W188="公")),0)+2,""))</f>
        <v/>
      </c>
      <c r="Y188" s="13">
        <f>IF(OR($C188="",X188=""),"",SUMPRODUCT(($C$3:$W$3&gt;X188)*(($C188:$W188="欠")+($C188:$W188="公"))))</f>
        <v/>
      </c>
      <c r="Z188" s="13">
        <f t="array" ref="Z188">IF($C188="","",IFERROR(SMALL(IF((($C188:$W188="欠")+($C188:$W188="有")+($C188:$W188="公")),$C$3:$W$3),3),""))</f>
        <v/>
      </c>
      <c r="AA188" s="13">
        <f>IF(OR($C188="",Z188=""),"",SUMPRODUCT(($C$3:$W$3&gt;Z188)*(($C188:$W188="欠")+($C188:$W188="公"))))</f>
        <v/>
      </c>
      <c r="AB188" s="13">
        <f t="array" ref="AB188">IF($C188="","",IFERROR(MATCH(1,(($C188:$U188="欠")+($C188:$U188="公"))*(($D188:$V188="欠")+($D188:$V188="公"))*(($E188:$W188="欠")+($E188:$W188="公")),0)+2,""))</f>
        <v/>
      </c>
      <c r="AC188" s="13">
        <f>IF(OR($C188="",AB188=""),"",SUMPRODUCT(($C$3:$W$3&gt;AB188)*(($C188:$W188="欠")+($C188:$W188="公"))))</f>
        <v/>
      </c>
      <c r="AD188" s="13">
        <f t="array" ref="AD188">IF($C188="","",IFERROR(MATCH(1,(($C188:$U188="欠")+($C188:$U188="有"))*(($D188:$V188="欠")+($D188:$V188="有"))*(($E188:$W188="欠")+($E188:$W188="有")),0)+2,""))</f>
        <v/>
      </c>
      <c r="AE188" s="13">
        <f>IF(OR($C188="",AD188=""),"",SUMPRODUCT(($C$3:$W$3&gt;AD188)*(($C188:$W188="欠")+($C188:$W188="公"))))</f>
        <v/>
      </c>
      <c r="AF188" s="14">
        <f>IF($C188="","",IFERROR(INDEX('2_100人'!$R:$R,ROW()+0),""))</f>
        <v/>
      </c>
      <c r="AG188" s="14">
        <f>IF(OR($C188="",AF188=""),"",N(Y188)*AF188)</f>
        <v/>
      </c>
      <c r="AH188" s="14">
        <f>IF(OR($C188="",AF188=""),"",N(AA188)*AF188)</f>
        <v/>
      </c>
      <c r="AI188" s="14">
        <f>IF(AG188="","",AH188-AG188)</f>
        <v/>
      </c>
    </row>
    <row r="189">
      <c r="A189" s="6" t="n"/>
      <c r="B189" s="2" t="n"/>
      <c r="C189" s="12" t="n"/>
      <c r="D189" s="12" t="n"/>
      <c r="E189" s="12" t="n"/>
      <c r="F189" s="12" t="n"/>
      <c r="G189" s="12" t="n"/>
      <c r="H189" s="12" t="n"/>
      <c r="I189" s="12" t="n"/>
      <c r="J189" s="12" t="n"/>
      <c r="K189" s="12" t="n"/>
      <c r="L189" s="12" t="n"/>
      <c r="M189" s="12" t="n"/>
      <c r="N189" s="12" t="n"/>
      <c r="O189" s="12" t="n"/>
      <c r="P189" s="12" t="n"/>
      <c r="Q189" s="12" t="n"/>
      <c r="R189" s="12" t="n"/>
      <c r="S189" s="12" t="n"/>
      <c r="T189" s="12" t="n"/>
      <c r="U189" s="12" t="n"/>
      <c r="V189" s="12" t="n"/>
      <c r="W189" s="12" t="n"/>
      <c r="X189" s="13">
        <f t="array" ref="X189">IF($C189="","",IFERROR(MATCH(1,(($C189:$U189="欠")+($C189:$U189="有")+($C189:$U189="公"))*(($D189:$V189="欠")+($D189:$V189="有")+($D189:$V189="公"))*(($E189:$W189="欠")+($E189:$W189="有")+($E189:$W189="公")),0)+2,""))</f>
        <v/>
      </c>
      <c r="Y189" s="13">
        <f>IF(OR($C189="",X189=""),"",SUMPRODUCT(($C$3:$W$3&gt;X189)*(($C189:$W189="欠")+($C189:$W189="公"))))</f>
        <v/>
      </c>
      <c r="Z189" s="13">
        <f t="array" ref="Z189">IF($C189="","",IFERROR(SMALL(IF((($C189:$W189="欠")+($C189:$W189="有")+($C189:$W189="公")),$C$3:$W$3),3),""))</f>
        <v/>
      </c>
      <c r="AA189" s="13">
        <f>IF(OR($C189="",Z189=""),"",SUMPRODUCT(($C$3:$W$3&gt;Z189)*(($C189:$W189="欠")+($C189:$W189="公"))))</f>
        <v/>
      </c>
      <c r="AB189" s="13">
        <f t="array" ref="AB189">IF($C189="","",IFERROR(MATCH(1,(($C189:$U189="欠")+($C189:$U189="公"))*(($D189:$V189="欠")+($D189:$V189="公"))*(($E189:$W189="欠")+($E189:$W189="公")),0)+2,""))</f>
        <v/>
      </c>
      <c r="AC189" s="13">
        <f>IF(OR($C189="",AB189=""),"",SUMPRODUCT(($C$3:$W$3&gt;AB189)*(($C189:$W189="欠")+($C189:$W189="公"))))</f>
        <v/>
      </c>
      <c r="AD189" s="13">
        <f t="array" ref="AD189">IF($C189="","",IFERROR(MATCH(1,(($C189:$U189="欠")+($C189:$U189="有"))*(($D189:$V189="欠")+($D189:$V189="有"))*(($E189:$W189="欠")+($E189:$W189="有")),0)+2,""))</f>
        <v/>
      </c>
      <c r="AE189" s="13">
        <f>IF(OR($C189="",AD189=""),"",SUMPRODUCT(($C$3:$W$3&gt;AD189)*(($C189:$W189="欠")+($C189:$W189="公"))))</f>
        <v/>
      </c>
      <c r="AF189" s="14">
        <f>IF($C189="","",IFERROR(INDEX('2_100人'!$R:$R,ROW()+0),""))</f>
        <v/>
      </c>
      <c r="AG189" s="14">
        <f>IF(OR($C189="",AF189=""),"",N(Y189)*AF189)</f>
        <v/>
      </c>
      <c r="AH189" s="14">
        <f>IF(OR($C189="",AF189=""),"",N(AA189)*AF189)</f>
        <v/>
      </c>
      <c r="AI189" s="14">
        <f>IF(AG189="","",AH189-AG189)</f>
        <v/>
      </c>
    </row>
    <row r="190">
      <c r="A190" s="6" t="n"/>
      <c r="B190" s="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2" t="n"/>
      <c r="V190" s="12" t="n"/>
      <c r="W190" s="12" t="n"/>
      <c r="X190" s="13">
        <f t="array" ref="X190">IF($C190="","",IFERROR(MATCH(1,(($C190:$U190="欠")+($C190:$U190="有")+($C190:$U190="公"))*(($D190:$V190="欠")+($D190:$V190="有")+($D190:$V190="公"))*(($E190:$W190="欠")+($E190:$W190="有")+($E190:$W190="公")),0)+2,""))</f>
        <v/>
      </c>
      <c r="Y190" s="13">
        <f>IF(OR($C190="",X190=""),"",SUMPRODUCT(($C$3:$W$3&gt;X190)*(($C190:$W190="欠")+($C190:$W190="公"))))</f>
        <v/>
      </c>
      <c r="Z190" s="13">
        <f t="array" ref="Z190">IF($C190="","",IFERROR(SMALL(IF((($C190:$W190="欠")+($C190:$W190="有")+($C190:$W190="公")),$C$3:$W$3),3),""))</f>
        <v/>
      </c>
      <c r="AA190" s="13">
        <f>IF(OR($C190="",Z190=""),"",SUMPRODUCT(($C$3:$W$3&gt;Z190)*(($C190:$W190="欠")+($C190:$W190="公"))))</f>
        <v/>
      </c>
      <c r="AB190" s="13">
        <f t="array" ref="AB190">IF($C190="","",IFERROR(MATCH(1,(($C190:$U190="欠")+($C190:$U190="公"))*(($D190:$V190="欠")+($D190:$V190="公"))*(($E190:$W190="欠")+($E190:$W190="公")),0)+2,""))</f>
        <v/>
      </c>
      <c r="AC190" s="13">
        <f>IF(OR($C190="",AB190=""),"",SUMPRODUCT(($C$3:$W$3&gt;AB190)*(($C190:$W190="欠")+($C190:$W190="公"))))</f>
        <v/>
      </c>
      <c r="AD190" s="13">
        <f t="array" ref="AD190">IF($C190="","",IFERROR(MATCH(1,(($C190:$U190="欠")+($C190:$U190="有"))*(($D190:$V190="欠")+($D190:$V190="有"))*(($E190:$W190="欠")+($E190:$W190="有")),0)+2,""))</f>
        <v/>
      </c>
      <c r="AE190" s="13">
        <f>IF(OR($C190="",AD190=""),"",SUMPRODUCT(($C$3:$W$3&gt;AD190)*(($C190:$W190="欠")+($C190:$W190="公"))))</f>
        <v/>
      </c>
      <c r="AF190" s="14">
        <f>IF($C190="","",IFERROR(INDEX('2_100人'!$R:$R,ROW()+0),""))</f>
        <v/>
      </c>
      <c r="AG190" s="14">
        <f>IF(OR($C190="",AF190=""),"",N(Y190)*AF190)</f>
        <v/>
      </c>
      <c r="AH190" s="14">
        <f>IF(OR($C190="",AF190=""),"",N(AA190)*AF190)</f>
        <v/>
      </c>
      <c r="AI190" s="14">
        <f>IF(AG190="","",AH190-AG190)</f>
        <v/>
      </c>
    </row>
    <row r="191">
      <c r="A191" s="6" t="n"/>
      <c r="B191" s="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2" t="n"/>
      <c r="V191" s="12" t="n"/>
      <c r="W191" s="12" t="n"/>
      <c r="X191" s="13">
        <f t="array" ref="X191">IF($C191="","",IFERROR(MATCH(1,(($C191:$U191="欠")+($C191:$U191="有")+($C191:$U191="公"))*(($D191:$V191="欠")+($D191:$V191="有")+($D191:$V191="公"))*(($E191:$W191="欠")+($E191:$W191="有")+($E191:$W191="公")),0)+2,""))</f>
        <v/>
      </c>
      <c r="Y191" s="13">
        <f>IF(OR($C191="",X191=""),"",SUMPRODUCT(($C$3:$W$3&gt;X191)*(($C191:$W191="欠")+($C191:$W191="公"))))</f>
        <v/>
      </c>
      <c r="Z191" s="13">
        <f t="array" ref="Z191">IF($C191="","",IFERROR(SMALL(IF((($C191:$W191="欠")+($C191:$W191="有")+($C191:$W191="公")),$C$3:$W$3),3),""))</f>
        <v/>
      </c>
      <c r="AA191" s="13">
        <f>IF(OR($C191="",Z191=""),"",SUMPRODUCT(($C$3:$W$3&gt;Z191)*(($C191:$W191="欠")+($C191:$W191="公"))))</f>
        <v/>
      </c>
      <c r="AB191" s="13">
        <f t="array" ref="AB191">IF($C191="","",IFERROR(MATCH(1,(($C191:$U191="欠")+($C191:$U191="公"))*(($D191:$V191="欠")+($D191:$V191="公"))*(($E191:$W191="欠")+($E191:$W191="公")),0)+2,""))</f>
        <v/>
      </c>
      <c r="AC191" s="13">
        <f>IF(OR($C191="",AB191=""),"",SUMPRODUCT(($C$3:$W$3&gt;AB191)*(($C191:$W191="欠")+($C191:$W191="公"))))</f>
        <v/>
      </c>
      <c r="AD191" s="13">
        <f t="array" ref="AD191">IF($C191="","",IFERROR(MATCH(1,(($C191:$U191="欠")+($C191:$U191="有"))*(($D191:$V191="欠")+($D191:$V191="有"))*(($E191:$W191="欠")+($E191:$W191="有")),0)+2,""))</f>
        <v/>
      </c>
      <c r="AE191" s="13">
        <f>IF(OR($C191="",AD191=""),"",SUMPRODUCT(($C$3:$W$3&gt;AD191)*(($C191:$W191="欠")+($C191:$W191="公"))))</f>
        <v/>
      </c>
      <c r="AF191" s="14">
        <f>IF($C191="","",IFERROR(INDEX('2_100人'!$R:$R,ROW()+0),""))</f>
        <v/>
      </c>
      <c r="AG191" s="14">
        <f>IF(OR($C191="",AF191=""),"",N(Y191)*AF191)</f>
        <v/>
      </c>
      <c r="AH191" s="14">
        <f>IF(OR($C191="",AF191=""),"",N(AA191)*AF191)</f>
        <v/>
      </c>
      <c r="AI191" s="14">
        <f>IF(AG191="","",AH191-AG191)</f>
        <v/>
      </c>
    </row>
    <row r="192">
      <c r="A192" s="6" t="n"/>
      <c r="B192" s="2" t="n"/>
      <c r="C192" s="12" t="n"/>
      <c r="D192" s="12" t="n"/>
      <c r="E192" s="12" t="n"/>
      <c r="F192" s="12" t="n"/>
      <c r="G192" s="12" t="n"/>
      <c r="H192" s="12" t="n"/>
      <c r="I192" s="12" t="n"/>
      <c r="J192" s="12" t="n"/>
      <c r="K192" s="12" t="n"/>
      <c r="L192" s="12" t="n"/>
      <c r="M192" s="12" t="n"/>
      <c r="N192" s="12" t="n"/>
      <c r="O192" s="12" t="n"/>
      <c r="P192" s="12" t="n"/>
      <c r="Q192" s="12" t="n"/>
      <c r="R192" s="12" t="n"/>
      <c r="S192" s="12" t="n"/>
      <c r="T192" s="12" t="n"/>
      <c r="U192" s="12" t="n"/>
      <c r="V192" s="12" t="n"/>
      <c r="W192" s="12" t="n"/>
      <c r="X192" s="13">
        <f t="array" ref="X192">IF($C192="","",IFERROR(MATCH(1,(($C192:$U192="欠")+($C192:$U192="有")+($C192:$U192="公"))*(($D192:$V192="欠")+($D192:$V192="有")+($D192:$V192="公"))*(($E192:$W192="欠")+($E192:$W192="有")+($E192:$W192="公")),0)+2,""))</f>
        <v/>
      </c>
      <c r="Y192" s="13">
        <f>IF(OR($C192="",X192=""),"",SUMPRODUCT(($C$3:$W$3&gt;X192)*(($C192:$W192="欠")+($C192:$W192="公"))))</f>
        <v/>
      </c>
      <c r="Z192" s="13">
        <f t="array" ref="Z192">IF($C192="","",IFERROR(SMALL(IF((($C192:$W192="欠")+($C192:$W192="有")+($C192:$W192="公")),$C$3:$W$3),3),""))</f>
        <v/>
      </c>
      <c r="AA192" s="13">
        <f>IF(OR($C192="",Z192=""),"",SUMPRODUCT(($C$3:$W$3&gt;Z192)*(($C192:$W192="欠")+($C192:$W192="公"))))</f>
        <v/>
      </c>
      <c r="AB192" s="13">
        <f t="array" ref="AB192">IF($C192="","",IFERROR(MATCH(1,(($C192:$U192="欠")+($C192:$U192="公"))*(($D192:$V192="欠")+($D192:$V192="公"))*(($E192:$W192="欠")+($E192:$W192="公")),0)+2,""))</f>
        <v/>
      </c>
      <c r="AC192" s="13">
        <f>IF(OR($C192="",AB192=""),"",SUMPRODUCT(($C$3:$W$3&gt;AB192)*(($C192:$W192="欠")+($C192:$W192="公"))))</f>
        <v/>
      </c>
      <c r="AD192" s="13">
        <f t="array" ref="AD192">IF($C192="","",IFERROR(MATCH(1,(($C192:$U192="欠")+($C192:$U192="有"))*(($D192:$V192="欠")+($D192:$V192="有"))*(($E192:$W192="欠")+($E192:$W192="有")),0)+2,""))</f>
        <v/>
      </c>
      <c r="AE192" s="13">
        <f>IF(OR($C192="",AD192=""),"",SUMPRODUCT(($C$3:$W$3&gt;AD192)*(($C192:$W192="欠")+($C192:$W192="公"))))</f>
        <v/>
      </c>
      <c r="AF192" s="14">
        <f>IF($C192="","",IFERROR(INDEX('2_100人'!$R:$R,ROW()+0),""))</f>
        <v/>
      </c>
      <c r="AG192" s="14">
        <f>IF(OR($C192="",AF192=""),"",N(Y192)*AF192)</f>
        <v/>
      </c>
      <c r="AH192" s="14">
        <f>IF(OR($C192="",AF192=""),"",N(AA192)*AF192)</f>
        <v/>
      </c>
      <c r="AI192" s="14">
        <f>IF(AG192="","",AH192-AG192)</f>
        <v/>
      </c>
    </row>
    <row r="193">
      <c r="A193" s="6" t="n"/>
      <c r="B193" s="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2" t="n"/>
      <c r="V193" s="12" t="n"/>
      <c r="W193" s="12" t="n"/>
      <c r="X193" s="13">
        <f t="array" ref="X193">IF($C193="","",IFERROR(MATCH(1,(($C193:$U193="欠")+($C193:$U193="有")+($C193:$U193="公"))*(($D193:$V193="欠")+($D193:$V193="有")+($D193:$V193="公"))*(($E193:$W193="欠")+($E193:$W193="有")+($E193:$W193="公")),0)+2,""))</f>
        <v/>
      </c>
      <c r="Y193" s="13">
        <f>IF(OR($C193="",X193=""),"",SUMPRODUCT(($C$3:$W$3&gt;X193)*(($C193:$W193="欠")+($C193:$W193="公"))))</f>
        <v/>
      </c>
      <c r="Z193" s="13">
        <f t="array" ref="Z193">IF($C193="","",IFERROR(SMALL(IF((($C193:$W193="欠")+($C193:$W193="有")+($C193:$W193="公")),$C$3:$W$3),3),""))</f>
        <v/>
      </c>
      <c r="AA193" s="13">
        <f>IF(OR($C193="",Z193=""),"",SUMPRODUCT(($C$3:$W$3&gt;Z193)*(($C193:$W193="欠")+($C193:$W193="公"))))</f>
        <v/>
      </c>
      <c r="AB193" s="13">
        <f t="array" ref="AB193">IF($C193="","",IFERROR(MATCH(1,(($C193:$U193="欠")+($C193:$U193="公"))*(($D193:$V193="欠")+($D193:$V193="公"))*(($E193:$W193="欠")+($E193:$W193="公")),0)+2,""))</f>
        <v/>
      </c>
      <c r="AC193" s="13">
        <f>IF(OR($C193="",AB193=""),"",SUMPRODUCT(($C$3:$W$3&gt;AB193)*(($C193:$W193="欠")+($C193:$W193="公"))))</f>
        <v/>
      </c>
      <c r="AD193" s="13">
        <f t="array" ref="AD193">IF($C193="","",IFERROR(MATCH(1,(($C193:$U193="欠")+($C193:$U193="有"))*(($D193:$V193="欠")+($D193:$V193="有"))*(($E193:$W193="欠")+($E193:$W193="有")),0)+2,""))</f>
        <v/>
      </c>
      <c r="AE193" s="13">
        <f>IF(OR($C193="",AD193=""),"",SUMPRODUCT(($C$3:$W$3&gt;AD193)*(($C193:$W193="欠")+($C193:$W193="公"))))</f>
        <v/>
      </c>
      <c r="AF193" s="14">
        <f>IF($C193="","",IFERROR(INDEX('2_100人'!$R:$R,ROW()+0),""))</f>
        <v/>
      </c>
      <c r="AG193" s="14">
        <f>IF(OR($C193="",AF193=""),"",N(Y193)*AF193)</f>
        <v/>
      </c>
      <c r="AH193" s="14">
        <f>IF(OR($C193="",AF193=""),"",N(AA193)*AF193)</f>
        <v/>
      </c>
      <c r="AI193" s="14">
        <f>IF(AG193="","",AH193-AG193)</f>
        <v/>
      </c>
    </row>
    <row r="194">
      <c r="A194" s="6" t="n"/>
      <c r="B194" s="2" t="n"/>
      <c r="C194" s="12" t="n"/>
      <c r="D194" s="12" t="n"/>
      <c r="E194" s="12" t="n"/>
      <c r="F194" s="12" t="n"/>
      <c r="G194" s="12" t="n"/>
      <c r="H194" s="12" t="n"/>
      <c r="I194" s="12" t="n"/>
      <c r="J194" s="12" t="n"/>
      <c r="K194" s="12" t="n"/>
      <c r="L194" s="12" t="n"/>
      <c r="M194" s="12" t="n"/>
      <c r="N194" s="12" t="n"/>
      <c r="O194" s="12" t="n"/>
      <c r="P194" s="12" t="n"/>
      <c r="Q194" s="12" t="n"/>
      <c r="R194" s="12" t="n"/>
      <c r="S194" s="12" t="n"/>
      <c r="T194" s="12" t="n"/>
      <c r="U194" s="12" t="n"/>
      <c r="V194" s="12" t="n"/>
      <c r="W194" s="12" t="n"/>
      <c r="X194" s="13">
        <f t="array" ref="X194">IF($C194="","",IFERROR(MATCH(1,(($C194:$U194="欠")+($C194:$U194="有")+($C194:$U194="公"))*(($D194:$V194="欠")+($D194:$V194="有")+($D194:$V194="公"))*(($E194:$W194="欠")+($E194:$W194="有")+($E194:$W194="公")),0)+2,""))</f>
        <v/>
      </c>
      <c r="Y194" s="13">
        <f>IF(OR($C194="",X194=""),"",SUMPRODUCT(($C$3:$W$3&gt;X194)*(($C194:$W194="欠")+($C194:$W194="公"))))</f>
        <v/>
      </c>
      <c r="Z194" s="13">
        <f t="array" ref="Z194">IF($C194="","",IFERROR(SMALL(IF((($C194:$W194="欠")+($C194:$W194="有")+($C194:$W194="公")),$C$3:$W$3),3),""))</f>
        <v/>
      </c>
      <c r="AA194" s="13">
        <f>IF(OR($C194="",Z194=""),"",SUMPRODUCT(($C$3:$W$3&gt;Z194)*(($C194:$W194="欠")+($C194:$W194="公"))))</f>
        <v/>
      </c>
      <c r="AB194" s="13">
        <f t="array" ref="AB194">IF($C194="","",IFERROR(MATCH(1,(($C194:$U194="欠")+($C194:$U194="公"))*(($D194:$V194="欠")+($D194:$V194="公"))*(($E194:$W194="欠")+($E194:$W194="公")),0)+2,""))</f>
        <v/>
      </c>
      <c r="AC194" s="13">
        <f>IF(OR($C194="",AB194=""),"",SUMPRODUCT(($C$3:$W$3&gt;AB194)*(($C194:$W194="欠")+($C194:$W194="公"))))</f>
        <v/>
      </c>
      <c r="AD194" s="13">
        <f t="array" ref="AD194">IF($C194="","",IFERROR(MATCH(1,(($C194:$U194="欠")+($C194:$U194="有"))*(($D194:$V194="欠")+($D194:$V194="有"))*(($E194:$W194="欠")+($E194:$W194="有")),0)+2,""))</f>
        <v/>
      </c>
      <c r="AE194" s="13">
        <f>IF(OR($C194="",AD194=""),"",SUMPRODUCT(($C$3:$W$3&gt;AD194)*(($C194:$W194="欠")+($C194:$W194="公"))))</f>
        <v/>
      </c>
      <c r="AF194" s="14">
        <f>IF($C194="","",IFERROR(INDEX('2_100人'!$R:$R,ROW()+0),""))</f>
        <v/>
      </c>
      <c r="AG194" s="14">
        <f>IF(OR($C194="",AF194=""),"",N(Y194)*AF194)</f>
        <v/>
      </c>
      <c r="AH194" s="14">
        <f>IF(OR($C194="",AF194=""),"",N(AA194)*AF194)</f>
        <v/>
      </c>
      <c r="AI194" s="14">
        <f>IF(AG194="","",AH194-AG194)</f>
        <v/>
      </c>
    </row>
    <row r="195">
      <c r="A195" s="6" t="n"/>
      <c r="B195" s="2" t="n"/>
      <c r="C195" s="12" t="n"/>
      <c r="D195" s="12" t="n"/>
      <c r="E195" s="12" t="n"/>
      <c r="F195" s="12" t="n"/>
      <c r="G195" s="12" t="n"/>
      <c r="H195" s="12" t="n"/>
      <c r="I195" s="12" t="n"/>
      <c r="J195" s="12" t="n"/>
      <c r="K195" s="12" t="n"/>
      <c r="L195" s="12" t="n"/>
      <c r="M195" s="12" t="n"/>
      <c r="N195" s="12" t="n"/>
      <c r="O195" s="12" t="n"/>
      <c r="P195" s="12" t="n"/>
      <c r="Q195" s="12" t="n"/>
      <c r="R195" s="12" t="n"/>
      <c r="S195" s="12" t="n"/>
      <c r="T195" s="12" t="n"/>
      <c r="U195" s="12" t="n"/>
      <c r="V195" s="12" t="n"/>
      <c r="W195" s="12" t="n"/>
      <c r="X195" s="13">
        <f t="array" ref="X195">IF($C195="","",IFERROR(MATCH(1,(($C195:$U195="欠")+($C195:$U195="有")+($C195:$U195="公"))*(($D195:$V195="欠")+($D195:$V195="有")+($D195:$V195="公"))*(($E195:$W195="欠")+($E195:$W195="有")+($E195:$W195="公")),0)+2,""))</f>
        <v/>
      </c>
      <c r="Y195" s="13">
        <f>IF(OR($C195="",X195=""),"",SUMPRODUCT(($C$3:$W$3&gt;X195)*(($C195:$W195="欠")+($C195:$W195="公"))))</f>
        <v/>
      </c>
      <c r="Z195" s="13">
        <f t="array" ref="Z195">IF($C195="","",IFERROR(SMALL(IF((($C195:$W195="欠")+($C195:$W195="有")+($C195:$W195="公")),$C$3:$W$3),3),""))</f>
        <v/>
      </c>
      <c r="AA195" s="13">
        <f>IF(OR($C195="",Z195=""),"",SUMPRODUCT(($C$3:$W$3&gt;Z195)*(($C195:$W195="欠")+($C195:$W195="公"))))</f>
        <v/>
      </c>
      <c r="AB195" s="13">
        <f t="array" ref="AB195">IF($C195="","",IFERROR(MATCH(1,(($C195:$U195="欠")+($C195:$U195="公"))*(($D195:$V195="欠")+($D195:$V195="公"))*(($E195:$W195="欠")+($E195:$W195="公")),0)+2,""))</f>
        <v/>
      </c>
      <c r="AC195" s="13">
        <f>IF(OR($C195="",AB195=""),"",SUMPRODUCT(($C$3:$W$3&gt;AB195)*(($C195:$W195="欠")+($C195:$W195="公"))))</f>
        <v/>
      </c>
      <c r="AD195" s="13">
        <f t="array" ref="AD195">IF($C195="","",IFERROR(MATCH(1,(($C195:$U195="欠")+($C195:$U195="有"))*(($D195:$V195="欠")+($D195:$V195="有"))*(($E195:$W195="欠")+($E195:$W195="有")),0)+2,""))</f>
        <v/>
      </c>
      <c r="AE195" s="13">
        <f>IF(OR($C195="",AD195=""),"",SUMPRODUCT(($C$3:$W$3&gt;AD195)*(($C195:$W195="欠")+($C195:$W195="公"))))</f>
        <v/>
      </c>
      <c r="AF195" s="14">
        <f>IF($C195="","",IFERROR(INDEX('2_100人'!$R:$R,ROW()+0),""))</f>
        <v/>
      </c>
      <c r="AG195" s="14">
        <f>IF(OR($C195="",AF195=""),"",N(Y195)*AF195)</f>
        <v/>
      </c>
      <c r="AH195" s="14">
        <f>IF(OR($C195="",AF195=""),"",N(AA195)*AF195)</f>
        <v/>
      </c>
      <c r="AI195" s="14">
        <f>IF(AG195="","",AH195-AG195)</f>
        <v/>
      </c>
    </row>
    <row r="196">
      <c r="A196" s="6" t="n"/>
      <c r="B196" s="2" t="n"/>
      <c r="C196" s="12" t="n"/>
      <c r="D196" s="12" t="n"/>
      <c r="E196" s="12" t="n"/>
      <c r="F196" s="12" t="n"/>
      <c r="G196" s="12" t="n"/>
      <c r="H196" s="12" t="n"/>
      <c r="I196" s="12" t="n"/>
      <c r="J196" s="12" t="n"/>
      <c r="K196" s="12" t="n"/>
      <c r="L196" s="12" t="n"/>
      <c r="M196" s="12" t="n"/>
      <c r="N196" s="12" t="n"/>
      <c r="O196" s="12" t="n"/>
      <c r="P196" s="12" t="n"/>
      <c r="Q196" s="12" t="n"/>
      <c r="R196" s="12" t="n"/>
      <c r="S196" s="12" t="n"/>
      <c r="T196" s="12" t="n"/>
      <c r="U196" s="12" t="n"/>
      <c r="V196" s="12" t="n"/>
      <c r="W196" s="12" t="n"/>
      <c r="X196" s="13">
        <f t="array" ref="X196">IF($C196="","",IFERROR(MATCH(1,(($C196:$U196="欠")+($C196:$U196="有")+($C196:$U196="公"))*(($D196:$V196="欠")+($D196:$V196="有")+($D196:$V196="公"))*(($E196:$W196="欠")+($E196:$W196="有")+($E196:$W196="公")),0)+2,""))</f>
        <v/>
      </c>
      <c r="Y196" s="13">
        <f>IF(OR($C196="",X196=""),"",SUMPRODUCT(($C$3:$W$3&gt;X196)*(($C196:$W196="欠")+($C196:$W196="公"))))</f>
        <v/>
      </c>
      <c r="Z196" s="13">
        <f t="array" ref="Z196">IF($C196="","",IFERROR(SMALL(IF((($C196:$W196="欠")+($C196:$W196="有")+($C196:$W196="公")),$C$3:$W$3),3),""))</f>
        <v/>
      </c>
      <c r="AA196" s="13">
        <f>IF(OR($C196="",Z196=""),"",SUMPRODUCT(($C$3:$W$3&gt;Z196)*(($C196:$W196="欠")+($C196:$W196="公"))))</f>
        <v/>
      </c>
      <c r="AB196" s="13">
        <f t="array" ref="AB196">IF($C196="","",IFERROR(MATCH(1,(($C196:$U196="欠")+($C196:$U196="公"))*(($D196:$V196="欠")+($D196:$V196="公"))*(($E196:$W196="欠")+($E196:$W196="公")),0)+2,""))</f>
        <v/>
      </c>
      <c r="AC196" s="13">
        <f>IF(OR($C196="",AB196=""),"",SUMPRODUCT(($C$3:$W$3&gt;AB196)*(($C196:$W196="欠")+($C196:$W196="公"))))</f>
        <v/>
      </c>
      <c r="AD196" s="13">
        <f t="array" ref="AD196">IF($C196="","",IFERROR(MATCH(1,(($C196:$U196="欠")+($C196:$U196="有"))*(($D196:$V196="欠")+($D196:$V196="有"))*(($E196:$W196="欠")+($E196:$W196="有")),0)+2,""))</f>
        <v/>
      </c>
      <c r="AE196" s="13">
        <f>IF(OR($C196="",AD196=""),"",SUMPRODUCT(($C$3:$W$3&gt;AD196)*(($C196:$W196="欠")+($C196:$W196="公"))))</f>
        <v/>
      </c>
      <c r="AF196" s="14">
        <f>IF($C196="","",IFERROR(INDEX('2_100人'!$R:$R,ROW()+0),""))</f>
        <v/>
      </c>
      <c r="AG196" s="14">
        <f>IF(OR($C196="",AF196=""),"",N(Y196)*AF196)</f>
        <v/>
      </c>
      <c r="AH196" s="14">
        <f>IF(OR($C196="",AF196=""),"",N(AA196)*AF196)</f>
        <v/>
      </c>
      <c r="AI196" s="14">
        <f>IF(AG196="","",AH196-AG196)</f>
        <v/>
      </c>
    </row>
    <row r="197">
      <c r="A197" s="6" t="n"/>
      <c r="B197" s="2" t="n"/>
      <c r="C197" s="12" t="n"/>
      <c r="D197" s="12" t="n"/>
      <c r="E197" s="12" t="n"/>
      <c r="F197" s="12" t="n"/>
      <c r="G197" s="12" t="n"/>
      <c r="H197" s="12" t="n"/>
      <c r="I197" s="12" t="n"/>
      <c r="J197" s="12" t="n"/>
      <c r="K197" s="12" t="n"/>
      <c r="L197" s="12" t="n"/>
      <c r="M197" s="12" t="n"/>
      <c r="N197" s="12" t="n"/>
      <c r="O197" s="12" t="n"/>
      <c r="P197" s="12" t="n"/>
      <c r="Q197" s="12" t="n"/>
      <c r="R197" s="12" t="n"/>
      <c r="S197" s="12" t="n"/>
      <c r="T197" s="12" t="n"/>
      <c r="U197" s="12" t="n"/>
      <c r="V197" s="12" t="n"/>
      <c r="W197" s="12" t="n"/>
      <c r="X197" s="13">
        <f t="array" ref="X197">IF($C197="","",IFERROR(MATCH(1,(($C197:$U197="欠")+($C197:$U197="有")+($C197:$U197="公"))*(($D197:$V197="欠")+($D197:$V197="有")+($D197:$V197="公"))*(($E197:$W197="欠")+($E197:$W197="有")+($E197:$W197="公")),0)+2,""))</f>
        <v/>
      </c>
      <c r="Y197" s="13">
        <f>IF(OR($C197="",X197=""),"",SUMPRODUCT(($C$3:$W$3&gt;X197)*(($C197:$W197="欠")+($C197:$W197="公"))))</f>
        <v/>
      </c>
      <c r="Z197" s="13">
        <f t="array" ref="Z197">IF($C197="","",IFERROR(SMALL(IF((($C197:$W197="欠")+($C197:$W197="有")+($C197:$W197="公")),$C$3:$W$3),3),""))</f>
        <v/>
      </c>
      <c r="AA197" s="13">
        <f>IF(OR($C197="",Z197=""),"",SUMPRODUCT(($C$3:$W$3&gt;Z197)*(($C197:$W197="欠")+($C197:$W197="公"))))</f>
        <v/>
      </c>
      <c r="AB197" s="13">
        <f t="array" ref="AB197">IF($C197="","",IFERROR(MATCH(1,(($C197:$U197="欠")+($C197:$U197="公"))*(($D197:$V197="欠")+($D197:$V197="公"))*(($E197:$W197="欠")+($E197:$W197="公")),0)+2,""))</f>
        <v/>
      </c>
      <c r="AC197" s="13">
        <f>IF(OR($C197="",AB197=""),"",SUMPRODUCT(($C$3:$W$3&gt;AB197)*(($C197:$W197="欠")+($C197:$W197="公"))))</f>
        <v/>
      </c>
      <c r="AD197" s="13">
        <f t="array" ref="AD197">IF($C197="","",IFERROR(MATCH(1,(($C197:$U197="欠")+($C197:$U197="有"))*(($D197:$V197="欠")+($D197:$V197="有"))*(($E197:$W197="欠")+($E197:$W197="有")),0)+2,""))</f>
        <v/>
      </c>
      <c r="AE197" s="13">
        <f>IF(OR($C197="",AD197=""),"",SUMPRODUCT(($C$3:$W$3&gt;AD197)*(($C197:$W197="欠")+($C197:$W197="公"))))</f>
        <v/>
      </c>
      <c r="AF197" s="14">
        <f>IF($C197="","",IFERROR(INDEX('2_100人'!$R:$R,ROW()+0),""))</f>
        <v/>
      </c>
      <c r="AG197" s="14">
        <f>IF(OR($C197="",AF197=""),"",N(Y197)*AF197)</f>
        <v/>
      </c>
      <c r="AH197" s="14">
        <f>IF(OR($C197="",AF197=""),"",N(AA197)*AF197)</f>
        <v/>
      </c>
      <c r="AI197" s="14">
        <f>IF(AG197="","",AH197-AG197)</f>
        <v/>
      </c>
    </row>
    <row r="198">
      <c r="A198" s="6" t="n"/>
      <c r="B198" s="2" t="n"/>
      <c r="C198" s="12" t="n"/>
      <c r="D198" s="12" t="n"/>
      <c r="E198" s="12" t="n"/>
      <c r="F198" s="12" t="n"/>
      <c r="G198" s="12" t="n"/>
      <c r="H198" s="12" t="n"/>
      <c r="I198" s="12" t="n"/>
      <c r="J198" s="12" t="n"/>
      <c r="K198" s="12" t="n"/>
      <c r="L198" s="12" t="n"/>
      <c r="M198" s="12" t="n"/>
      <c r="N198" s="12" t="n"/>
      <c r="O198" s="12" t="n"/>
      <c r="P198" s="12" t="n"/>
      <c r="Q198" s="12" t="n"/>
      <c r="R198" s="12" t="n"/>
      <c r="S198" s="12" t="n"/>
      <c r="T198" s="12" t="n"/>
      <c r="U198" s="12" t="n"/>
      <c r="V198" s="12" t="n"/>
      <c r="W198" s="12" t="n"/>
      <c r="X198" s="13">
        <f t="array" ref="X198">IF($C198="","",IFERROR(MATCH(1,(($C198:$U198="欠")+($C198:$U198="有")+($C198:$U198="公"))*(($D198:$V198="欠")+($D198:$V198="有")+($D198:$V198="公"))*(($E198:$W198="欠")+($E198:$W198="有")+($E198:$W198="公")),0)+2,""))</f>
        <v/>
      </c>
      <c r="Y198" s="13">
        <f>IF(OR($C198="",X198=""),"",SUMPRODUCT(($C$3:$W$3&gt;X198)*(($C198:$W198="欠")+($C198:$W198="公"))))</f>
        <v/>
      </c>
      <c r="Z198" s="13">
        <f t="array" ref="Z198">IF($C198="","",IFERROR(SMALL(IF((($C198:$W198="欠")+($C198:$W198="有")+($C198:$W198="公")),$C$3:$W$3),3),""))</f>
        <v/>
      </c>
      <c r="AA198" s="13">
        <f>IF(OR($C198="",Z198=""),"",SUMPRODUCT(($C$3:$W$3&gt;Z198)*(($C198:$W198="欠")+($C198:$W198="公"))))</f>
        <v/>
      </c>
      <c r="AB198" s="13">
        <f t="array" ref="AB198">IF($C198="","",IFERROR(MATCH(1,(($C198:$U198="欠")+($C198:$U198="公"))*(($D198:$V198="欠")+($D198:$V198="公"))*(($E198:$W198="欠")+($E198:$W198="公")),0)+2,""))</f>
        <v/>
      </c>
      <c r="AC198" s="13">
        <f>IF(OR($C198="",AB198=""),"",SUMPRODUCT(($C$3:$W$3&gt;AB198)*(($C198:$W198="欠")+($C198:$W198="公"))))</f>
        <v/>
      </c>
      <c r="AD198" s="13">
        <f t="array" ref="AD198">IF($C198="","",IFERROR(MATCH(1,(($C198:$U198="欠")+($C198:$U198="有"))*(($D198:$V198="欠")+($D198:$V198="有"))*(($E198:$W198="欠")+($E198:$W198="有")),0)+2,""))</f>
        <v/>
      </c>
      <c r="AE198" s="13">
        <f>IF(OR($C198="",AD198=""),"",SUMPRODUCT(($C$3:$W$3&gt;AD198)*(($C198:$W198="欠")+($C198:$W198="公"))))</f>
        <v/>
      </c>
      <c r="AF198" s="14">
        <f>IF($C198="","",IFERROR(INDEX('2_100人'!$R:$R,ROW()+0),""))</f>
        <v/>
      </c>
      <c r="AG198" s="14">
        <f>IF(OR($C198="",AF198=""),"",N(Y198)*AF198)</f>
        <v/>
      </c>
      <c r="AH198" s="14">
        <f>IF(OR($C198="",AF198=""),"",N(AA198)*AF198)</f>
        <v/>
      </c>
      <c r="AI198" s="14">
        <f>IF(AG198="","",AH198-AG198)</f>
        <v/>
      </c>
    </row>
    <row r="199">
      <c r="A199" s="6" t="n"/>
      <c r="B199" s="2" t="n"/>
      <c r="C199" s="12" t="n"/>
      <c r="D199" s="12" t="n"/>
      <c r="E199" s="12" t="n"/>
      <c r="F199" s="12" t="n"/>
      <c r="G199" s="12" t="n"/>
      <c r="H199" s="12" t="n"/>
      <c r="I199" s="12" t="n"/>
      <c r="J199" s="12" t="n"/>
      <c r="K199" s="12" t="n"/>
      <c r="L199" s="12" t="n"/>
      <c r="M199" s="12" t="n"/>
      <c r="N199" s="12" t="n"/>
      <c r="O199" s="12" t="n"/>
      <c r="P199" s="12" t="n"/>
      <c r="Q199" s="12" t="n"/>
      <c r="R199" s="12" t="n"/>
      <c r="S199" s="12" t="n"/>
      <c r="T199" s="12" t="n"/>
      <c r="U199" s="12" t="n"/>
      <c r="V199" s="12" t="n"/>
      <c r="W199" s="12" t="n"/>
      <c r="X199" s="13">
        <f t="array" ref="X199">IF($C199="","",IFERROR(MATCH(1,(($C199:$U199="欠")+($C199:$U199="有")+($C199:$U199="公"))*(($D199:$V199="欠")+($D199:$V199="有")+($D199:$V199="公"))*(($E199:$W199="欠")+($E199:$W199="有")+($E199:$W199="公")),0)+2,""))</f>
        <v/>
      </c>
      <c r="Y199" s="13">
        <f>IF(OR($C199="",X199=""),"",SUMPRODUCT(($C$3:$W$3&gt;X199)*(($C199:$W199="欠")+($C199:$W199="公"))))</f>
        <v/>
      </c>
      <c r="Z199" s="13">
        <f t="array" ref="Z199">IF($C199="","",IFERROR(SMALL(IF((($C199:$W199="欠")+($C199:$W199="有")+($C199:$W199="公")),$C$3:$W$3),3),""))</f>
        <v/>
      </c>
      <c r="AA199" s="13">
        <f>IF(OR($C199="",Z199=""),"",SUMPRODUCT(($C$3:$W$3&gt;Z199)*(($C199:$W199="欠")+($C199:$W199="公"))))</f>
        <v/>
      </c>
      <c r="AB199" s="13">
        <f t="array" ref="AB199">IF($C199="","",IFERROR(MATCH(1,(($C199:$U199="欠")+($C199:$U199="公"))*(($D199:$V199="欠")+($D199:$V199="公"))*(($E199:$W199="欠")+($E199:$W199="公")),0)+2,""))</f>
        <v/>
      </c>
      <c r="AC199" s="13">
        <f>IF(OR($C199="",AB199=""),"",SUMPRODUCT(($C$3:$W$3&gt;AB199)*(($C199:$W199="欠")+($C199:$W199="公"))))</f>
        <v/>
      </c>
      <c r="AD199" s="13">
        <f t="array" ref="AD199">IF($C199="","",IFERROR(MATCH(1,(($C199:$U199="欠")+($C199:$U199="有"))*(($D199:$V199="欠")+($D199:$V199="有"))*(($E199:$W199="欠")+($E199:$W199="有")),0)+2,""))</f>
        <v/>
      </c>
      <c r="AE199" s="13">
        <f>IF(OR($C199="",AD199=""),"",SUMPRODUCT(($C$3:$W$3&gt;AD199)*(($C199:$W199="欠")+($C199:$W199="公"))))</f>
        <v/>
      </c>
      <c r="AF199" s="14">
        <f>IF($C199="","",IFERROR(INDEX('2_100人'!$R:$R,ROW()+0),""))</f>
        <v/>
      </c>
      <c r="AG199" s="14">
        <f>IF(OR($C199="",AF199=""),"",N(Y199)*AF199)</f>
        <v/>
      </c>
      <c r="AH199" s="14">
        <f>IF(OR($C199="",AF199=""),"",N(AA199)*AF199)</f>
        <v/>
      </c>
      <c r="AI199" s="14">
        <f>IF(AG199="","",AH199-AG199)</f>
        <v/>
      </c>
    </row>
    <row r="200">
      <c r="A200" s="6" t="n"/>
      <c r="B200" s="2" t="n"/>
      <c r="C200" s="12" t="n"/>
      <c r="D200" s="12" t="n"/>
      <c r="E200" s="12" t="n"/>
      <c r="F200" s="12" t="n"/>
      <c r="G200" s="12" t="n"/>
      <c r="H200" s="12" t="n"/>
      <c r="I200" s="12" t="n"/>
      <c r="J200" s="12" t="n"/>
      <c r="K200" s="12" t="n"/>
      <c r="L200" s="12" t="n"/>
      <c r="M200" s="12" t="n"/>
      <c r="N200" s="12" t="n"/>
      <c r="O200" s="12" t="n"/>
      <c r="P200" s="12" t="n"/>
      <c r="Q200" s="12" t="n"/>
      <c r="R200" s="12" t="n"/>
      <c r="S200" s="12" t="n"/>
      <c r="T200" s="12" t="n"/>
      <c r="U200" s="12" t="n"/>
      <c r="V200" s="12" t="n"/>
      <c r="W200" s="12" t="n"/>
      <c r="X200" s="13">
        <f t="array" ref="X200">IF($C200="","",IFERROR(MATCH(1,(($C200:$U200="欠")+($C200:$U200="有")+($C200:$U200="公"))*(($D200:$V200="欠")+($D200:$V200="有")+($D200:$V200="公"))*(($E200:$W200="欠")+($E200:$W200="有")+($E200:$W200="公")),0)+2,""))</f>
        <v/>
      </c>
      <c r="Y200" s="13">
        <f>IF(OR($C200="",X200=""),"",SUMPRODUCT(($C$3:$W$3&gt;X200)*(($C200:$W200="欠")+($C200:$W200="公"))))</f>
        <v/>
      </c>
      <c r="Z200" s="13">
        <f t="array" ref="Z200">IF($C200="","",IFERROR(SMALL(IF((($C200:$W200="欠")+($C200:$W200="有")+($C200:$W200="公")),$C$3:$W$3),3),""))</f>
        <v/>
      </c>
      <c r="AA200" s="13">
        <f>IF(OR($C200="",Z200=""),"",SUMPRODUCT(($C$3:$W$3&gt;Z200)*(($C200:$W200="欠")+($C200:$W200="公"))))</f>
        <v/>
      </c>
      <c r="AB200" s="13">
        <f t="array" ref="AB200">IF($C200="","",IFERROR(MATCH(1,(($C200:$U200="欠")+($C200:$U200="公"))*(($D200:$V200="欠")+($D200:$V200="公"))*(($E200:$W200="欠")+($E200:$W200="公")),0)+2,""))</f>
        <v/>
      </c>
      <c r="AC200" s="13">
        <f>IF(OR($C200="",AB200=""),"",SUMPRODUCT(($C$3:$W$3&gt;AB200)*(($C200:$W200="欠")+($C200:$W200="公"))))</f>
        <v/>
      </c>
      <c r="AD200" s="13">
        <f t="array" ref="AD200">IF($C200="","",IFERROR(MATCH(1,(($C200:$U200="欠")+($C200:$U200="有"))*(($D200:$V200="欠")+($D200:$V200="有"))*(($E200:$W200="欠")+($E200:$W200="有")),0)+2,""))</f>
        <v/>
      </c>
      <c r="AE200" s="13">
        <f>IF(OR($C200="",AD200=""),"",SUMPRODUCT(($C$3:$W$3&gt;AD200)*(($C200:$W200="欠")+($C200:$W200="公"))))</f>
        <v/>
      </c>
      <c r="AF200" s="14">
        <f>IF($C200="","",IFERROR(INDEX('2_100人'!$R:$R,ROW()+0),""))</f>
        <v/>
      </c>
      <c r="AG200" s="14">
        <f>IF(OR($C200="",AF200=""),"",N(Y200)*AF200)</f>
        <v/>
      </c>
      <c r="AH200" s="14">
        <f>IF(OR($C200="",AF200=""),"",N(AA200)*AF200)</f>
        <v/>
      </c>
      <c r="AI200" s="14">
        <f>IF(AG200="","",AH200-AG200)</f>
        <v/>
      </c>
    </row>
    <row r="201">
      <c r="A201" s="6" t="n"/>
      <c r="B201" s="2" t="n"/>
      <c r="C201" s="12" t="n"/>
      <c r="D201" s="12" t="n"/>
      <c r="E201" s="12" t="n"/>
      <c r="F201" s="12" t="n"/>
      <c r="G201" s="12" t="n"/>
      <c r="H201" s="12" t="n"/>
      <c r="I201" s="12" t="n"/>
      <c r="J201" s="12" t="n"/>
      <c r="K201" s="12" t="n"/>
      <c r="L201" s="12" t="n"/>
      <c r="M201" s="12" t="n"/>
      <c r="N201" s="12" t="n"/>
      <c r="O201" s="12" t="n"/>
      <c r="P201" s="12" t="n"/>
      <c r="Q201" s="12" t="n"/>
      <c r="R201" s="12" t="n"/>
      <c r="S201" s="12" t="n"/>
      <c r="T201" s="12" t="n"/>
      <c r="U201" s="12" t="n"/>
      <c r="V201" s="12" t="n"/>
      <c r="W201" s="12" t="n"/>
      <c r="X201" s="13">
        <f t="array" ref="X201">IF($C201="","",IFERROR(MATCH(1,(($C201:$U201="欠")+($C201:$U201="有")+($C201:$U201="公"))*(($D201:$V201="欠")+($D201:$V201="有")+($D201:$V201="公"))*(($E201:$W201="欠")+($E201:$W201="有")+($E201:$W201="公")),0)+2,""))</f>
        <v/>
      </c>
      <c r="Y201" s="13">
        <f>IF(OR($C201="",X201=""),"",SUMPRODUCT(($C$3:$W$3&gt;X201)*(($C201:$W201="欠")+($C201:$W201="公"))))</f>
        <v/>
      </c>
      <c r="Z201" s="13">
        <f t="array" ref="Z201">IF($C201="","",IFERROR(SMALL(IF((($C201:$W201="欠")+($C201:$W201="有")+($C201:$W201="公")),$C$3:$W$3),3),""))</f>
        <v/>
      </c>
      <c r="AA201" s="13">
        <f>IF(OR($C201="",Z201=""),"",SUMPRODUCT(($C$3:$W$3&gt;Z201)*(($C201:$W201="欠")+($C201:$W201="公"))))</f>
        <v/>
      </c>
      <c r="AB201" s="13">
        <f t="array" ref="AB201">IF($C201="","",IFERROR(MATCH(1,(($C201:$U201="欠")+($C201:$U201="公"))*(($D201:$V201="欠")+($D201:$V201="公"))*(($E201:$W201="欠")+($E201:$W201="公")),0)+2,""))</f>
        <v/>
      </c>
      <c r="AC201" s="13">
        <f>IF(OR($C201="",AB201=""),"",SUMPRODUCT(($C$3:$W$3&gt;AB201)*(($C201:$W201="欠")+($C201:$W201="公"))))</f>
        <v/>
      </c>
      <c r="AD201" s="13">
        <f t="array" ref="AD201">IF($C201="","",IFERROR(MATCH(1,(($C201:$U201="欠")+($C201:$U201="有"))*(($D201:$V201="欠")+($D201:$V201="有"))*(($E201:$W201="欠")+($E201:$W201="有")),0)+2,""))</f>
        <v/>
      </c>
      <c r="AE201" s="13">
        <f>IF(OR($C201="",AD201=""),"",SUMPRODUCT(($C$3:$W$3&gt;AD201)*(($C201:$W201="欠")+($C201:$W201="公"))))</f>
        <v/>
      </c>
      <c r="AF201" s="14">
        <f>IF($C201="","",IFERROR(INDEX('2_100人'!$R:$R,ROW()+0),""))</f>
        <v/>
      </c>
      <c r="AG201" s="14">
        <f>IF(OR($C201="",AF201=""),"",N(Y201)*AF201)</f>
        <v/>
      </c>
      <c r="AH201" s="14">
        <f>IF(OR($C201="",AF201=""),"",N(AA201)*AF201)</f>
        <v/>
      </c>
      <c r="AI201" s="14">
        <f>IF(AG201="","",AH201-AG201)</f>
        <v/>
      </c>
    </row>
    <row r="202">
      <c r="A202" s="6" t="n"/>
      <c r="B202" s="2" t="n"/>
      <c r="C202" s="12" t="n"/>
      <c r="D202" s="12" t="n"/>
      <c r="E202" s="12" t="n"/>
      <c r="F202" s="12" t="n"/>
      <c r="G202" s="12" t="n"/>
      <c r="H202" s="12" t="n"/>
      <c r="I202" s="12" t="n"/>
      <c r="J202" s="12" t="n"/>
      <c r="K202" s="12" t="n"/>
      <c r="L202" s="12" t="n"/>
      <c r="M202" s="12" t="n"/>
      <c r="N202" s="12" t="n"/>
      <c r="O202" s="12" t="n"/>
      <c r="P202" s="12" t="n"/>
      <c r="Q202" s="12" t="n"/>
      <c r="R202" s="12" t="n"/>
      <c r="S202" s="12" t="n"/>
      <c r="T202" s="12" t="n"/>
      <c r="U202" s="12" t="n"/>
      <c r="V202" s="12" t="n"/>
      <c r="W202" s="12" t="n"/>
      <c r="X202" s="13">
        <f t="array" ref="X202">IF($C202="","",IFERROR(MATCH(1,(($C202:$U202="欠")+($C202:$U202="有")+($C202:$U202="公"))*(($D202:$V202="欠")+($D202:$V202="有")+($D202:$V202="公"))*(($E202:$W202="欠")+($E202:$W202="有")+($E202:$W202="公")),0)+2,""))</f>
        <v/>
      </c>
      <c r="Y202" s="13">
        <f>IF(OR($C202="",X202=""),"",SUMPRODUCT(($C$3:$W$3&gt;X202)*(($C202:$W202="欠")+($C202:$W202="公"))))</f>
        <v/>
      </c>
      <c r="Z202" s="13">
        <f t="array" ref="Z202">IF($C202="","",IFERROR(SMALL(IF((($C202:$W202="欠")+($C202:$W202="有")+($C202:$W202="公")),$C$3:$W$3),3),""))</f>
        <v/>
      </c>
      <c r="AA202" s="13">
        <f>IF(OR($C202="",Z202=""),"",SUMPRODUCT(($C$3:$W$3&gt;Z202)*(($C202:$W202="欠")+($C202:$W202="公"))))</f>
        <v/>
      </c>
      <c r="AB202" s="13">
        <f t="array" ref="AB202">IF($C202="","",IFERROR(MATCH(1,(($C202:$U202="欠")+($C202:$U202="公"))*(($D202:$V202="欠")+($D202:$V202="公"))*(($E202:$W202="欠")+($E202:$W202="公")),0)+2,""))</f>
        <v/>
      </c>
      <c r="AC202" s="13">
        <f>IF(OR($C202="",AB202=""),"",SUMPRODUCT(($C$3:$W$3&gt;AB202)*(($C202:$W202="欠")+($C202:$W202="公"))))</f>
        <v/>
      </c>
      <c r="AD202" s="13">
        <f t="array" ref="AD202">IF($C202="","",IFERROR(MATCH(1,(($C202:$U202="欠")+($C202:$U202="有"))*(($D202:$V202="欠")+($D202:$V202="有"))*(($E202:$W202="欠")+($E202:$W202="有")),0)+2,""))</f>
        <v/>
      </c>
      <c r="AE202" s="13">
        <f>IF(OR($C202="",AD202=""),"",SUMPRODUCT(($C$3:$W$3&gt;AD202)*(($C202:$W202="欠")+($C202:$W202="公"))))</f>
        <v/>
      </c>
      <c r="AF202" s="14">
        <f>IF($C202="","",IFERROR(INDEX('2_100人'!$R:$R,ROW()+0),""))</f>
        <v/>
      </c>
      <c r="AG202" s="14">
        <f>IF(OR($C202="",AF202=""),"",N(Y202)*AF202)</f>
        <v/>
      </c>
      <c r="AH202" s="14">
        <f>IF(OR($C202="",AF202=""),"",N(AA202)*AF202)</f>
        <v/>
      </c>
      <c r="AI202" s="14">
        <f>IF(AG202="","",AH202-AG202)</f>
        <v/>
      </c>
    </row>
    <row r="203">
      <c r="A203" s="6" t="n"/>
      <c r="B203" s="2" t="n"/>
      <c r="C203" s="12" t="n"/>
      <c r="D203" s="12" t="n"/>
      <c r="E203" s="12" t="n"/>
      <c r="F203" s="12" t="n"/>
      <c r="G203" s="12" t="n"/>
      <c r="H203" s="12" t="n"/>
      <c r="I203" s="12" t="n"/>
      <c r="J203" s="12" t="n"/>
      <c r="K203" s="12" t="n"/>
      <c r="L203" s="12" t="n"/>
      <c r="M203" s="12" t="n"/>
      <c r="N203" s="12" t="n"/>
      <c r="O203" s="12" t="n"/>
      <c r="P203" s="12" t="n"/>
      <c r="Q203" s="12" t="n"/>
      <c r="R203" s="12" t="n"/>
      <c r="S203" s="12" t="n"/>
      <c r="T203" s="12" t="n"/>
      <c r="U203" s="12" t="n"/>
      <c r="V203" s="12" t="n"/>
      <c r="W203" s="12" t="n"/>
      <c r="X203" s="13">
        <f t="array" ref="X203">IF($C203="","",IFERROR(MATCH(1,(($C203:$U203="欠")+($C203:$U203="有")+($C203:$U203="公"))*(($D203:$V203="欠")+($D203:$V203="有")+($D203:$V203="公"))*(($E203:$W203="欠")+($E203:$W203="有")+($E203:$W203="公")),0)+2,""))</f>
        <v/>
      </c>
      <c r="Y203" s="13">
        <f>IF(OR($C203="",X203=""),"",SUMPRODUCT(($C$3:$W$3&gt;X203)*(($C203:$W203="欠")+($C203:$W203="公"))))</f>
        <v/>
      </c>
      <c r="Z203" s="13">
        <f t="array" ref="Z203">IF($C203="","",IFERROR(SMALL(IF((($C203:$W203="欠")+($C203:$W203="有")+($C203:$W203="公")),$C$3:$W$3),3),""))</f>
        <v/>
      </c>
      <c r="AA203" s="13">
        <f>IF(OR($C203="",Z203=""),"",SUMPRODUCT(($C$3:$W$3&gt;Z203)*(($C203:$W203="欠")+($C203:$W203="公"))))</f>
        <v/>
      </c>
      <c r="AB203" s="13">
        <f t="array" ref="AB203">IF($C203="","",IFERROR(MATCH(1,(($C203:$U203="欠")+($C203:$U203="公"))*(($D203:$V203="欠")+($D203:$V203="公"))*(($E203:$W203="欠")+($E203:$W203="公")),0)+2,""))</f>
        <v/>
      </c>
      <c r="AC203" s="13">
        <f>IF(OR($C203="",AB203=""),"",SUMPRODUCT(($C$3:$W$3&gt;AB203)*(($C203:$W203="欠")+($C203:$W203="公"))))</f>
        <v/>
      </c>
      <c r="AD203" s="13">
        <f t="array" ref="AD203">IF($C203="","",IFERROR(MATCH(1,(($C203:$U203="欠")+($C203:$U203="有"))*(($D203:$V203="欠")+($D203:$V203="有"))*(($E203:$W203="欠")+($E203:$W203="有")),0)+2,""))</f>
        <v/>
      </c>
      <c r="AE203" s="13">
        <f>IF(OR($C203="",AD203=""),"",SUMPRODUCT(($C$3:$W$3&gt;AD203)*(($C203:$W203="欠")+($C203:$W203="公"))))</f>
        <v/>
      </c>
      <c r="AF203" s="14">
        <f>IF($C203="","",IFERROR(INDEX('2_100人'!$R:$R,ROW()+0),""))</f>
        <v/>
      </c>
      <c r="AG203" s="14">
        <f>IF(OR($C203="",AF203=""),"",N(Y203)*AF203)</f>
        <v/>
      </c>
      <c r="AH203" s="14">
        <f>IF(OR($C203="",AF203=""),"",N(AA203)*AF203)</f>
        <v/>
      </c>
      <c r="AI203" s="14">
        <f>IF(AG203="","",AH203-AG203)</f>
        <v/>
      </c>
    </row>
  </sheetData>
  <conditionalFormatting sqref="C4:W203">
    <cfRule type="expression" priority="1" dxfId="1">
      <formula>C4="出"</formula>
    </cfRule>
    <cfRule type="expression" priority="2" dxfId="2">
      <formula>C4="有"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使い方</t>
        </is>
      </c>
    </row>
    <row r="3">
      <c r="A3" t="inlineStr">
        <is>
          <t>1_日額 は、B3に支給開始日、B7からB18に標準報酬月額を古い月から入れる。いちばん下が支給開始日の月になる。</t>
        </is>
      </c>
    </row>
    <row r="4">
      <c r="A4" t="inlineStr">
        <is>
          <t>加入して12か月に満たない人は、加入前の月を空けておく。空いていない月の数が12未満なら、B4の額と比べて低いほうを使う。</t>
        </is>
      </c>
    </row>
    <row r="5">
      <c r="A5" t="inlineStr">
        <is>
          <t>B4の32万円は、支給開始日が令和7年4月1日以降の人に使う額。協会けんぽのページで2026年10月5日に確認した。</t>
        </is>
      </c>
    </row>
    <row r="6">
      <c r="A6" t="inlineStr">
        <is>
          <t>健康保険組合に入っている人は、組合ごとに額が違うので組合に確かめる。</t>
        </is>
      </c>
    </row>
    <row r="7">
      <c r="A7" t="inlineStr"/>
    </row>
    <row r="8">
      <c r="A8" t="inlineStr">
        <is>
          <t>端数は2回丸める。平均を30で割ったところで10円単位（5円以上は切り上げ）、3分の2を掛けたところで1円単位（50銭以上は切り上げ）。</t>
        </is>
      </c>
    </row>
    <row r="9">
      <c r="A9" t="inlineStr">
        <is>
          <t>健康保険法第99条第2項にそう書いてある。最後に1回だけ丸めると、1日あたり1円から3円ずれる。</t>
        </is>
      </c>
    </row>
    <row r="10">
      <c r="A10" t="inlineStr"/>
    </row>
    <row r="11">
      <c r="A11" t="inlineStr">
        <is>
          <t>E14にその日に出た給与を入れると、支給される額が出る。給与が日額より少なければ差額、多ければ0になる。</t>
        </is>
      </c>
    </row>
    <row r="12">
      <c r="A12" t="inlineStr"/>
    </row>
    <row r="13">
      <c r="A13" t="inlineStr">
        <is>
          <t>2_100人 は、架空の100人で正しい日額と、3つの間違えた出し方の差を数える表。月の欄を書き換えれば自分の会社の人で試せる。</t>
        </is>
      </c>
    </row>
    <row r="14">
      <c r="A14" t="inlineStr">
        <is>
          <t>直前月だけ: 支給開始日の月の標準報酬月額だけで出したもの。1回丸め: 端数処理を最後に1回だけにしたもの。</t>
        </is>
      </c>
    </row>
    <row r="15">
      <c r="A15" t="inlineStr">
        <is>
          <t>比べ忘れ: 12か月に満たない人で、比べる額と比べずに平均をそのまま使ったもの。</t>
        </is>
      </c>
    </row>
    <row r="16">
      <c r="A16" t="inlineStr"/>
    </row>
    <row r="17">
      <c r="A17" t="inlineStr">
        <is>
          <t>3_待期 は、働けなくなった日から21日分を記号で入れる。欠＝欠勤、有＝有給、公＝公休日、出＝働けた日。</t>
        </is>
      </c>
    </row>
    <row r="18">
      <c r="A18" t="inlineStr">
        <is>
          <t>欠・有・公のどれかが3日続いたところで待期が終わる。そこから後の欠と公の日を支給日数として数える。有給の日は給与が出るので数えない。</t>
        </is>
      </c>
    </row>
    <row r="19">
      <c r="A19" t="inlineStr">
        <is>
          <t>最初の3日で: 続いていなくても、最初に休んだ3日で待期を終えたもの。有給を除くと・公休を除くと: それぞれの日を待期に入れなかったもの。</t>
        </is>
      </c>
    </row>
    <row r="20">
      <c r="A20" t="inlineStr"/>
    </row>
    <row r="21">
      <c r="A21" t="inlineStr">
        <is>
          <t>出典</t>
        </is>
      </c>
    </row>
    <row r="22">
      <c r="A22" t="inlineStr">
        <is>
          <t>協会けんぽ 傷病手当金 https://www.kyoukaikenpo.or.jp/benefit/injury_and_sickness_allowance/index.html （2026年10月5日確認）</t>
        </is>
      </c>
    </row>
    <row r="23">
      <c r="A23" t="inlineStr">
        <is>
          <t>健康保険法第99条 e-Gov法令検索 https://laws.e-gov.go.jp/law/211AC0000000070 （2026年10月5日確認）</t>
        </is>
      </c>
    </row>
    <row r="24">
      <c r="A24" t="inlineStr">
        <is>
          <t>厚生労働省 支給期間の通算化 https://www.mhlw.go.jp/stf/newpage_22308.html （2026年10月5日確認）</t>
        </is>
      </c>
    </row>
    <row r="25">
      <c r="A25" t="inlineStr"/>
    </row>
    <row r="26">
      <c r="A26" t="inlineStr">
        <is>
          <t>この表は計算の確かめに使うもの。支給の可否と額は、協会けんぽの支部か加入している健康保険組合が決める。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2026-10-05T15:01:10Z</dcterms:created>
  <dcterms:modified xmlns:dcterms="http://purl.org/dc/terms/" xmlns:xsi="http://www.w3.org/2001/XMLSchema-instance" xsi:type="dcterms:W3CDTF">2026-10-05T15:01:11Z</dcterms:modified>
</cp:coreProperties>
</file>