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いくら戻るか" sheetId="1" state="visible" r:id="rId1"/>
    <sheet xmlns:r="http://schemas.openxmlformats.org/officeDocument/2006/relationships" name="2_月給から見積もり" sheetId="2" state="visible" r:id="rId2"/>
    <sheet xmlns:r="http://schemas.openxmlformats.org/officeDocument/2006/relationships" name="3_退職月別" sheetId="3" state="visible" r:id="rId3"/>
    <sheet xmlns:r="http://schemas.openxmlformats.org/officeDocument/2006/relationships" name="4_1万円刻み" sheetId="4" state="visible" r:id="rId4"/>
    <sheet xmlns:r="http://schemas.openxmlformats.org/officeDocument/2006/relationships" name="5_使い方" sheetId="5" state="visible" r:id="rId5"/>
    <sheet xmlns:r="http://schemas.openxmlformats.org/officeDocument/2006/relationships" name="計算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+#,##0;-#,##0;0"/>
    <numFmt numFmtId="165" formatCode="0.0%"/>
    <numFmt numFmtId="166" formatCode="0.0"/>
    <numFmt numFmtId="167" formatCode="0.000%"/>
    <numFmt numFmtId="168" formatCode="0&quot;月末&quot;"/>
    <numFmt numFmtId="169" formatCode="0&quot;月末&quot;;;&quot;なし&quot;"/>
  </numFmts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5">
    <fill>
      <patternFill/>
    </fill>
    <fill>
      <patternFill patternType="gray125"/>
    </fill>
    <fill>
      <patternFill patternType="solid">
        <fgColor rgb="00E8EDF2"/>
      </patternFill>
    </fill>
    <fill>
      <patternFill patternType="solid">
        <fgColor rgb="00FFF7CC"/>
      </patternFill>
    </fill>
    <fill>
      <patternFill patternType="solid">
        <fgColor rgb="00F2F2F2"/>
      </patternFill>
    </fill>
  </fills>
  <borders count="6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left/>
      <right/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/>
      <diagonal/>
    </border>
    <border>
      <left/>
      <right/>
      <top style="thin">
        <color rgb="00BBBBBB"/>
      </top>
      <bottom style="thin">
        <color rgb="00BBBBBB"/>
      </bottom>
      <diagonal/>
    </border>
    <border>
      <left/>
      <right style="thin">
        <color rgb="00BBBBBB"/>
      </right>
      <top style="thin">
        <color rgb="00BBBBBB"/>
      </top>
      <bottom style="thin">
        <color rgb="00BBBBBB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3" fontId="0" fillId="3" borderId="1" pivotButton="0" quotePrefix="0" xfId="0"/>
    <xf numFmtId="3" fontId="0" fillId="4" borderId="1" pivotButton="0" quotePrefix="0" xfId="0"/>
    <xf numFmtId="3" fontId="2" fillId="4" borderId="1" pivotButton="0" quotePrefix="0" xfId="0"/>
    <xf numFmtId="164" fontId="0" fillId="4" borderId="1" pivotButton="0" quotePrefix="0" xfId="0"/>
    <xf numFmtId="165" fontId="0" fillId="4" borderId="1" pivotButton="0" quotePrefix="0" xfId="0"/>
    <xf numFmtId="0" fontId="0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1" fontId="0" fillId="0" borderId="1" pivotButton="0" quotePrefix="0" xfId="0"/>
    <xf numFmtId="3" fontId="0" fillId="0" borderId="1" pivotButton="0" quotePrefix="0" xfId="0"/>
    <xf numFmtId="0" fontId="0" fillId="0" borderId="1" pivotButton="0" quotePrefix="0" xfId="0"/>
    <xf numFmtId="1" fontId="0" fillId="3" borderId="1" pivotButton="0" quotePrefix="0" xfId="0"/>
    <xf numFmtId="166" fontId="0" fillId="3" borderId="1" pivotButton="0" quotePrefix="0" xfId="0"/>
    <xf numFmtId="167" fontId="0" fillId="3" borderId="1" pivotButton="0" quotePrefix="0" xfId="0"/>
    <xf numFmtId="168" fontId="0" fillId="4" borderId="1" pivotButton="0" quotePrefix="0" xfId="0"/>
    <xf numFmtId="0" fontId="2" fillId="0" borderId="1" pivotButton="0" quotePrefix="0" xfId="0"/>
    <xf numFmtId="168" fontId="0" fillId="0" borderId="1" pivotButton="0" quotePrefix="0" xfId="0"/>
    <xf numFmtId="0" fontId="2" fillId="2" borderId="1" pivotButton="0" quotePrefix="0" xfId="0"/>
    <xf numFmtId="169" fontId="0" fillId="4" borderId="1" pivotButton="0" quotePrefix="0" xfId="0"/>
    <xf numFmtId="1" fontId="0" fillId="4" borderId="1" pivotButton="0" quotePrefix="0" xfId="0"/>
    <xf numFmtId="0" fontId="2" fillId="0" borderId="0" pivotButton="0" quotePrefix="0" xfId="0"/>
    <xf numFmtId="3" fontId="0" fillId="0" borderId="0" pivotButton="0" quotePrefix="0" xfId="0"/>
    <xf numFmtId="1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6F4EA"/>
          <bgColor rgb="00E6F4EA"/>
        </patternFill>
      </fill>
    </dxf>
    <dxf>
      <fill>
        <patternFill patternType="solid">
          <fgColor rgb="00FDE8E8"/>
          <bgColor rgb="00FDE8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16" customWidth="1" min="3" max="3"/>
    <col width="52" customWidth="1" min="4" max="4"/>
  </cols>
  <sheetData>
    <row r="1">
      <c r="A1" s="1" t="inlineStr">
        <is>
          <t>年の途中で辞めた人の還付（令和8年分）。黄色に源泉徴収票の数字を入れる</t>
        </is>
      </c>
    </row>
    <row r="2">
      <c r="A2" s="2" t="inlineStr">
        <is>
          <t>入れるもの</t>
        </is>
      </c>
      <c r="B2" s="2" t="inlineStr">
        <is>
          <t>値</t>
        </is>
      </c>
      <c r="C2" s="2" t="inlineStr"/>
      <c r="D2" s="2" t="inlineStr">
        <is>
          <t>メモ</t>
        </is>
      </c>
    </row>
    <row r="3">
      <c r="A3" s="3" t="inlineStr">
        <is>
          <t>支払金額</t>
        </is>
      </c>
      <c r="B3" s="4" t="n">
        <v>2700000</v>
      </c>
      <c r="D3" s="3" t="inlineStr">
        <is>
          <t>源泉徴収票の「支払金額」。例は月給30万円で9月末に辞めた人</t>
        </is>
      </c>
    </row>
    <row r="4">
      <c r="A4" s="3" t="inlineStr">
        <is>
          <t>社会保険料等の金額</t>
        </is>
      </c>
      <c r="B4" s="4" t="n">
        <v>393525</v>
      </c>
      <c r="D4" s="3" t="inlineStr">
        <is>
          <t>源泉徴収票の「社会保険料等の金額」。給与から引かれた分</t>
        </is>
      </c>
    </row>
    <row r="5">
      <c r="A5" s="3" t="inlineStr">
        <is>
          <t>源泉徴収税額</t>
        </is>
      </c>
      <c r="B5" s="4" t="n">
        <v>57150</v>
      </c>
      <c r="D5" s="3" t="inlineStr">
        <is>
          <t>源泉徴収票の「源泉徴収税額」。0なら戻る税はない</t>
        </is>
      </c>
    </row>
    <row r="6">
      <c r="A6" s="3" t="inlineStr">
        <is>
          <t>辞めた後に自分で払った国民年金</t>
        </is>
      </c>
      <c r="B6" s="4" t="n">
        <v>35840</v>
      </c>
      <c r="D6" s="3" t="inlineStr">
        <is>
          <t>その年のうちに払った分。令和8年度は月17,920円。例は10月分と11月分</t>
        </is>
      </c>
    </row>
    <row r="7">
      <c r="A7" s="3" t="inlineStr">
        <is>
          <t>辞めた後に自分で払った国民健康保険・任意継続</t>
        </is>
      </c>
      <c r="B7" s="4" t="n">
        <v>0</v>
      </c>
      <c r="D7" s="3" t="inlineStr">
        <is>
          <t>その年のうちに払った分。市区町村や協会けんぽの通知の額</t>
        </is>
      </c>
    </row>
    <row r="8">
      <c r="A8" s="3" t="inlineStr">
        <is>
          <t>ほかの所得控除の合計</t>
        </is>
      </c>
      <c r="B8" s="4" t="n">
        <v>0</v>
      </c>
      <c r="D8" s="3" t="inlineStr">
        <is>
          <t>生命保険料控除、医療費控除、扶養控除など。なければ0</t>
        </is>
      </c>
    </row>
    <row r="10">
      <c r="A10" s="2" t="inlineStr">
        <is>
          <t>確定申告の計算</t>
        </is>
      </c>
      <c r="B10" s="2" t="inlineStr">
        <is>
          <t>改正後</t>
        </is>
      </c>
      <c r="C10" s="2" t="inlineStr">
        <is>
          <t>改正がなかったら</t>
        </is>
      </c>
      <c r="D10" s="2" t="inlineStr">
        <is>
          <t>メモ</t>
        </is>
      </c>
    </row>
    <row r="11">
      <c r="A11" s="3" t="inlineStr">
        <is>
          <t>給与所得控除後の金額（給与所得）</t>
        </is>
      </c>
      <c r="B11" s="5">
        <f>IF(TRUE,IF($B$3&lt;741000,0,IF($B$3&lt;2191000,$B$3-740000,IF($B$3&lt;2193000,1451000,IF($B$3&lt;2196000,1453000,IF($B$3&lt;2200000,1456000,IF($B$3&lt;6600000,ROUND(IF(FLOOR($B$3,4000)&lt;=3600000,FLOOR($B$3,4000)*0.7-80000,FLOOR($B$3,4000)*0.8-440000),0),IF($B$3&lt;=8500000,ROUNDDOWN($B$3*0.9-1100000,0),$B$3-1950000))))))),IF($B$3&lt;651000,0,IF($B$3&lt;1900000,$B$3-650000,IF($B$3&lt;6600000,ROUND(IF(FLOOR($B$3,4000)&lt;=3600000,FLOOR($B$3,4000)*0.7-80000,FLOOR($B$3,4000)*0.8-440000),0),IF($B$3&lt;=8500000,ROUNDDOWN($B$3*0.9-1100000,0),$B$3-1950000)))))</f>
        <v/>
      </c>
      <c r="C11" s="5">
        <f>IF(FALSE,IF($B$3&lt;741000,0,IF($B$3&lt;2191000,$B$3-740000,IF($B$3&lt;2193000,1451000,IF($B$3&lt;2196000,1453000,IF($B$3&lt;2200000,1456000,IF($B$3&lt;6600000,ROUND(IF(FLOOR($B$3,4000)&lt;=3600000,FLOOR($B$3,4000)*0.7-80000,FLOOR($B$3,4000)*0.8-440000),0),IF($B$3&lt;=8500000,ROUNDDOWN($B$3*0.9-1100000,0),$B$3-1950000))))))),IF($B$3&lt;651000,0,IF($B$3&lt;1900000,$B$3-650000,IF($B$3&lt;6600000,ROUND(IF(FLOOR($B$3,4000)&lt;=3600000,FLOOR($B$3,4000)*0.7-80000,FLOOR($B$3,4000)*0.8-440000),0),IF($B$3&lt;=8500000,ROUNDDOWN($B$3*0.9-1100000,0),$B$3-1950000)))))</f>
        <v/>
      </c>
      <c r="D11" s="3" t="inlineStr">
        <is>
          <t>改正後は給与所得控除の最低が74万円。190万円以上は4,000円刻みの表</t>
        </is>
      </c>
    </row>
    <row r="12">
      <c r="A12" s="3" t="inlineStr">
        <is>
          <t>基礎控除</t>
        </is>
      </c>
      <c r="B12" s="5">
        <f>IF(TRUE,LOOKUP(B11,{0,4890001,6550001,23500001},{1040000,670000,620000,0}),LOOKUP(B11,{0,1320001,3360001,4890001,6550001,23500001},{950000,880000,680000,630000,580000,0}))</f>
        <v/>
      </c>
      <c r="C12" s="5">
        <f>IF(FALSE,LOOKUP(C11,{0,4890001,6550001,23500001},{1040000,670000,620000,0}),LOOKUP(C11,{0,1320001,3360001,4890001,6550001,23500001},{950000,880000,680000,630000,580000,0}))</f>
        <v/>
      </c>
      <c r="D12" s="3" t="inlineStr">
        <is>
          <t>給与だけなら合計所得金額は上の行と同じ</t>
        </is>
      </c>
    </row>
    <row r="13">
      <c r="A13" s="3" t="inlineStr">
        <is>
          <t>社会保険料控除</t>
        </is>
      </c>
      <c r="B13" s="5">
        <f>$B$4+$B$6+$B$7</f>
        <v/>
      </c>
      <c r="C13" s="5">
        <f>$B$4+$B$6+$B$7</f>
        <v/>
      </c>
      <c r="D13" s="3" t="inlineStr">
        <is>
          <t>給与から引かれた分と、辞めた後に払った分の合計</t>
        </is>
      </c>
    </row>
    <row r="14">
      <c r="A14" s="3" t="inlineStr">
        <is>
          <t>ほかの所得控除</t>
        </is>
      </c>
      <c r="B14" s="5">
        <f>$B$8</f>
        <v/>
      </c>
      <c r="C14" s="5">
        <f>$B$8</f>
        <v/>
      </c>
      <c r="D14" s="3" t="inlineStr"/>
    </row>
    <row r="15">
      <c r="A15" s="3" t="inlineStr">
        <is>
          <t>課税される所得金額</t>
        </is>
      </c>
      <c r="B15" s="5">
        <f>MAX(0,ROUNDDOWN(B11-B12-B13-B14,-3))</f>
        <v/>
      </c>
      <c r="C15" s="5">
        <f>MAX(0,ROUNDDOWN(C11-C12-C13-C14,-3))</f>
        <v/>
      </c>
      <c r="D15" s="3" t="inlineStr">
        <is>
          <t>千円未満を切り捨て</t>
        </is>
      </c>
    </row>
    <row r="16">
      <c r="A16" s="3" t="inlineStr">
        <is>
          <t>所得税と復興特別所得税</t>
        </is>
      </c>
      <c r="B16" s="5">
        <f>IF(B15&lt;=0,0,ROUNDDOWN(B15*LOOKUP(B15,{0,1950001,3300001,6950001,9000001,18000001,40000001},{0.05,0.1,0.2,0.23,0.33,0.4,0.45})-LOOKUP(B15,{0,1950001,3300001,6950001,9000001,18000001,40000001},{0,97500,427500,636000,1536000,2796000,4796000}),0)+ROUNDDOWN(ROUNDDOWN(B15*LOOKUP(B15,{0,1950001,3300001,6950001,9000001,18000001,40000001},{0.05,0.1,0.2,0.23,0.33,0.4,0.45})-LOOKUP(B15,{0,1950001,3300001,6950001,9000001,18000001,40000001},{0,97500,427500,636000,1536000,2796000,4796000}),0)*0.021,0))</f>
        <v/>
      </c>
      <c r="C16" s="5">
        <f>IF(C15&lt;=0,0,ROUNDDOWN(C15*LOOKUP(C15,{0,1950001,3300001,6950001,9000001,18000001,40000001},{0.05,0.1,0.2,0.23,0.33,0.4,0.45})-LOOKUP(C15,{0,1950001,3300001,6950001,9000001,18000001,40000001},{0,97500,427500,636000,1536000,2796000,4796000}),0)+ROUNDDOWN(ROUNDDOWN(C15*LOOKUP(C15,{0,1950001,3300001,6950001,9000001,18000001,40000001},{0.05,0.1,0.2,0.23,0.33,0.4,0.45})-LOOKUP(C15,{0,1950001,3300001,6950001,9000001,18000001,40000001},{0,97500,427500,636000,1536000,2796000,4796000}),0)*0.021,0))</f>
        <v/>
      </c>
      <c r="D16" s="3" t="inlineStr">
        <is>
          <t>復興特別所得税は所得税の2.1%</t>
        </is>
      </c>
    </row>
    <row r="17">
      <c r="A17" s="3" t="inlineStr">
        <is>
          <t>還付される税金</t>
        </is>
      </c>
      <c r="B17" s="6">
        <f>MAX(0,$B$5-B16)</f>
        <v/>
      </c>
      <c r="C17" s="5">
        <f>MAX(0,$B$5-C16)</f>
        <v/>
      </c>
      <c r="D17" s="3" t="inlineStr">
        <is>
          <t>源泉徴収税額との差。1円単位で戻る</t>
        </is>
      </c>
    </row>
    <row r="18">
      <c r="A18" s="3" t="inlineStr">
        <is>
          <t>納める税金（還付がないとき）</t>
        </is>
      </c>
      <c r="B18" s="5">
        <f>ROUNDDOWN(MAX(0,B16-$B$5),-2)</f>
        <v/>
      </c>
      <c r="C18" s="5">
        <f>ROUNDDOWN(MAX(0,C16-$B$5),-2)</f>
        <v/>
      </c>
      <c r="D18" s="3" t="inlineStr">
        <is>
          <t>100円未満は切り捨て</t>
        </is>
      </c>
    </row>
    <row r="20">
      <c r="A20" s="2" t="inlineStr">
        <is>
          <t>読み方</t>
        </is>
      </c>
      <c r="B20" s="2" t="inlineStr">
        <is>
          <t>金額</t>
        </is>
      </c>
      <c r="C20" s="2" t="inlineStr"/>
      <c r="D20" s="2" t="inlineStr">
        <is>
          <t>メモ</t>
        </is>
      </c>
    </row>
    <row r="21">
      <c r="A21" s="3" t="inlineStr">
        <is>
          <t>改正で増えた還付</t>
        </is>
      </c>
      <c r="B21" s="7">
        <f>B17-C17</f>
        <v/>
      </c>
      <c r="D21" s="3" t="inlineStr">
        <is>
          <t>令和8年度改正の基礎控除104万円と最低74万円の分</t>
        </is>
      </c>
    </row>
    <row r="22">
      <c r="A22" s="3" t="inlineStr">
        <is>
          <t>天引きのうち戻る割合</t>
        </is>
      </c>
      <c r="B22" s="8">
        <f>IF($B$5=0,"－",B17/$B$5)</f>
        <v/>
      </c>
      <c r="D22" s="3" t="inlineStr">
        <is>
          <t>100%なら引かれた所得税が全部戻る</t>
        </is>
      </c>
    </row>
    <row r="23">
      <c r="A23" s="3" t="inlineStr">
        <is>
          <t>辞めた後の国民年金・国保で増えた還付</t>
        </is>
      </c>
      <c r="B23" s="5">
        <f>B17-MAX(0,$B$5-(IF(MAX(0,ROUNDDOWN(B11-B12-$B$4-$B$8,-3))&lt;=0,0,ROUNDDOWN(MAX(0,ROUNDDOWN(B11-B12-$B$4-$B$8,-3))*LOOKUP(MAX(0,ROUNDDOWN(B11-B12-$B$4-$B$8,-3)),{0,1950001,3300001,6950001,9000001,18000001,40000001},{0.05,0.1,0.2,0.23,0.33,0.4,0.45})-LOOKUP(MAX(0,ROUNDDOWN(B11-B12-$B$4-$B$8,-3)),{0,1950001,3300001,6950001,9000001,18000001,40000001},{0,97500,427500,636000,1536000,2796000,4796000}),0)+ROUNDDOWN(ROUNDDOWN(MAX(0,ROUNDDOWN(B11-B12-$B$4-$B$8,-3))*LOOKUP(MAX(0,ROUNDDOWN(B11-B12-$B$4-$B$8,-3)),{0,1950001,3300001,6950001,9000001,18000001,40000001},{0.05,0.1,0.2,0.23,0.33,0.4,0.45})-LOOKUP(MAX(0,ROUNDDOWN(B11-B12-$B$4-$B$8,-3)),{0,1950001,3300001,6950001,9000001,18000001,40000001},{0,97500,427500,636000,1536000,2796000,4796000}),0)*0.021,0))))</f>
        <v/>
      </c>
      <c r="D23" s="3" t="inlineStr">
        <is>
          <t>国民年金と国保を入れなかった場合との差</t>
        </is>
      </c>
    </row>
    <row r="24">
      <c r="A24" s="3" t="inlineStr">
        <is>
          <t>注意</t>
        </is>
      </c>
      <c r="B24" s="9">
        <f>IF($B$5=0,"源泉徴収税額が0なので、申告しても戻る税はない",IF($B$3&gt;20000000,"給与が2,000万円を超える人は対象外",""))</f>
        <v/>
      </c>
      <c r="C24" s="10" t="n"/>
      <c r="D24" s="11" t="n"/>
    </row>
  </sheetData>
  <mergeCells count="1">
    <mergeCell ref="B24:D24"/>
  </mergeCells>
  <conditionalFormatting sqref="A17:B17">
    <cfRule type="expression" priority="1" dxfId="0">
      <formula>TRUE</formula>
    </cfRule>
  </conditionalFormatting>
  <conditionalFormatting sqref="B24">
    <cfRule type="expression" priority="2" dxfId="1">
      <formula>B24&lt;&gt;""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56" customWidth="1" min="3" max="3"/>
    <col width="9" customWidth="1" min="5" max="5"/>
    <col width="10" customWidth="1" min="6" max="6"/>
    <col width="12" customWidth="1" min="7" max="7"/>
    <col width="12" customWidth="1" min="8" max="8"/>
    <col width="11" customWidth="1" min="9" max="9"/>
    <col width="11" customWidth="1" min="10" max="10"/>
    <col width="11" customWidth="1" min="11" max="11"/>
    <col width="10" customWidth="1" min="12" max="12"/>
    <col width="11" customWidth="1" min="13" max="13"/>
    <col width="10" customWidth="1" min="14" max="14"/>
  </cols>
  <sheetData>
    <row r="1">
      <c r="A1" s="1" t="inlineStr">
        <is>
          <t>源泉徴収票がまだないとき。月給と賞与から天引きを見積もり、何月末に辞めるといくら戻るかを並べる</t>
        </is>
      </c>
    </row>
    <row r="2">
      <c r="A2" s="2" t="inlineStr">
        <is>
          <t>入れるもの</t>
        </is>
      </c>
      <c r="B2" s="2" t="inlineStr">
        <is>
          <t>値</t>
        </is>
      </c>
      <c r="C2" s="2" t="inlineStr">
        <is>
          <t>メモ</t>
        </is>
      </c>
      <c r="E2" s="2" t="inlineStr">
        <is>
          <t>辞めた月</t>
        </is>
      </c>
      <c r="F2" s="2" t="inlineStr">
        <is>
          <t>賞与</t>
        </is>
      </c>
      <c r="G2" s="2" t="inlineStr">
        <is>
          <t>源泉徴収税額</t>
        </is>
      </c>
      <c r="H2" s="2" t="inlineStr">
        <is>
          <t>支払金額</t>
        </is>
      </c>
      <c r="I2" s="2" t="inlineStr">
        <is>
          <t>社会保険料</t>
        </is>
      </c>
      <c r="J2" s="2" t="inlineStr">
        <is>
          <t>給与所得</t>
        </is>
      </c>
      <c r="K2" s="2" t="inlineStr">
        <is>
          <t>課税所得</t>
        </is>
      </c>
      <c r="L2" s="2" t="inlineStr">
        <is>
          <t>年税額</t>
        </is>
      </c>
      <c r="M2" s="2" t="inlineStr">
        <is>
          <t>還付</t>
        </is>
      </c>
      <c r="N2" s="2" t="inlineStr">
        <is>
          <t>全額戻るか</t>
        </is>
      </c>
    </row>
    <row r="3">
      <c r="A3" s="3" t="inlineStr">
        <is>
          <t>月給（課税される総支給）</t>
        </is>
      </c>
      <c r="B3" s="4" t="n">
        <v>300000</v>
      </c>
      <c r="C3" s="3" t="inlineStr">
        <is>
          <t>通勤手当の非課税分は入れない</t>
        </is>
      </c>
      <c r="E3" s="12" t="n">
        <v>1</v>
      </c>
      <c r="F3" s="13">
        <f>IF(AND($B$5&gt;0,E3&gt;=$B$6),ROUND($B$3*$B$5,0),0)</f>
        <v/>
      </c>
      <c r="G3" s="13">
        <f>$B$11*E3+IF(F3=0,0,ROUNDDOWN(ROUND((F3-ROUND(F3*$B$7,0))*LOOKUP(($B$3-$B$10)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H3" s="13">
        <f>$B$3*E3+F3</f>
        <v/>
      </c>
      <c r="I3" s="13">
        <f>$B$10*E3+ROUND(F3*$B$7,0)</f>
        <v/>
      </c>
      <c r="J3" s="13">
        <f>IF(TRUE,IF(H3&lt;741000,0,IF(H3&lt;2191000,H3-740000,IF(H3&lt;2193000,1451000,IF(H3&lt;2196000,1453000,IF(H3&lt;2200000,1456000,IF(H3&lt;6600000,ROUND(IF(FLOOR(H3,4000)&lt;=3600000,FLOOR(H3,4000)*0.7-80000,FLOOR(H3,4000)*0.8-440000),0),IF(H3&lt;=8500000,ROUNDDOWN(H3*0.9-1100000,0),H3-1950000))))))),IF(H3&lt;651000,0,IF(H3&lt;1900000,H3-650000,IF(H3&lt;6600000,ROUND(IF(FLOOR(H3,4000)&lt;=3600000,FLOOR(H3,4000)*0.7-80000,FLOOR(H3,4000)*0.8-440000),0),IF(H3&lt;=8500000,ROUNDDOWN(H3*0.9-1100000,0),H3-1950000)))))</f>
        <v/>
      </c>
      <c r="K3" s="13">
        <f>MAX(0,ROUNDDOWN(J3-I3-IF(TRUE,LOOKUP(J3,{0,4890001,6550001,23500001},{1040000,670000,620000,0}),LOOKUP(J3,{0,1320001,3360001,4890001,6550001,23500001},{950000,880000,680000,630000,580000,0})),-3))</f>
        <v/>
      </c>
      <c r="L3" s="13">
        <f>IF(K3&lt;=0,0,ROUNDDOWN(K3*LOOKUP(K3,{0,1950001,3300001,6950001,9000001,18000001,40000001},{0.05,0.1,0.2,0.23,0.33,0.4,0.45})-LOOKUP(K3,{0,1950001,3300001,6950001,9000001,18000001,40000001},{0,97500,427500,636000,1536000,2796000,4796000}),0)+ROUNDDOWN(ROUNDDOWN(K3*LOOKUP(K3,{0,1950001,3300001,6950001,9000001,18000001,40000001},{0.05,0.1,0.2,0.23,0.33,0.4,0.45})-LOOKUP(K3,{0,1950001,3300001,6950001,9000001,18000001,40000001},{0,97500,427500,636000,1536000,2796000,4796000}),0)*0.021,0))</f>
        <v/>
      </c>
      <c r="M3" s="13">
        <f>G3-L3</f>
        <v/>
      </c>
      <c r="N3" s="14">
        <f>IF(AND(G3&gt;0,L3=0),"全額","")</f>
        <v/>
      </c>
    </row>
    <row r="4">
      <c r="A4" s="3" t="inlineStr">
        <is>
          <t>辞めた月（その月の末日に退職）</t>
        </is>
      </c>
      <c r="B4" s="15" t="n">
        <v>9</v>
      </c>
      <c r="C4" s="3" t="inlineStr">
        <is>
          <t>1〜12。12は12月末まで勤めた場合（年末調整を受ける）</t>
        </is>
      </c>
      <c r="E4" s="12" t="n">
        <v>2</v>
      </c>
      <c r="F4" s="13">
        <f>IF(AND($B$5&gt;0,E4&gt;=$B$6),ROUND($B$3*$B$5,0),0)</f>
        <v/>
      </c>
      <c r="G4" s="13">
        <f>$B$11*E4+IF(F4=0,0,ROUNDDOWN(ROUND((F4-ROUND(F4*$B$7,0))*LOOKUP(($B$3-$B$10)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H4" s="13">
        <f>$B$3*E4+F4</f>
        <v/>
      </c>
      <c r="I4" s="13">
        <f>$B$10*E4+ROUND(F4*$B$7,0)</f>
        <v/>
      </c>
      <c r="J4" s="13">
        <f>IF(TRUE,IF(H4&lt;741000,0,IF(H4&lt;2191000,H4-740000,IF(H4&lt;2193000,1451000,IF(H4&lt;2196000,1453000,IF(H4&lt;2200000,1456000,IF(H4&lt;6600000,ROUND(IF(FLOOR(H4,4000)&lt;=3600000,FLOOR(H4,4000)*0.7-80000,FLOOR(H4,4000)*0.8-440000),0),IF(H4&lt;=8500000,ROUNDDOWN(H4*0.9-1100000,0),H4-1950000))))))),IF(H4&lt;651000,0,IF(H4&lt;1900000,H4-650000,IF(H4&lt;6600000,ROUND(IF(FLOOR(H4,4000)&lt;=3600000,FLOOR(H4,4000)*0.7-80000,FLOOR(H4,4000)*0.8-440000),0),IF(H4&lt;=8500000,ROUNDDOWN(H4*0.9-1100000,0),H4-1950000)))))</f>
        <v/>
      </c>
      <c r="K4" s="13">
        <f>MAX(0,ROUNDDOWN(J4-I4-IF(TRUE,LOOKUP(J4,{0,4890001,6550001,23500001},{1040000,670000,620000,0}),LOOKUP(J4,{0,1320001,3360001,4890001,6550001,23500001},{950000,880000,680000,630000,580000,0})),-3))</f>
        <v/>
      </c>
      <c r="L4" s="13">
        <f>IF(K4&lt;=0,0,ROUNDDOWN(K4*LOOKUP(K4,{0,1950001,3300001,6950001,9000001,18000001,40000001},{0.05,0.1,0.2,0.23,0.33,0.4,0.45})-LOOKUP(K4,{0,1950001,3300001,6950001,9000001,18000001,40000001},{0,97500,427500,636000,1536000,2796000,4796000}),0)+ROUNDDOWN(ROUNDDOWN(K4*LOOKUP(K4,{0,1950001,3300001,6950001,9000001,18000001,40000001},{0.05,0.1,0.2,0.23,0.33,0.4,0.45})-LOOKUP(K4,{0,1950001,3300001,6950001,9000001,18000001,40000001},{0,97500,427500,636000,1536000,2796000,4796000}),0)*0.021,0))</f>
        <v/>
      </c>
      <c r="M4" s="13">
        <f>G4-L4</f>
        <v/>
      </c>
      <c r="N4" s="14">
        <f>IF(AND(G4&gt;0,L4=0),"全額","")</f>
        <v/>
      </c>
    </row>
    <row r="5">
      <c r="A5" s="3" t="inlineStr">
        <is>
          <t>賞与は月給の何か月分か</t>
        </is>
      </c>
      <c r="B5" s="16" t="n">
        <v>0</v>
      </c>
      <c r="C5" s="3" t="inlineStr">
        <is>
          <t>0なら賞与なし</t>
        </is>
      </c>
      <c r="E5" s="12" t="n">
        <v>3</v>
      </c>
      <c r="F5" s="13">
        <f>IF(AND($B$5&gt;0,E5&gt;=$B$6),ROUND($B$3*$B$5,0),0)</f>
        <v/>
      </c>
      <c r="G5" s="13">
        <f>$B$11*E5+IF(F5=0,0,ROUNDDOWN(ROUND((F5-ROUND(F5*$B$7,0))*LOOKUP(($B$3-$B$10)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H5" s="13">
        <f>$B$3*E5+F5</f>
        <v/>
      </c>
      <c r="I5" s="13">
        <f>$B$10*E5+ROUND(F5*$B$7,0)</f>
        <v/>
      </c>
      <c r="J5" s="13">
        <f>IF(TRUE,IF(H5&lt;741000,0,IF(H5&lt;2191000,H5-740000,IF(H5&lt;2193000,1451000,IF(H5&lt;2196000,1453000,IF(H5&lt;2200000,1456000,IF(H5&lt;6600000,ROUND(IF(FLOOR(H5,4000)&lt;=3600000,FLOOR(H5,4000)*0.7-80000,FLOOR(H5,4000)*0.8-440000),0),IF(H5&lt;=8500000,ROUNDDOWN(H5*0.9-1100000,0),H5-1950000))))))),IF(H5&lt;651000,0,IF(H5&lt;1900000,H5-650000,IF(H5&lt;6600000,ROUND(IF(FLOOR(H5,4000)&lt;=3600000,FLOOR(H5,4000)*0.7-80000,FLOOR(H5,4000)*0.8-440000),0),IF(H5&lt;=8500000,ROUNDDOWN(H5*0.9-1100000,0),H5-1950000)))))</f>
        <v/>
      </c>
      <c r="K5" s="13">
        <f>MAX(0,ROUNDDOWN(J5-I5-IF(TRUE,LOOKUP(J5,{0,4890001,6550001,23500001},{1040000,670000,620000,0}),LOOKUP(J5,{0,1320001,3360001,4890001,6550001,23500001},{950000,880000,680000,630000,580000,0})),-3))</f>
        <v/>
      </c>
      <c r="L5" s="13">
        <f>IF(K5&lt;=0,0,ROUNDDOWN(K5*LOOKUP(K5,{0,1950001,3300001,6950001,9000001,18000001,40000001},{0.05,0.1,0.2,0.23,0.33,0.4,0.45})-LOOKUP(K5,{0,1950001,3300001,6950001,9000001,18000001,40000001},{0,97500,427500,636000,1536000,2796000,4796000}),0)+ROUNDDOWN(ROUNDDOWN(K5*LOOKUP(K5,{0,1950001,3300001,6950001,9000001,18000001,40000001},{0.05,0.1,0.2,0.23,0.33,0.4,0.45})-LOOKUP(K5,{0,1950001,3300001,6950001,9000001,18000001,40000001},{0,97500,427500,636000,1536000,2796000,4796000}),0)*0.021,0))</f>
        <v/>
      </c>
      <c r="M5" s="13">
        <f>G5-L5</f>
        <v/>
      </c>
      <c r="N5" s="14">
        <f>IF(AND(G5&gt;0,L5=0),"全額","")</f>
        <v/>
      </c>
    </row>
    <row r="6">
      <c r="A6" s="3" t="inlineStr">
        <is>
          <t>賞与を受けた月</t>
        </is>
      </c>
      <c r="B6" s="15" t="n">
        <v>7</v>
      </c>
      <c r="C6" s="3" t="inlineStr">
        <is>
          <t>辞めた月より後なら受けていないものとして数える</t>
        </is>
      </c>
      <c r="E6" s="12" t="n">
        <v>4</v>
      </c>
      <c r="F6" s="13">
        <f>IF(AND($B$5&gt;0,E6&gt;=$B$6),ROUND($B$3*$B$5,0),0)</f>
        <v/>
      </c>
      <c r="G6" s="13">
        <f>$B$11*E6+IF(F6=0,0,ROUNDDOWN(ROUND((F6-ROUND(F6*$B$7,0))*LOOKUP(($B$3-$B$10)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H6" s="13">
        <f>$B$3*E6+F6</f>
        <v/>
      </c>
      <c r="I6" s="13">
        <f>$B$10*E6+ROUND(F6*$B$7,0)</f>
        <v/>
      </c>
      <c r="J6" s="13">
        <f>IF(TRUE,IF(H6&lt;741000,0,IF(H6&lt;2191000,H6-740000,IF(H6&lt;2193000,1451000,IF(H6&lt;2196000,1453000,IF(H6&lt;2200000,1456000,IF(H6&lt;6600000,ROUND(IF(FLOOR(H6,4000)&lt;=3600000,FLOOR(H6,4000)*0.7-80000,FLOOR(H6,4000)*0.8-440000),0),IF(H6&lt;=8500000,ROUNDDOWN(H6*0.9-1100000,0),H6-1950000))))))),IF(H6&lt;651000,0,IF(H6&lt;1900000,H6-650000,IF(H6&lt;6600000,ROUND(IF(FLOOR(H6,4000)&lt;=3600000,FLOOR(H6,4000)*0.7-80000,FLOOR(H6,4000)*0.8-440000),0),IF(H6&lt;=8500000,ROUNDDOWN(H6*0.9-1100000,0),H6-1950000)))))</f>
        <v/>
      </c>
      <c r="K6" s="13">
        <f>MAX(0,ROUNDDOWN(J6-I6-IF(TRUE,LOOKUP(J6,{0,4890001,6550001,23500001},{1040000,670000,620000,0}),LOOKUP(J6,{0,1320001,3360001,4890001,6550001,23500001},{950000,880000,680000,630000,580000,0})),-3))</f>
        <v/>
      </c>
      <c r="L6" s="13">
        <f>IF(K6&lt;=0,0,ROUNDDOWN(K6*LOOKUP(K6,{0,1950001,3300001,6950001,9000001,18000001,40000001},{0.05,0.1,0.2,0.23,0.33,0.4,0.45})-LOOKUP(K6,{0,1950001,3300001,6950001,9000001,18000001,40000001},{0,97500,427500,636000,1536000,2796000,4796000}),0)+ROUNDDOWN(ROUNDDOWN(K6*LOOKUP(K6,{0,1950001,3300001,6950001,9000001,18000001,40000001},{0.05,0.1,0.2,0.23,0.33,0.4,0.45})-LOOKUP(K6,{0,1950001,3300001,6950001,9000001,18000001,40000001},{0,97500,427500,636000,1536000,2796000,4796000}),0)*0.021,0))</f>
        <v/>
      </c>
      <c r="M6" s="13">
        <f>G6-L6</f>
        <v/>
      </c>
      <c r="N6" s="14">
        <f>IF(AND(G6&gt;0,L6=0),"全額","")</f>
        <v/>
      </c>
    </row>
    <row r="7">
      <c r="A7" s="3" t="inlineStr">
        <is>
          <t>社会保険料の率</t>
        </is>
      </c>
      <c r="B7" s="17" t="n">
        <v>0.14575</v>
      </c>
      <c r="C7" s="3" t="inlineStr">
        <is>
          <t>東京の協会けんぽ・厚生年金・雇用保険の本人負担。給与明細があればそちらで</t>
        </is>
      </c>
      <c r="E7" s="12" t="n">
        <v>5</v>
      </c>
      <c r="F7" s="13">
        <f>IF(AND($B$5&gt;0,E7&gt;=$B$6),ROUND($B$3*$B$5,0),0)</f>
        <v/>
      </c>
      <c r="G7" s="13">
        <f>$B$11*E7+IF(F7=0,0,ROUNDDOWN(ROUND((F7-ROUND(F7*$B$7,0))*LOOKUP(($B$3-$B$10)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H7" s="13">
        <f>$B$3*E7+F7</f>
        <v/>
      </c>
      <c r="I7" s="13">
        <f>$B$10*E7+ROUND(F7*$B$7,0)</f>
        <v/>
      </c>
      <c r="J7" s="13">
        <f>IF(TRUE,IF(H7&lt;741000,0,IF(H7&lt;2191000,H7-740000,IF(H7&lt;2193000,1451000,IF(H7&lt;2196000,1453000,IF(H7&lt;2200000,1456000,IF(H7&lt;6600000,ROUND(IF(FLOOR(H7,4000)&lt;=3600000,FLOOR(H7,4000)*0.7-80000,FLOOR(H7,4000)*0.8-440000),0),IF(H7&lt;=8500000,ROUNDDOWN(H7*0.9-1100000,0),H7-1950000))))))),IF(H7&lt;651000,0,IF(H7&lt;1900000,H7-650000,IF(H7&lt;6600000,ROUND(IF(FLOOR(H7,4000)&lt;=3600000,FLOOR(H7,4000)*0.7-80000,FLOOR(H7,4000)*0.8-440000),0),IF(H7&lt;=8500000,ROUNDDOWN(H7*0.9-1100000,0),H7-1950000)))))</f>
        <v/>
      </c>
      <c r="K7" s="13">
        <f>MAX(0,ROUNDDOWN(J7-I7-IF(TRUE,LOOKUP(J7,{0,4890001,6550001,23500001},{1040000,670000,620000,0}),LOOKUP(J7,{0,1320001,3360001,4890001,6550001,23500001},{950000,880000,680000,630000,580000,0})),-3))</f>
        <v/>
      </c>
      <c r="L7" s="13">
        <f>IF(K7&lt;=0,0,ROUNDDOWN(K7*LOOKUP(K7,{0,1950001,3300001,6950001,9000001,18000001,40000001},{0.05,0.1,0.2,0.23,0.33,0.4,0.45})-LOOKUP(K7,{0,1950001,3300001,6950001,9000001,18000001,40000001},{0,97500,427500,636000,1536000,2796000,4796000}),0)+ROUNDDOWN(ROUNDDOWN(K7*LOOKUP(K7,{0,1950001,3300001,6950001,9000001,18000001,40000001},{0.05,0.1,0.2,0.23,0.33,0.4,0.45})-LOOKUP(K7,{0,1950001,3300001,6950001,9000001,18000001,40000001},{0,97500,427500,636000,1536000,2796000,4796000}),0)*0.021,0))</f>
        <v/>
      </c>
      <c r="M7" s="13">
        <f>G7-L7</f>
        <v/>
      </c>
      <c r="N7" s="14">
        <f>IF(AND(G7&gt;0,L7=0),"全額","")</f>
        <v/>
      </c>
    </row>
    <row r="8">
      <c r="E8" s="12" t="n">
        <v>6</v>
      </c>
      <c r="F8" s="13">
        <f>IF(AND($B$5&gt;0,E8&gt;=$B$6),ROUND($B$3*$B$5,0),0)</f>
        <v/>
      </c>
      <c r="G8" s="13">
        <f>$B$11*E8+IF(F8=0,0,ROUNDDOWN(ROUND((F8-ROUND(F8*$B$7,0))*LOOKUP(($B$3-$B$10)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H8" s="13">
        <f>$B$3*E8+F8</f>
        <v/>
      </c>
      <c r="I8" s="13">
        <f>$B$10*E8+ROUND(F8*$B$7,0)</f>
        <v/>
      </c>
      <c r="J8" s="13">
        <f>IF(TRUE,IF(H8&lt;741000,0,IF(H8&lt;2191000,H8-740000,IF(H8&lt;2193000,1451000,IF(H8&lt;2196000,1453000,IF(H8&lt;2200000,1456000,IF(H8&lt;6600000,ROUND(IF(FLOOR(H8,4000)&lt;=3600000,FLOOR(H8,4000)*0.7-80000,FLOOR(H8,4000)*0.8-440000),0),IF(H8&lt;=8500000,ROUNDDOWN(H8*0.9-1100000,0),H8-1950000))))))),IF(H8&lt;651000,0,IF(H8&lt;1900000,H8-650000,IF(H8&lt;6600000,ROUND(IF(FLOOR(H8,4000)&lt;=3600000,FLOOR(H8,4000)*0.7-80000,FLOOR(H8,4000)*0.8-440000),0),IF(H8&lt;=8500000,ROUNDDOWN(H8*0.9-1100000,0),H8-1950000)))))</f>
        <v/>
      </c>
      <c r="K8" s="13">
        <f>MAX(0,ROUNDDOWN(J8-I8-IF(TRUE,LOOKUP(J8,{0,4890001,6550001,23500001},{1040000,670000,620000,0}),LOOKUP(J8,{0,1320001,3360001,4890001,6550001,23500001},{950000,880000,680000,630000,580000,0})),-3))</f>
        <v/>
      </c>
      <c r="L8" s="13">
        <f>IF(K8&lt;=0,0,ROUNDDOWN(K8*LOOKUP(K8,{0,1950001,3300001,6950001,9000001,18000001,40000001},{0.05,0.1,0.2,0.23,0.33,0.4,0.45})-LOOKUP(K8,{0,1950001,3300001,6950001,9000001,18000001,40000001},{0,97500,427500,636000,1536000,2796000,4796000}),0)+ROUNDDOWN(ROUNDDOWN(K8*LOOKUP(K8,{0,1950001,3300001,6950001,9000001,18000001,40000001},{0.05,0.1,0.2,0.23,0.33,0.4,0.45})-LOOKUP(K8,{0,1950001,3300001,6950001,9000001,18000001,40000001},{0,97500,427500,636000,1536000,2796000,4796000}),0)*0.021,0))</f>
        <v/>
      </c>
      <c r="M8" s="13">
        <f>G8-L8</f>
        <v/>
      </c>
      <c r="N8" s="14">
        <f>IF(AND(G8&gt;0,L8=0),"全額","")</f>
        <v/>
      </c>
    </row>
    <row r="9">
      <c r="A9" s="2" t="inlineStr">
        <is>
          <t>見積もり</t>
        </is>
      </c>
      <c r="B9" s="2" t="inlineStr">
        <is>
          <t>金額</t>
        </is>
      </c>
      <c r="C9" s="2" t="inlineStr">
        <is>
          <t>メモ</t>
        </is>
      </c>
      <c r="E9" s="12" t="n">
        <v>7</v>
      </c>
      <c r="F9" s="13">
        <f>IF(AND($B$5&gt;0,E9&gt;=$B$6),ROUND($B$3*$B$5,0),0)</f>
        <v/>
      </c>
      <c r="G9" s="13">
        <f>$B$11*E9+IF(F9=0,0,ROUNDDOWN(ROUND((F9-ROUND(F9*$B$7,0))*LOOKUP(($B$3-$B$10)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H9" s="13">
        <f>$B$3*E9+F9</f>
        <v/>
      </c>
      <c r="I9" s="13">
        <f>$B$10*E9+ROUND(F9*$B$7,0)</f>
        <v/>
      </c>
      <c r="J9" s="13">
        <f>IF(TRUE,IF(H9&lt;741000,0,IF(H9&lt;2191000,H9-740000,IF(H9&lt;2193000,1451000,IF(H9&lt;2196000,1453000,IF(H9&lt;2200000,1456000,IF(H9&lt;6600000,ROUND(IF(FLOOR(H9,4000)&lt;=3600000,FLOOR(H9,4000)*0.7-80000,FLOOR(H9,4000)*0.8-440000),0),IF(H9&lt;=8500000,ROUNDDOWN(H9*0.9-1100000,0),H9-1950000))))))),IF(H9&lt;651000,0,IF(H9&lt;1900000,H9-650000,IF(H9&lt;6600000,ROUND(IF(FLOOR(H9,4000)&lt;=3600000,FLOOR(H9,4000)*0.7-80000,FLOOR(H9,4000)*0.8-440000),0),IF(H9&lt;=8500000,ROUNDDOWN(H9*0.9-1100000,0),H9-1950000)))))</f>
        <v/>
      </c>
      <c r="K9" s="13">
        <f>MAX(0,ROUNDDOWN(J9-I9-IF(TRUE,LOOKUP(J9,{0,4890001,6550001,23500001},{1040000,670000,620000,0}),LOOKUP(J9,{0,1320001,3360001,4890001,6550001,23500001},{950000,880000,680000,630000,580000,0})),-3))</f>
        <v/>
      </c>
      <c r="L9" s="13">
        <f>IF(K9&lt;=0,0,ROUNDDOWN(K9*LOOKUP(K9,{0,1950001,3300001,6950001,9000001,18000001,40000001},{0.05,0.1,0.2,0.23,0.33,0.4,0.45})-LOOKUP(K9,{0,1950001,3300001,6950001,9000001,18000001,40000001},{0,97500,427500,636000,1536000,2796000,4796000}),0)+ROUNDDOWN(ROUNDDOWN(K9*LOOKUP(K9,{0,1950001,3300001,6950001,9000001,18000001,40000001},{0.05,0.1,0.2,0.23,0.33,0.4,0.45})-LOOKUP(K9,{0,1950001,3300001,6950001,9000001,18000001,40000001},{0,97500,427500,636000,1536000,2796000,4796000}),0)*0.021,0))</f>
        <v/>
      </c>
      <c r="M9" s="13">
        <f>G9-L9</f>
        <v/>
      </c>
      <c r="N9" s="14">
        <f>IF(AND(G9&gt;0,L9=0),"全額","")</f>
        <v/>
      </c>
    </row>
    <row r="10">
      <c r="A10" s="3" t="inlineStr">
        <is>
          <t>毎月の社会保険料</t>
        </is>
      </c>
      <c r="B10" s="5">
        <f>ROUND($B$3*$B$7,0)</f>
        <v/>
      </c>
      <c r="C10" s="3" t="inlineStr"/>
      <c r="E10" s="12" t="n">
        <v>8</v>
      </c>
      <c r="F10" s="13">
        <f>IF(AND($B$5&gt;0,E10&gt;=$B$6),ROUND($B$3*$B$5,0),0)</f>
        <v/>
      </c>
      <c r="G10" s="13">
        <f>$B$11*E10+IF(F10=0,0,ROUNDDOWN(ROUND((F10-ROUND(F10*$B$7,0))*LOOKUP(($B$3-$B$10)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H10" s="13">
        <f>$B$3*E10+F10</f>
        <v/>
      </c>
      <c r="I10" s="13">
        <f>$B$10*E10+ROUND(F10*$B$7,0)</f>
        <v/>
      </c>
      <c r="J10" s="13">
        <f>IF(TRUE,IF(H10&lt;741000,0,IF(H10&lt;2191000,H10-740000,IF(H10&lt;2193000,1451000,IF(H10&lt;2196000,1453000,IF(H10&lt;2200000,1456000,IF(H10&lt;6600000,ROUND(IF(FLOOR(H10,4000)&lt;=3600000,FLOOR(H10,4000)*0.7-80000,FLOOR(H10,4000)*0.8-440000),0),IF(H10&lt;=8500000,ROUNDDOWN(H10*0.9-1100000,0),H10-1950000))))))),IF(H10&lt;651000,0,IF(H10&lt;1900000,H10-650000,IF(H10&lt;6600000,ROUND(IF(FLOOR(H10,4000)&lt;=3600000,FLOOR(H10,4000)*0.7-80000,FLOOR(H10,4000)*0.8-440000),0),IF(H10&lt;=8500000,ROUNDDOWN(H10*0.9-1100000,0),H10-1950000)))))</f>
        <v/>
      </c>
      <c r="K10" s="13">
        <f>MAX(0,ROUNDDOWN(J10-I10-IF(TRUE,LOOKUP(J10,{0,4890001,6550001,23500001},{1040000,670000,620000,0}),LOOKUP(J10,{0,1320001,3360001,4890001,6550001,23500001},{950000,880000,680000,630000,580000,0})),-3))</f>
        <v/>
      </c>
      <c r="L10" s="13">
        <f>IF(K10&lt;=0,0,ROUNDDOWN(K10*LOOKUP(K10,{0,1950001,3300001,6950001,9000001,18000001,40000001},{0.05,0.1,0.2,0.23,0.33,0.4,0.45})-LOOKUP(K10,{0,1950001,3300001,6950001,9000001,18000001,40000001},{0,97500,427500,636000,1536000,2796000,4796000}),0)+ROUNDDOWN(ROUNDDOWN(K10*LOOKUP(K10,{0,1950001,3300001,6950001,9000001,18000001,40000001},{0.05,0.1,0.2,0.23,0.33,0.4,0.45})-LOOKUP(K10,{0,1950001,3300001,6950001,9000001,18000001,40000001},{0,97500,427500,636000,1536000,2796000,4796000}),0)*0.021,0))</f>
        <v/>
      </c>
      <c r="M10" s="13">
        <f>G10-L10</f>
        <v/>
      </c>
      <c r="N10" s="14">
        <f>IF(AND(G10&gt;0,L10=0),"全額","")</f>
        <v/>
      </c>
    </row>
    <row r="11">
      <c r="A11" s="3" t="inlineStr">
        <is>
          <t>毎月の源泉所得税</t>
        </is>
      </c>
      <c r="B11" s="5">
        <f>IF(MAX(0,($B$3-B10)-ROUNDUP(IF(($B$3-B10)&lt;=158333,54167,($B$3-B10)*LOOKUP(($B$3-B10),{0,158334,300000,550000,708331},{0,0.3,0.2,0.1,0})+LOOKUP(($B$3-B10),{0,158334,300000,550000,708331},{0,6667,36667,91667,162500})),0)-LOOKUP(($B$3-B10),{0,2120834,2162500,2204167,2245834},{48334,40000,26667,13334,0}))&lt;=0,0,ROUND(MAX(0,($B$3-B10)-ROUNDUP(IF(($B$3-B10)&lt;=158333,54167,($B$3-B10)*LOOKUP(($B$3-B10),{0,158334,300000,550000,708331},{0,0.3,0.2,0.1,0})+LOOKUP(($B$3-B10),{0,158334,300000,550000,708331},{0,6667,36667,91667,162500})),0)-LOOKUP(($B$3-B10),{0,2120834,2162500,2204167,2245834},{48334,40000,26667,13334,0}))*LOOKUP(MAX(0,($B$3-B10)-ROUNDUP(IF(($B$3-B10)&lt;=158333,54167,($B$3-B10)*LOOKUP(($B$3-B10),{0,158334,300000,550000,708331},{0,0.3,0.2,0.1,0})+LOOKUP(($B$3-B10),{0,158334,300000,550000,708331},{0,6667,36667,91667,162500})),0)-LOOKUP(($B$3-B10),{0,2120834,2162500,2204167,2245834},{48334,40000,26667,13334,0})),{0,162501,275001,579167,750001,1500001,3333334},{0.05105,0.1021,0.2042,0.23483,0.33693,0.4084,0.45945})-LOOKUP(MAX(0,($B$3-B10)-ROUNDUP(IF(($B$3-B10)&lt;=158333,54167,($B$3-B10)*LOOKUP(($B$3-B10),{0,158334,300000,550000,708331},{0,0.3,0.2,0.1,0})+LOOKUP(($B$3-B10),{0,158334,300000,550000,708331},{0,6667,36667,91667,162500})),0)-LOOKUP(($B$3-B10),{0,2120834,2162500,2204167,2245834},{48334,40000,26667,13334,0})),{0,162501,275001,579167,750001,1500001,3333334},{0,8296,36374,54113,130688,237893,408061}),-1))</f>
        <v/>
      </c>
      <c r="C11" s="3" t="inlineStr">
        <is>
          <t>令和8年分の電算機計算の特例。月額表とは数十円違うことがある</t>
        </is>
      </c>
      <c r="E11" s="12" t="n">
        <v>9</v>
      </c>
      <c r="F11" s="13">
        <f>IF(AND($B$5&gt;0,E11&gt;=$B$6),ROUND($B$3*$B$5,0),0)</f>
        <v/>
      </c>
      <c r="G11" s="13">
        <f>$B$11*E11+IF(F11=0,0,ROUNDDOWN(ROUND((F11-ROUND(F11*$B$7,0))*LOOKUP(($B$3-$B$10)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H11" s="13">
        <f>$B$3*E11+F11</f>
        <v/>
      </c>
      <c r="I11" s="13">
        <f>$B$10*E11+ROUND(F11*$B$7,0)</f>
        <v/>
      </c>
      <c r="J11" s="13">
        <f>IF(TRUE,IF(H11&lt;741000,0,IF(H11&lt;2191000,H11-740000,IF(H11&lt;2193000,1451000,IF(H11&lt;2196000,1453000,IF(H11&lt;2200000,1456000,IF(H11&lt;6600000,ROUND(IF(FLOOR(H11,4000)&lt;=3600000,FLOOR(H11,4000)*0.7-80000,FLOOR(H11,4000)*0.8-440000),0),IF(H11&lt;=8500000,ROUNDDOWN(H11*0.9-1100000,0),H11-1950000))))))),IF(H11&lt;651000,0,IF(H11&lt;1900000,H11-650000,IF(H11&lt;6600000,ROUND(IF(FLOOR(H11,4000)&lt;=3600000,FLOOR(H11,4000)*0.7-80000,FLOOR(H11,4000)*0.8-440000),0),IF(H11&lt;=8500000,ROUNDDOWN(H11*0.9-1100000,0),H11-1950000)))))</f>
        <v/>
      </c>
      <c r="K11" s="13">
        <f>MAX(0,ROUNDDOWN(J11-I11-IF(TRUE,LOOKUP(J11,{0,4890001,6550001,23500001},{1040000,670000,620000,0}),LOOKUP(J11,{0,1320001,3360001,4890001,6550001,23500001},{950000,880000,680000,630000,580000,0})),-3))</f>
        <v/>
      </c>
      <c r="L11" s="13">
        <f>IF(K11&lt;=0,0,ROUNDDOWN(K11*LOOKUP(K11,{0,1950001,3300001,6950001,9000001,18000001,40000001},{0.05,0.1,0.2,0.23,0.33,0.4,0.45})-LOOKUP(K11,{0,1950001,3300001,6950001,9000001,18000001,40000001},{0,97500,427500,636000,1536000,2796000,4796000}),0)+ROUNDDOWN(ROUNDDOWN(K11*LOOKUP(K11,{0,1950001,3300001,6950001,9000001,18000001,40000001},{0.05,0.1,0.2,0.23,0.33,0.4,0.45})-LOOKUP(K11,{0,1950001,3300001,6950001,9000001,18000001,40000001},{0,97500,427500,636000,1536000,2796000,4796000}),0)*0.021,0))</f>
        <v/>
      </c>
      <c r="M11" s="13">
        <f>G11-L11</f>
        <v/>
      </c>
      <c r="N11" s="14">
        <f>IF(AND(G11&gt;0,L11=0),"全額","")</f>
        <v/>
      </c>
    </row>
    <row r="12">
      <c r="A12" s="3" t="inlineStr">
        <is>
          <t>賞与</t>
        </is>
      </c>
      <c r="B12" s="5">
        <f>IF(AND($B$5&gt;0,$B$4&gt;=$B$6),ROUND($B$3*$B$5,0),0)</f>
        <v/>
      </c>
      <c r="C12" s="3" t="inlineStr"/>
      <c r="E12" s="12" t="n">
        <v>10</v>
      </c>
      <c r="F12" s="13">
        <f>IF(AND($B$5&gt;0,E12&gt;=$B$6),ROUND($B$3*$B$5,0),0)</f>
        <v/>
      </c>
      <c r="G12" s="13">
        <f>$B$11*E12+IF(F12=0,0,ROUNDDOWN(ROUND((F12-ROUND(F12*$B$7,0))*LOOKUP(($B$3-$B$10)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H12" s="13">
        <f>$B$3*E12+F12</f>
        <v/>
      </c>
      <c r="I12" s="13">
        <f>$B$10*E12+ROUND(F12*$B$7,0)</f>
        <v/>
      </c>
      <c r="J12" s="13">
        <f>IF(TRUE,IF(H12&lt;741000,0,IF(H12&lt;2191000,H12-740000,IF(H12&lt;2193000,1451000,IF(H12&lt;2196000,1453000,IF(H12&lt;2200000,1456000,IF(H12&lt;6600000,ROUND(IF(FLOOR(H12,4000)&lt;=3600000,FLOOR(H12,4000)*0.7-80000,FLOOR(H12,4000)*0.8-440000),0),IF(H12&lt;=8500000,ROUNDDOWN(H12*0.9-1100000,0),H12-1950000))))))),IF(H12&lt;651000,0,IF(H12&lt;1900000,H12-650000,IF(H12&lt;6600000,ROUND(IF(FLOOR(H12,4000)&lt;=3600000,FLOOR(H12,4000)*0.7-80000,FLOOR(H12,4000)*0.8-440000),0),IF(H12&lt;=8500000,ROUNDDOWN(H12*0.9-1100000,0),H12-1950000)))))</f>
        <v/>
      </c>
      <c r="K12" s="13">
        <f>MAX(0,ROUNDDOWN(J12-I12-IF(TRUE,LOOKUP(J12,{0,4890001,6550001,23500001},{1040000,670000,620000,0}),LOOKUP(J12,{0,1320001,3360001,4890001,6550001,23500001},{950000,880000,680000,630000,580000,0})),-3))</f>
        <v/>
      </c>
      <c r="L12" s="13">
        <f>IF(K12&lt;=0,0,ROUNDDOWN(K12*LOOKUP(K12,{0,1950001,3300001,6950001,9000001,18000001,40000001},{0.05,0.1,0.2,0.23,0.33,0.4,0.45})-LOOKUP(K12,{0,1950001,3300001,6950001,9000001,18000001,40000001},{0,97500,427500,636000,1536000,2796000,4796000}),0)+ROUNDDOWN(ROUNDDOWN(K12*LOOKUP(K12,{0,1950001,3300001,6950001,9000001,18000001,40000001},{0.05,0.1,0.2,0.23,0.33,0.4,0.45})-LOOKUP(K12,{0,1950001,3300001,6950001,9000001,18000001,40000001},{0,97500,427500,636000,1536000,2796000,4796000}),0)*0.021,0))</f>
        <v/>
      </c>
      <c r="M12" s="13">
        <f>G12-L12</f>
        <v/>
      </c>
      <c r="N12" s="14">
        <f>IF(AND(G12&gt;0,L12=0),"全額","")</f>
        <v/>
      </c>
    </row>
    <row r="13">
      <c r="A13" s="3" t="inlineStr">
        <is>
          <t>賞与の源泉所得税</t>
        </is>
      </c>
      <c r="B13" s="5">
        <f>IF(B12=0,0,ROUNDDOWN(ROUND((B12-ROUND(B12*$B$7,0))*LOOKUP(($B$3-B10)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C13" s="3" t="inlineStr">
        <is>
          <t>賞与に対する源泉徴収税額の算出率の表（扶養0人）</t>
        </is>
      </c>
      <c r="E13" s="12" t="n">
        <v>11</v>
      </c>
      <c r="F13" s="13">
        <f>IF(AND($B$5&gt;0,E13&gt;=$B$6),ROUND($B$3*$B$5,0),0)</f>
        <v/>
      </c>
      <c r="G13" s="13">
        <f>$B$11*E13+IF(F13=0,0,ROUNDDOWN(ROUND((F13-ROUND(F13*$B$7,0))*LOOKUP(($B$3-$B$10)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H13" s="13">
        <f>$B$3*E13+F13</f>
        <v/>
      </c>
      <c r="I13" s="13">
        <f>$B$10*E13+ROUND(F13*$B$7,0)</f>
        <v/>
      </c>
      <c r="J13" s="13">
        <f>IF(TRUE,IF(H13&lt;741000,0,IF(H13&lt;2191000,H13-740000,IF(H13&lt;2193000,1451000,IF(H13&lt;2196000,1453000,IF(H13&lt;2200000,1456000,IF(H13&lt;6600000,ROUND(IF(FLOOR(H13,4000)&lt;=3600000,FLOOR(H13,4000)*0.7-80000,FLOOR(H13,4000)*0.8-440000),0),IF(H13&lt;=8500000,ROUNDDOWN(H13*0.9-1100000,0),H13-1950000))))))),IF(H13&lt;651000,0,IF(H13&lt;1900000,H13-650000,IF(H13&lt;6600000,ROUND(IF(FLOOR(H13,4000)&lt;=3600000,FLOOR(H13,4000)*0.7-80000,FLOOR(H13,4000)*0.8-440000),0),IF(H13&lt;=8500000,ROUNDDOWN(H13*0.9-1100000,0),H13-1950000)))))</f>
        <v/>
      </c>
      <c r="K13" s="13">
        <f>MAX(0,ROUNDDOWN(J13-I13-IF(TRUE,LOOKUP(J13,{0,4890001,6550001,23500001},{1040000,670000,620000,0}),LOOKUP(J13,{0,1320001,3360001,4890001,6550001,23500001},{950000,880000,680000,630000,580000,0})),-3))</f>
        <v/>
      </c>
      <c r="L13" s="13">
        <f>IF(K13&lt;=0,0,ROUNDDOWN(K13*LOOKUP(K13,{0,1950001,3300001,6950001,9000001,18000001,40000001},{0.05,0.1,0.2,0.23,0.33,0.4,0.45})-LOOKUP(K13,{0,1950001,3300001,6950001,9000001,18000001,40000001},{0,97500,427500,636000,1536000,2796000,4796000}),0)+ROUNDDOWN(ROUNDDOWN(K13*LOOKUP(K13,{0,1950001,3300001,6950001,9000001,18000001,40000001},{0.05,0.1,0.2,0.23,0.33,0.4,0.45})-LOOKUP(K13,{0,1950001,3300001,6950001,9000001,18000001,40000001},{0,97500,427500,636000,1536000,2796000,4796000}),0)*0.021,0))</f>
        <v/>
      </c>
      <c r="M13" s="13">
        <f>G13-L13</f>
        <v/>
      </c>
      <c r="N13" s="14">
        <f>IF(AND(G13&gt;0,L13=0),"全額","")</f>
        <v/>
      </c>
    </row>
    <row r="14">
      <c r="A14" s="3" t="inlineStr">
        <is>
          <t>支払金額</t>
        </is>
      </c>
      <c r="B14" s="5">
        <f>$B$3*$B$4+B12</f>
        <v/>
      </c>
      <c r="C14" s="3" t="inlineStr"/>
      <c r="E14" s="12" t="n">
        <v>12</v>
      </c>
      <c r="F14" s="13">
        <f>IF(AND($B$5&gt;0,E14&gt;=$B$6),ROUND($B$3*$B$5,0),0)</f>
        <v/>
      </c>
      <c r="G14" s="13">
        <f>$B$11*E14+IF(F14=0,0,ROUNDDOWN(ROUND((F14-ROUND(F14*$B$7,0))*LOOKUP(($B$3-$B$10)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H14" s="13">
        <f>$B$3*E14+F14</f>
        <v/>
      </c>
      <c r="I14" s="13">
        <f>$B$10*E14+ROUND(F14*$B$7,0)</f>
        <v/>
      </c>
      <c r="J14" s="13">
        <f>IF(TRUE,IF(H14&lt;741000,0,IF(H14&lt;2191000,H14-740000,IF(H14&lt;2193000,1451000,IF(H14&lt;2196000,1453000,IF(H14&lt;2200000,1456000,IF(H14&lt;6600000,ROUND(IF(FLOOR(H14,4000)&lt;=3600000,FLOOR(H14,4000)*0.7-80000,FLOOR(H14,4000)*0.8-440000),0),IF(H14&lt;=8500000,ROUNDDOWN(H14*0.9-1100000,0),H14-1950000))))))),IF(H14&lt;651000,0,IF(H14&lt;1900000,H14-650000,IF(H14&lt;6600000,ROUND(IF(FLOOR(H14,4000)&lt;=3600000,FLOOR(H14,4000)*0.7-80000,FLOOR(H14,4000)*0.8-440000),0),IF(H14&lt;=8500000,ROUNDDOWN(H14*0.9-1100000,0),H14-1950000)))))</f>
        <v/>
      </c>
      <c r="K14" s="13">
        <f>MAX(0,ROUNDDOWN(J14-I14-IF(TRUE,LOOKUP(J14,{0,4890001,6550001,23500001},{1040000,670000,620000,0}),LOOKUP(J14,{0,1320001,3360001,4890001,6550001,23500001},{950000,880000,680000,630000,580000,0})),-3))</f>
        <v/>
      </c>
      <c r="L14" s="13">
        <f>IF(K14&lt;=0,0,ROUNDDOWN(K14*LOOKUP(K14,{0,1950001,3300001,6950001,9000001,18000001,40000001},{0.05,0.1,0.2,0.23,0.33,0.4,0.45})-LOOKUP(K14,{0,1950001,3300001,6950001,9000001,18000001,40000001},{0,97500,427500,636000,1536000,2796000,4796000}),0)+ROUNDDOWN(ROUNDDOWN(K14*LOOKUP(K14,{0,1950001,3300001,6950001,9000001,18000001,40000001},{0.05,0.1,0.2,0.23,0.33,0.4,0.45})-LOOKUP(K14,{0,1950001,3300001,6950001,9000001,18000001,40000001},{0,97500,427500,636000,1536000,2796000,4796000}),0)*0.021,0))</f>
        <v/>
      </c>
      <c r="M14" s="13">
        <f>G14-L14</f>
        <v/>
      </c>
      <c r="N14" s="14">
        <f>IF(AND(G14&gt;0,L14=0),"全額","")</f>
        <v/>
      </c>
    </row>
    <row r="15">
      <c r="A15" s="3" t="inlineStr">
        <is>
          <t>社会保険料等の金額</t>
        </is>
      </c>
      <c r="B15" s="5">
        <f>B10*$B$4+ROUND(B12*$B$7,0)</f>
        <v/>
      </c>
      <c r="C15" s="3" t="inlineStr"/>
    </row>
    <row r="16">
      <c r="A16" s="3" t="inlineStr">
        <is>
          <t>源泉徴収税額</t>
        </is>
      </c>
      <c r="B16" s="5">
        <f>B11*$B$4+B13</f>
        <v/>
      </c>
      <c r="C16" s="3" t="inlineStr"/>
      <c r="E16" s="14" t="inlineStr">
        <is>
          <t>還付がいちばん多い月</t>
        </is>
      </c>
      <c r="F16" s="10" t="n"/>
      <c r="G16" s="10" t="n"/>
      <c r="H16" s="11" t="n"/>
      <c r="I16" s="18">
        <f>INDEX(E3:E14,MATCH(MAX(M3:M14),M3:M14,0))</f>
        <v/>
      </c>
    </row>
    <row r="17">
      <c r="A17" s="3" t="inlineStr">
        <is>
          <t>給与所得</t>
        </is>
      </c>
      <c r="B17" s="5">
        <f>IF(TRUE,IF(B14&lt;741000,0,IF(B14&lt;2191000,B14-740000,IF(B14&lt;2193000,1451000,IF(B14&lt;2196000,1453000,IF(B14&lt;2200000,1456000,IF(B14&lt;6600000,ROUND(IF(FLOOR(B14,4000)&lt;=3600000,FLOOR(B14,4000)*0.7-80000,FLOOR(B14,4000)*0.8-440000),0),IF(B14&lt;=8500000,ROUNDDOWN(B14*0.9-1100000,0),B14-1950000))))))),IF(B14&lt;651000,0,IF(B14&lt;1900000,B14-650000,IF(B14&lt;6600000,ROUND(IF(FLOOR(B14,4000)&lt;=3600000,FLOOR(B14,4000)*0.7-80000,FLOOR(B14,4000)*0.8-440000),0),IF(B14&lt;=8500000,ROUNDDOWN(B14*0.9-1100000,0),B14-1950000)))))</f>
        <v/>
      </c>
      <c r="C17" s="3" t="inlineStr"/>
      <c r="E17" s="14" t="inlineStr">
        <is>
          <t>天引きが全額戻る最後の月</t>
        </is>
      </c>
      <c r="F17" s="10" t="n"/>
      <c r="G17" s="10" t="n"/>
      <c r="H17" s="11" t="n"/>
      <c r="I17" s="18">
        <f>IFERROR(LOOKUP(2,1/(N3:N14="全額"),E3:E14),"なし")</f>
        <v/>
      </c>
    </row>
    <row r="18">
      <c r="A18" s="3" t="inlineStr">
        <is>
          <t>課税される所得金額</t>
        </is>
      </c>
      <c r="B18" s="5">
        <f>MAX(0,ROUNDDOWN(B17-B15-IF(TRUE,LOOKUP(B17,{0,4890001,6550001,23500001},{1040000,670000,620000,0}),LOOKUP(B17,{0,1320001,3360001,4890001,6550001,23500001},{950000,880000,680000,630000,580000,0})),-3))</f>
        <v/>
      </c>
      <c r="C18" s="3" t="inlineStr">
        <is>
          <t>基礎控除は改正後</t>
        </is>
      </c>
    </row>
    <row r="19">
      <c r="A19" s="3" t="inlineStr">
        <is>
          <t>所得税と復興特別所得税</t>
        </is>
      </c>
      <c r="B19" s="5">
        <f>IF(B18&lt;=0,0,ROUNDDOWN(B18*LOOKUP(B18,{0,1950001,3300001,6950001,9000001,18000001,40000001},{0.05,0.1,0.2,0.23,0.33,0.4,0.45})-LOOKUP(B18,{0,1950001,3300001,6950001,9000001,18000001,40000001},{0,97500,427500,636000,1536000,2796000,4796000}),0)+ROUNDDOWN(ROUNDDOWN(B18*LOOKUP(B18,{0,1950001,3300001,6950001,9000001,18000001,40000001},{0.05,0.1,0.2,0.23,0.33,0.4,0.45})-LOOKUP(B18,{0,1950001,3300001,6950001,9000001,18000001,40000001},{0,97500,427500,636000,1536000,2796000,4796000}),0)*0.021,0))</f>
        <v/>
      </c>
      <c r="C19" s="3" t="inlineStr"/>
    </row>
    <row r="20">
      <c r="A20" s="3" t="inlineStr">
        <is>
          <t>還付の見積もり</t>
        </is>
      </c>
      <c r="B20" s="6">
        <f>B16-B19</f>
        <v/>
      </c>
      <c r="C20" s="3" t="inlineStr">
        <is>
          <t>12月末まで勤めた場合は年末調整で戻る額（100円未満の扱いで少し違う）</t>
        </is>
      </c>
    </row>
  </sheetData>
  <mergeCells count="2">
    <mergeCell ref="E16:H16"/>
    <mergeCell ref="E17:H17"/>
  </mergeCells>
  <conditionalFormatting sqref="A20:B20">
    <cfRule type="expression" priority="1" dxfId="0">
      <formula>TRUE</formula>
    </cfRule>
  </conditionalFormatting>
  <conditionalFormatting sqref="M3:M14">
    <cfRule type="expression" priority="2" dxfId="0">
      <formula>M3=MAX($M$3:$M$14)</formula>
    </cfRule>
  </conditionalFormatting>
  <dataValidations count="2">
    <dataValidation sqref="B4" showDropDown="0" showInputMessage="0" showErrorMessage="0" allowBlank="0" type="list">
      <formula1>"1,2,3,4,5,6,7,8,9,10,11,12"</formula1>
    </dataValidation>
    <dataValidation sqref="B6" showDropDown="0" showInputMessage="0" showErrorMessage="0" allowBlank="0" type="list">
      <formula1>"1,2,3,4,5,6,7,8,9,10,11,12"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48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</cols>
  <sheetData>
    <row r="1">
      <c r="A1" s="1" t="inlineStr">
        <is>
          <t>何月末に辞めると、確定申告でいくら戻るか（円）。12月は年末調整。緑はその月給で還付がいちばん多い月</t>
        </is>
      </c>
    </row>
    <row r="3">
      <c r="A3" s="19" t="inlineStr">
        <is>
          <t>賞与なし</t>
        </is>
      </c>
    </row>
    <row r="4">
      <c r="A4" s="2" t="inlineStr">
        <is>
          <t>辞めた月</t>
        </is>
      </c>
      <c r="B4" s="2" t="inlineStr">
        <is>
          <t>月給20万円</t>
        </is>
      </c>
      <c r="C4" s="2" t="inlineStr">
        <is>
          <t>月給25万円</t>
        </is>
      </c>
      <c r="D4" s="2" t="inlineStr">
        <is>
          <t>月給30万円</t>
        </is>
      </c>
      <c r="E4" s="2" t="inlineStr">
        <is>
          <t>月給40万円</t>
        </is>
      </c>
      <c r="F4" s="2" t="inlineStr">
        <is>
          <t>月給50万円</t>
        </is>
      </c>
      <c r="G4" s="2" t="inlineStr">
        <is>
          <t>天引き 20万円</t>
        </is>
      </c>
      <c r="H4" s="2" t="inlineStr">
        <is>
          <t>天引き 25万円</t>
        </is>
      </c>
      <c r="I4" s="2" t="inlineStr">
        <is>
          <t>天引き 30万円</t>
        </is>
      </c>
      <c r="J4" s="2" t="inlineStr">
        <is>
          <t>天引き 40万円</t>
        </is>
      </c>
      <c r="K4" s="2" t="inlineStr">
        <is>
          <t>天引き 50万円</t>
        </is>
      </c>
    </row>
    <row r="5">
      <c r="A5" s="20" t="n">
        <v>1</v>
      </c>
      <c r="B5" s="13">
        <f>計算!U3</f>
        <v/>
      </c>
      <c r="C5" s="13">
        <f>計算!U4</f>
        <v/>
      </c>
      <c r="D5" s="13">
        <f>計算!U5</f>
        <v/>
      </c>
      <c r="E5" s="13">
        <f>計算!U6</f>
        <v/>
      </c>
      <c r="F5" s="13">
        <f>計算!U7</f>
        <v/>
      </c>
      <c r="G5" s="13">
        <f>計算!P3</f>
        <v/>
      </c>
      <c r="H5" s="13">
        <f>計算!P4</f>
        <v/>
      </c>
      <c r="I5" s="13">
        <f>計算!P5</f>
        <v/>
      </c>
      <c r="J5" s="13">
        <f>計算!P6</f>
        <v/>
      </c>
      <c r="K5" s="13">
        <f>計算!P7</f>
        <v/>
      </c>
    </row>
    <row r="6">
      <c r="A6" s="20" t="n">
        <v>2</v>
      </c>
      <c r="B6" s="13">
        <f>計算!U8</f>
        <v/>
      </c>
      <c r="C6" s="13">
        <f>計算!U9</f>
        <v/>
      </c>
      <c r="D6" s="13">
        <f>計算!U10</f>
        <v/>
      </c>
      <c r="E6" s="13">
        <f>計算!U11</f>
        <v/>
      </c>
      <c r="F6" s="13">
        <f>計算!U12</f>
        <v/>
      </c>
      <c r="G6" s="13">
        <f>計算!P8</f>
        <v/>
      </c>
      <c r="H6" s="13">
        <f>計算!P9</f>
        <v/>
      </c>
      <c r="I6" s="13">
        <f>計算!P10</f>
        <v/>
      </c>
      <c r="J6" s="13">
        <f>計算!P11</f>
        <v/>
      </c>
      <c r="K6" s="13">
        <f>計算!P12</f>
        <v/>
      </c>
    </row>
    <row r="7">
      <c r="A7" s="20" t="n">
        <v>3</v>
      </c>
      <c r="B7" s="13">
        <f>計算!U13</f>
        <v/>
      </c>
      <c r="C7" s="13">
        <f>計算!U14</f>
        <v/>
      </c>
      <c r="D7" s="13">
        <f>計算!U15</f>
        <v/>
      </c>
      <c r="E7" s="13">
        <f>計算!U16</f>
        <v/>
      </c>
      <c r="F7" s="13">
        <f>計算!U17</f>
        <v/>
      </c>
      <c r="G7" s="13">
        <f>計算!P13</f>
        <v/>
      </c>
      <c r="H7" s="13">
        <f>計算!P14</f>
        <v/>
      </c>
      <c r="I7" s="13">
        <f>計算!P15</f>
        <v/>
      </c>
      <c r="J7" s="13">
        <f>計算!P16</f>
        <v/>
      </c>
      <c r="K7" s="13">
        <f>計算!P17</f>
        <v/>
      </c>
    </row>
    <row r="8">
      <c r="A8" s="20" t="n">
        <v>4</v>
      </c>
      <c r="B8" s="13">
        <f>計算!U18</f>
        <v/>
      </c>
      <c r="C8" s="13">
        <f>計算!U19</f>
        <v/>
      </c>
      <c r="D8" s="13">
        <f>計算!U20</f>
        <v/>
      </c>
      <c r="E8" s="13">
        <f>計算!U21</f>
        <v/>
      </c>
      <c r="F8" s="13">
        <f>計算!U22</f>
        <v/>
      </c>
      <c r="G8" s="13">
        <f>計算!P18</f>
        <v/>
      </c>
      <c r="H8" s="13">
        <f>計算!P19</f>
        <v/>
      </c>
      <c r="I8" s="13">
        <f>計算!P20</f>
        <v/>
      </c>
      <c r="J8" s="13">
        <f>計算!P21</f>
        <v/>
      </c>
      <c r="K8" s="13">
        <f>計算!P22</f>
        <v/>
      </c>
    </row>
    <row r="9">
      <c r="A9" s="20" t="n">
        <v>5</v>
      </c>
      <c r="B9" s="13">
        <f>計算!U23</f>
        <v/>
      </c>
      <c r="C9" s="13">
        <f>計算!U24</f>
        <v/>
      </c>
      <c r="D9" s="13">
        <f>計算!U25</f>
        <v/>
      </c>
      <c r="E9" s="13">
        <f>計算!U26</f>
        <v/>
      </c>
      <c r="F9" s="13">
        <f>計算!U27</f>
        <v/>
      </c>
      <c r="G9" s="13">
        <f>計算!P23</f>
        <v/>
      </c>
      <c r="H9" s="13">
        <f>計算!P24</f>
        <v/>
      </c>
      <c r="I9" s="13">
        <f>計算!P25</f>
        <v/>
      </c>
      <c r="J9" s="13">
        <f>計算!P26</f>
        <v/>
      </c>
      <c r="K9" s="13">
        <f>計算!P27</f>
        <v/>
      </c>
    </row>
    <row r="10">
      <c r="A10" s="20" t="n">
        <v>6</v>
      </c>
      <c r="B10" s="13">
        <f>計算!U28</f>
        <v/>
      </c>
      <c r="C10" s="13">
        <f>計算!U29</f>
        <v/>
      </c>
      <c r="D10" s="13">
        <f>計算!U30</f>
        <v/>
      </c>
      <c r="E10" s="13">
        <f>計算!U31</f>
        <v/>
      </c>
      <c r="F10" s="13">
        <f>計算!U32</f>
        <v/>
      </c>
      <c r="G10" s="13">
        <f>計算!P28</f>
        <v/>
      </c>
      <c r="H10" s="13">
        <f>計算!P29</f>
        <v/>
      </c>
      <c r="I10" s="13">
        <f>計算!P30</f>
        <v/>
      </c>
      <c r="J10" s="13">
        <f>計算!P31</f>
        <v/>
      </c>
      <c r="K10" s="13">
        <f>計算!P32</f>
        <v/>
      </c>
    </row>
    <row r="11">
      <c r="A11" s="20" t="n">
        <v>7</v>
      </c>
      <c r="B11" s="13">
        <f>計算!U33</f>
        <v/>
      </c>
      <c r="C11" s="13">
        <f>計算!U34</f>
        <v/>
      </c>
      <c r="D11" s="13">
        <f>計算!U35</f>
        <v/>
      </c>
      <c r="E11" s="13">
        <f>計算!U36</f>
        <v/>
      </c>
      <c r="F11" s="13">
        <f>計算!U37</f>
        <v/>
      </c>
      <c r="G11" s="13">
        <f>計算!P33</f>
        <v/>
      </c>
      <c r="H11" s="13">
        <f>計算!P34</f>
        <v/>
      </c>
      <c r="I11" s="13">
        <f>計算!P35</f>
        <v/>
      </c>
      <c r="J11" s="13">
        <f>計算!P36</f>
        <v/>
      </c>
      <c r="K11" s="13">
        <f>計算!P37</f>
        <v/>
      </c>
    </row>
    <row r="12">
      <c r="A12" s="20" t="n">
        <v>8</v>
      </c>
      <c r="B12" s="13">
        <f>計算!U38</f>
        <v/>
      </c>
      <c r="C12" s="13">
        <f>計算!U39</f>
        <v/>
      </c>
      <c r="D12" s="13">
        <f>計算!U40</f>
        <v/>
      </c>
      <c r="E12" s="13">
        <f>計算!U41</f>
        <v/>
      </c>
      <c r="F12" s="13">
        <f>計算!U42</f>
        <v/>
      </c>
      <c r="G12" s="13">
        <f>計算!P38</f>
        <v/>
      </c>
      <c r="H12" s="13">
        <f>計算!P39</f>
        <v/>
      </c>
      <c r="I12" s="13">
        <f>計算!P40</f>
        <v/>
      </c>
      <c r="J12" s="13">
        <f>計算!P41</f>
        <v/>
      </c>
      <c r="K12" s="13">
        <f>計算!P42</f>
        <v/>
      </c>
    </row>
    <row r="13">
      <c r="A13" s="20" t="n">
        <v>9</v>
      </c>
      <c r="B13" s="13">
        <f>計算!U43</f>
        <v/>
      </c>
      <c r="C13" s="13">
        <f>計算!U44</f>
        <v/>
      </c>
      <c r="D13" s="13">
        <f>計算!U45</f>
        <v/>
      </c>
      <c r="E13" s="13">
        <f>計算!U46</f>
        <v/>
      </c>
      <c r="F13" s="13">
        <f>計算!U47</f>
        <v/>
      </c>
      <c r="G13" s="13">
        <f>計算!P43</f>
        <v/>
      </c>
      <c r="H13" s="13">
        <f>計算!P44</f>
        <v/>
      </c>
      <c r="I13" s="13">
        <f>計算!P45</f>
        <v/>
      </c>
      <c r="J13" s="13">
        <f>計算!P46</f>
        <v/>
      </c>
      <c r="K13" s="13">
        <f>計算!P47</f>
        <v/>
      </c>
    </row>
    <row r="14">
      <c r="A14" s="20" t="n">
        <v>10</v>
      </c>
      <c r="B14" s="13">
        <f>計算!U48</f>
        <v/>
      </c>
      <c r="C14" s="13">
        <f>計算!U49</f>
        <v/>
      </c>
      <c r="D14" s="13">
        <f>計算!U50</f>
        <v/>
      </c>
      <c r="E14" s="13">
        <f>計算!U51</f>
        <v/>
      </c>
      <c r="F14" s="13">
        <f>計算!U52</f>
        <v/>
      </c>
      <c r="G14" s="13">
        <f>計算!P48</f>
        <v/>
      </c>
      <c r="H14" s="13">
        <f>計算!P49</f>
        <v/>
      </c>
      <c r="I14" s="13">
        <f>計算!P50</f>
        <v/>
      </c>
      <c r="J14" s="13">
        <f>計算!P51</f>
        <v/>
      </c>
      <c r="K14" s="13">
        <f>計算!P52</f>
        <v/>
      </c>
    </row>
    <row r="15">
      <c r="A15" s="20" t="n">
        <v>11</v>
      </c>
      <c r="B15" s="13">
        <f>計算!U53</f>
        <v/>
      </c>
      <c r="C15" s="13">
        <f>計算!U54</f>
        <v/>
      </c>
      <c r="D15" s="13">
        <f>計算!U55</f>
        <v/>
      </c>
      <c r="E15" s="13">
        <f>計算!U56</f>
        <v/>
      </c>
      <c r="F15" s="13">
        <f>計算!U57</f>
        <v/>
      </c>
      <c r="G15" s="13">
        <f>計算!P53</f>
        <v/>
      </c>
      <c r="H15" s="13">
        <f>計算!P54</f>
        <v/>
      </c>
      <c r="I15" s="13">
        <f>計算!P55</f>
        <v/>
      </c>
      <c r="J15" s="13">
        <f>計算!P56</f>
        <v/>
      </c>
      <c r="K15" s="13">
        <f>計算!P57</f>
        <v/>
      </c>
    </row>
    <row r="16">
      <c r="A16" s="20" t="n">
        <v>12</v>
      </c>
      <c r="B16" s="13">
        <f>計算!U58</f>
        <v/>
      </c>
      <c r="C16" s="13">
        <f>計算!U59</f>
        <v/>
      </c>
      <c r="D16" s="13">
        <f>計算!U60</f>
        <v/>
      </c>
      <c r="E16" s="13">
        <f>計算!U61</f>
        <v/>
      </c>
      <c r="F16" s="13">
        <f>計算!U62</f>
        <v/>
      </c>
      <c r="G16" s="13">
        <f>計算!P58</f>
        <v/>
      </c>
      <c r="H16" s="13">
        <f>計算!P59</f>
        <v/>
      </c>
      <c r="I16" s="13">
        <f>計算!P60</f>
        <v/>
      </c>
      <c r="J16" s="13">
        <f>計算!P61</f>
        <v/>
      </c>
      <c r="K16" s="13">
        <f>計算!P62</f>
        <v/>
      </c>
    </row>
    <row r="19">
      <c r="A19" s="19" t="inlineStr">
        <is>
          <t>7月に月給2か月分の賞与</t>
        </is>
      </c>
    </row>
    <row r="20">
      <c r="A20" s="2" t="inlineStr">
        <is>
          <t>辞めた月</t>
        </is>
      </c>
      <c r="B20" s="2" t="inlineStr">
        <is>
          <t>月給20万円</t>
        </is>
      </c>
      <c r="C20" s="2" t="inlineStr">
        <is>
          <t>月給25万円</t>
        </is>
      </c>
      <c r="D20" s="2" t="inlineStr">
        <is>
          <t>月給30万円</t>
        </is>
      </c>
      <c r="E20" s="2" t="inlineStr">
        <is>
          <t>月給40万円</t>
        </is>
      </c>
      <c r="F20" s="2" t="inlineStr">
        <is>
          <t>月給50万円</t>
        </is>
      </c>
      <c r="G20" s="2" t="inlineStr">
        <is>
          <t>天引き 20万円</t>
        </is>
      </c>
      <c r="H20" s="2" t="inlineStr">
        <is>
          <t>天引き 25万円</t>
        </is>
      </c>
      <c r="I20" s="2" t="inlineStr">
        <is>
          <t>天引き 30万円</t>
        </is>
      </c>
      <c r="J20" s="2" t="inlineStr">
        <is>
          <t>天引き 40万円</t>
        </is>
      </c>
      <c r="K20" s="2" t="inlineStr">
        <is>
          <t>天引き 50万円</t>
        </is>
      </c>
    </row>
    <row r="21">
      <c r="A21" s="20" t="n">
        <v>1</v>
      </c>
      <c r="B21" s="13">
        <f>計算!U63</f>
        <v/>
      </c>
      <c r="C21" s="13">
        <f>計算!U64</f>
        <v/>
      </c>
      <c r="D21" s="13">
        <f>計算!U65</f>
        <v/>
      </c>
      <c r="E21" s="13">
        <f>計算!U66</f>
        <v/>
      </c>
      <c r="F21" s="13">
        <f>計算!U67</f>
        <v/>
      </c>
      <c r="G21" s="13">
        <f>計算!P63</f>
        <v/>
      </c>
      <c r="H21" s="13">
        <f>計算!P64</f>
        <v/>
      </c>
      <c r="I21" s="13">
        <f>計算!P65</f>
        <v/>
      </c>
      <c r="J21" s="13">
        <f>計算!P66</f>
        <v/>
      </c>
      <c r="K21" s="13">
        <f>計算!P67</f>
        <v/>
      </c>
    </row>
    <row r="22">
      <c r="A22" s="20" t="n">
        <v>2</v>
      </c>
      <c r="B22" s="13">
        <f>計算!U68</f>
        <v/>
      </c>
      <c r="C22" s="13">
        <f>計算!U69</f>
        <v/>
      </c>
      <c r="D22" s="13">
        <f>計算!U70</f>
        <v/>
      </c>
      <c r="E22" s="13">
        <f>計算!U71</f>
        <v/>
      </c>
      <c r="F22" s="13">
        <f>計算!U72</f>
        <v/>
      </c>
      <c r="G22" s="13">
        <f>計算!P68</f>
        <v/>
      </c>
      <c r="H22" s="13">
        <f>計算!P69</f>
        <v/>
      </c>
      <c r="I22" s="13">
        <f>計算!P70</f>
        <v/>
      </c>
      <c r="J22" s="13">
        <f>計算!P71</f>
        <v/>
      </c>
      <c r="K22" s="13">
        <f>計算!P72</f>
        <v/>
      </c>
    </row>
    <row r="23">
      <c r="A23" s="20" t="n">
        <v>3</v>
      </c>
      <c r="B23" s="13">
        <f>計算!U73</f>
        <v/>
      </c>
      <c r="C23" s="13">
        <f>計算!U74</f>
        <v/>
      </c>
      <c r="D23" s="13">
        <f>計算!U75</f>
        <v/>
      </c>
      <c r="E23" s="13">
        <f>計算!U76</f>
        <v/>
      </c>
      <c r="F23" s="13">
        <f>計算!U77</f>
        <v/>
      </c>
      <c r="G23" s="13">
        <f>計算!P73</f>
        <v/>
      </c>
      <c r="H23" s="13">
        <f>計算!P74</f>
        <v/>
      </c>
      <c r="I23" s="13">
        <f>計算!P75</f>
        <v/>
      </c>
      <c r="J23" s="13">
        <f>計算!P76</f>
        <v/>
      </c>
      <c r="K23" s="13">
        <f>計算!P77</f>
        <v/>
      </c>
    </row>
    <row r="24">
      <c r="A24" s="20" t="n">
        <v>4</v>
      </c>
      <c r="B24" s="13">
        <f>計算!U78</f>
        <v/>
      </c>
      <c r="C24" s="13">
        <f>計算!U79</f>
        <v/>
      </c>
      <c r="D24" s="13">
        <f>計算!U80</f>
        <v/>
      </c>
      <c r="E24" s="13">
        <f>計算!U81</f>
        <v/>
      </c>
      <c r="F24" s="13">
        <f>計算!U82</f>
        <v/>
      </c>
      <c r="G24" s="13">
        <f>計算!P78</f>
        <v/>
      </c>
      <c r="H24" s="13">
        <f>計算!P79</f>
        <v/>
      </c>
      <c r="I24" s="13">
        <f>計算!P80</f>
        <v/>
      </c>
      <c r="J24" s="13">
        <f>計算!P81</f>
        <v/>
      </c>
      <c r="K24" s="13">
        <f>計算!P82</f>
        <v/>
      </c>
    </row>
    <row r="25">
      <c r="A25" s="20" t="n">
        <v>5</v>
      </c>
      <c r="B25" s="13">
        <f>計算!U83</f>
        <v/>
      </c>
      <c r="C25" s="13">
        <f>計算!U84</f>
        <v/>
      </c>
      <c r="D25" s="13">
        <f>計算!U85</f>
        <v/>
      </c>
      <c r="E25" s="13">
        <f>計算!U86</f>
        <v/>
      </c>
      <c r="F25" s="13">
        <f>計算!U87</f>
        <v/>
      </c>
      <c r="G25" s="13">
        <f>計算!P83</f>
        <v/>
      </c>
      <c r="H25" s="13">
        <f>計算!P84</f>
        <v/>
      </c>
      <c r="I25" s="13">
        <f>計算!P85</f>
        <v/>
      </c>
      <c r="J25" s="13">
        <f>計算!P86</f>
        <v/>
      </c>
      <c r="K25" s="13">
        <f>計算!P87</f>
        <v/>
      </c>
    </row>
    <row r="26">
      <c r="A26" s="20" t="n">
        <v>6</v>
      </c>
      <c r="B26" s="13">
        <f>計算!U88</f>
        <v/>
      </c>
      <c r="C26" s="13">
        <f>計算!U89</f>
        <v/>
      </c>
      <c r="D26" s="13">
        <f>計算!U90</f>
        <v/>
      </c>
      <c r="E26" s="13">
        <f>計算!U91</f>
        <v/>
      </c>
      <c r="F26" s="13">
        <f>計算!U92</f>
        <v/>
      </c>
      <c r="G26" s="13">
        <f>計算!P88</f>
        <v/>
      </c>
      <c r="H26" s="13">
        <f>計算!P89</f>
        <v/>
      </c>
      <c r="I26" s="13">
        <f>計算!P90</f>
        <v/>
      </c>
      <c r="J26" s="13">
        <f>計算!P91</f>
        <v/>
      </c>
      <c r="K26" s="13">
        <f>計算!P92</f>
        <v/>
      </c>
    </row>
    <row r="27">
      <c r="A27" s="20" t="n">
        <v>7</v>
      </c>
      <c r="B27" s="13">
        <f>計算!U93</f>
        <v/>
      </c>
      <c r="C27" s="13">
        <f>計算!U94</f>
        <v/>
      </c>
      <c r="D27" s="13">
        <f>計算!U95</f>
        <v/>
      </c>
      <c r="E27" s="13">
        <f>計算!U96</f>
        <v/>
      </c>
      <c r="F27" s="13">
        <f>計算!U97</f>
        <v/>
      </c>
      <c r="G27" s="13">
        <f>計算!P93</f>
        <v/>
      </c>
      <c r="H27" s="13">
        <f>計算!P94</f>
        <v/>
      </c>
      <c r="I27" s="13">
        <f>計算!P95</f>
        <v/>
      </c>
      <c r="J27" s="13">
        <f>計算!P96</f>
        <v/>
      </c>
      <c r="K27" s="13">
        <f>計算!P97</f>
        <v/>
      </c>
    </row>
    <row r="28">
      <c r="A28" s="20" t="n">
        <v>8</v>
      </c>
      <c r="B28" s="13">
        <f>計算!U98</f>
        <v/>
      </c>
      <c r="C28" s="13">
        <f>計算!U99</f>
        <v/>
      </c>
      <c r="D28" s="13">
        <f>計算!U100</f>
        <v/>
      </c>
      <c r="E28" s="13">
        <f>計算!U101</f>
        <v/>
      </c>
      <c r="F28" s="13">
        <f>計算!U102</f>
        <v/>
      </c>
      <c r="G28" s="13">
        <f>計算!P98</f>
        <v/>
      </c>
      <c r="H28" s="13">
        <f>計算!P99</f>
        <v/>
      </c>
      <c r="I28" s="13">
        <f>計算!P100</f>
        <v/>
      </c>
      <c r="J28" s="13">
        <f>計算!P101</f>
        <v/>
      </c>
      <c r="K28" s="13">
        <f>計算!P102</f>
        <v/>
      </c>
    </row>
    <row r="29">
      <c r="A29" s="20" t="n">
        <v>9</v>
      </c>
      <c r="B29" s="13">
        <f>計算!U103</f>
        <v/>
      </c>
      <c r="C29" s="13">
        <f>計算!U104</f>
        <v/>
      </c>
      <c r="D29" s="13">
        <f>計算!U105</f>
        <v/>
      </c>
      <c r="E29" s="13">
        <f>計算!U106</f>
        <v/>
      </c>
      <c r="F29" s="13">
        <f>計算!U107</f>
        <v/>
      </c>
      <c r="G29" s="13">
        <f>計算!P103</f>
        <v/>
      </c>
      <c r="H29" s="13">
        <f>計算!P104</f>
        <v/>
      </c>
      <c r="I29" s="13">
        <f>計算!P105</f>
        <v/>
      </c>
      <c r="J29" s="13">
        <f>計算!P106</f>
        <v/>
      </c>
      <c r="K29" s="13">
        <f>計算!P107</f>
        <v/>
      </c>
    </row>
    <row r="30">
      <c r="A30" s="20" t="n">
        <v>10</v>
      </c>
      <c r="B30" s="13">
        <f>計算!U108</f>
        <v/>
      </c>
      <c r="C30" s="13">
        <f>計算!U109</f>
        <v/>
      </c>
      <c r="D30" s="13">
        <f>計算!U110</f>
        <v/>
      </c>
      <c r="E30" s="13">
        <f>計算!U111</f>
        <v/>
      </c>
      <c r="F30" s="13">
        <f>計算!U112</f>
        <v/>
      </c>
      <c r="G30" s="13">
        <f>計算!P108</f>
        <v/>
      </c>
      <c r="H30" s="13">
        <f>計算!P109</f>
        <v/>
      </c>
      <c r="I30" s="13">
        <f>計算!P110</f>
        <v/>
      </c>
      <c r="J30" s="13">
        <f>計算!P111</f>
        <v/>
      </c>
      <c r="K30" s="13">
        <f>計算!P112</f>
        <v/>
      </c>
    </row>
    <row r="31">
      <c r="A31" s="20" t="n">
        <v>11</v>
      </c>
      <c r="B31" s="13">
        <f>計算!U113</f>
        <v/>
      </c>
      <c r="C31" s="13">
        <f>計算!U114</f>
        <v/>
      </c>
      <c r="D31" s="13">
        <f>計算!U115</f>
        <v/>
      </c>
      <c r="E31" s="13">
        <f>計算!U116</f>
        <v/>
      </c>
      <c r="F31" s="13">
        <f>計算!U117</f>
        <v/>
      </c>
      <c r="G31" s="13">
        <f>計算!P113</f>
        <v/>
      </c>
      <c r="H31" s="13">
        <f>計算!P114</f>
        <v/>
      </c>
      <c r="I31" s="13">
        <f>計算!P115</f>
        <v/>
      </c>
      <c r="J31" s="13">
        <f>計算!P116</f>
        <v/>
      </c>
      <c r="K31" s="13">
        <f>計算!P117</f>
        <v/>
      </c>
    </row>
    <row r="32">
      <c r="A32" s="20" t="n">
        <v>12</v>
      </c>
      <c r="B32" s="13">
        <f>計算!U118</f>
        <v/>
      </c>
      <c r="C32" s="13">
        <f>計算!U119</f>
        <v/>
      </c>
      <c r="D32" s="13">
        <f>計算!U120</f>
        <v/>
      </c>
      <c r="E32" s="13">
        <f>計算!U121</f>
        <v/>
      </c>
      <c r="F32" s="13">
        <f>計算!U122</f>
        <v/>
      </c>
      <c r="G32" s="13">
        <f>計算!P118</f>
        <v/>
      </c>
      <c r="H32" s="13">
        <f>計算!P119</f>
        <v/>
      </c>
      <c r="I32" s="13">
        <f>計算!P120</f>
        <v/>
      </c>
      <c r="J32" s="13">
        <f>計算!P121</f>
        <v/>
      </c>
      <c r="K32" s="13">
        <f>計算!P122</f>
        <v/>
      </c>
    </row>
    <row r="35">
      <c r="A35" s="19" t="inlineStr">
        <is>
          <t>改正がなかったら（賞与なし）。改正前の基礎控除と給与所得控除で計算した還付</t>
        </is>
      </c>
    </row>
    <row r="36">
      <c r="A36" s="2" t="inlineStr">
        <is>
          <t>辞めた月</t>
        </is>
      </c>
      <c r="B36" s="2" t="inlineStr">
        <is>
          <t>月給20万円</t>
        </is>
      </c>
      <c r="C36" s="2" t="inlineStr">
        <is>
          <t>月給25万円</t>
        </is>
      </c>
      <c r="D36" s="2" t="inlineStr">
        <is>
          <t>月給30万円</t>
        </is>
      </c>
      <c r="E36" s="2" t="inlineStr">
        <is>
          <t>月給40万円</t>
        </is>
      </c>
      <c r="F36" s="2" t="inlineStr">
        <is>
          <t>月給50万円</t>
        </is>
      </c>
      <c r="G36" s="2" t="inlineStr">
        <is>
          <t>改正で増えた 20万円</t>
        </is>
      </c>
      <c r="H36" s="2" t="inlineStr">
        <is>
          <t>改正で増えた 25万円</t>
        </is>
      </c>
      <c r="I36" s="2" t="inlineStr">
        <is>
          <t>改正で増えた 30万円</t>
        </is>
      </c>
      <c r="J36" s="2" t="inlineStr">
        <is>
          <t>改正で増えた 40万円</t>
        </is>
      </c>
      <c r="K36" s="2" t="inlineStr">
        <is>
          <t>改正で増えた 50万円</t>
        </is>
      </c>
    </row>
    <row r="37">
      <c r="A37" s="20" t="n">
        <v>1</v>
      </c>
      <c r="B37" s="13">
        <f>計算!U123</f>
        <v/>
      </c>
      <c r="C37" s="13">
        <f>計算!U124</f>
        <v/>
      </c>
      <c r="D37" s="13">
        <f>計算!U125</f>
        <v/>
      </c>
      <c r="E37" s="13">
        <f>計算!U126</f>
        <v/>
      </c>
      <c r="F37" s="13">
        <f>計算!U127</f>
        <v/>
      </c>
      <c r="G37" s="13">
        <f>B5-B37</f>
        <v/>
      </c>
      <c r="H37" s="13">
        <f>C5-C37</f>
        <v/>
      </c>
      <c r="I37" s="13">
        <f>D5-D37</f>
        <v/>
      </c>
      <c r="J37" s="13">
        <f>E5-E37</f>
        <v/>
      </c>
      <c r="K37" s="13">
        <f>F5-F37</f>
        <v/>
      </c>
    </row>
    <row r="38">
      <c r="A38" s="20" t="n">
        <v>2</v>
      </c>
      <c r="B38" s="13">
        <f>計算!U128</f>
        <v/>
      </c>
      <c r="C38" s="13">
        <f>計算!U129</f>
        <v/>
      </c>
      <c r="D38" s="13">
        <f>計算!U130</f>
        <v/>
      </c>
      <c r="E38" s="13">
        <f>計算!U131</f>
        <v/>
      </c>
      <c r="F38" s="13">
        <f>計算!U132</f>
        <v/>
      </c>
      <c r="G38" s="13">
        <f>B6-B38</f>
        <v/>
      </c>
      <c r="H38" s="13">
        <f>C6-C38</f>
        <v/>
      </c>
      <c r="I38" s="13">
        <f>D6-D38</f>
        <v/>
      </c>
      <c r="J38" s="13">
        <f>E6-E38</f>
        <v/>
      </c>
      <c r="K38" s="13">
        <f>F6-F38</f>
        <v/>
      </c>
    </row>
    <row r="39">
      <c r="A39" s="20" t="n">
        <v>3</v>
      </c>
      <c r="B39" s="13">
        <f>計算!U133</f>
        <v/>
      </c>
      <c r="C39" s="13">
        <f>計算!U134</f>
        <v/>
      </c>
      <c r="D39" s="13">
        <f>計算!U135</f>
        <v/>
      </c>
      <c r="E39" s="13">
        <f>計算!U136</f>
        <v/>
      </c>
      <c r="F39" s="13">
        <f>計算!U137</f>
        <v/>
      </c>
      <c r="G39" s="13">
        <f>B7-B39</f>
        <v/>
      </c>
      <c r="H39" s="13">
        <f>C7-C39</f>
        <v/>
      </c>
      <c r="I39" s="13">
        <f>D7-D39</f>
        <v/>
      </c>
      <c r="J39" s="13">
        <f>E7-E39</f>
        <v/>
      </c>
      <c r="K39" s="13">
        <f>F7-F39</f>
        <v/>
      </c>
    </row>
    <row r="40">
      <c r="A40" s="20" t="n">
        <v>4</v>
      </c>
      <c r="B40" s="13">
        <f>計算!U138</f>
        <v/>
      </c>
      <c r="C40" s="13">
        <f>計算!U139</f>
        <v/>
      </c>
      <c r="D40" s="13">
        <f>計算!U140</f>
        <v/>
      </c>
      <c r="E40" s="13">
        <f>計算!U141</f>
        <v/>
      </c>
      <c r="F40" s="13">
        <f>計算!U142</f>
        <v/>
      </c>
      <c r="G40" s="13">
        <f>B8-B40</f>
        <v/>
      </c>
      <c r="H40" s="13">
        <f>C8-C40</f>
        <v/>
      </c>
      <c r="I40" s="13">
        <f>D8-D40</f>
        <v/>
      </c>
      <c r="J40" s="13">
        <f>E8-E40</f>
        <v/>
      </c>
      <c r="K40" s="13">
        <f>F8-F40</f>
        <v/>
      </c>
    </row>
    <row r="41">
      <c r="A41" s="20" t="n">
        <v>5</v>
      </c>
      <c r="B41" s="13">
        <f>計算!U143</f>
        <v/>
      </c>
      <c r="C41" s="13">
        <f>計算!U144</f>
        <v/>
      </c>
      <c r="D41" s="13">
        <f>計算!U145</f>
        <v/>
      </c>
      <c r="E41" s="13">
        <f>計算!U146</f>
        <v/>
      </c>
      <c r="F41" s="13">
        <f>計算!U147</f>
        <v/>
      </c>
      <c r="G41" s="13">
        <f>B9-B41</f>
        <v/>
      </c>
      <c r="H41" s="13">
        <f>C9-C41</f>
        <v/>
      </c>
      <c r="I41" s="13">
        <f>D9-D41</f>
        <v/>
      </c>
      <c r="J41" s="13">
        <f>E9-E41</f>
        <v/>
      </c>
      <c r="K41" s="13">
        <f>F9-F41</f>
        <v/>
      </c>
    </row>
    <row r="42">
      <c r="A42" s="20" t="n">
        <v>6</v>
      </c>
      <c r="B42" s="13">
        <f>計算!U148</f>
        <v/>
      </c>
      <c r="C42" s="13">
        <f>計算!U149</f>
        <v/>
      </c>
      <c r="D42" s="13">
        <f>計算!U150</f>
        <v/>
      </c>
      <c r="E42" s="13">
        <f>計算!U151</f>
        <v/>
      </c>
      <c r="F42" s="13">
        <f>計算!U152</f>
        <v/>
      </c>
      <c r="G42" s="13">
        <f>B10-B42</f>
        <v/>
      </c>
      <c r="H42" s="13">
        <f>C10-C42</f>
        <v/>
      </c>
      <c r="I42" s="13">
        <f>D10-D42</f>
        <v/>
      </c>
      <c r="J42" s="13">
        <f>E10-E42</f>
        <v/>
      </c>
      <c r="K42" s="13">
        <f>F10-F42</f>
        <v/>
      </c>
    </row>
    <row r="43">
      <c r="A43" s="20" t="n">
        <v>7</v>
      </c>
      <c r="B43" s="13">
        <f>計算!U153</f>
        <v/>
      </c>
      <c r="C43" s="13">
        <f>計算!U154</f>
        <v/>
      </c>
      <c r="D43" s="13">
        <f>計算!U155</f>
        <v/>
      </c>
      <c r="E43" s="13">
        <f>計算!U156</f>
        <v/>
      </c>
      <c r="F43" s="13">
        <f>計算!U157</f>
        <v/>
      </c>
      <c r="G43" s="13">
        <f>B11-B43</f>
        <v/>
      </c>
      <c r="H43" s="13">
        <f>C11-C43</f>
        <v/>
      </c>
      <c r="I43" s="13">
        <f>D11-D43</f>
        <v/>
      </c>
      <c r="J43" s="13">
        <f>E11-E43</f>
        <v/>
      </c>
      <c r="K43" s="13">
        <f>F11-F43</f>
        <v/>
      </c>
    </row>
    <row r="44">
      <c r="A44" s="20" t="n">
        <v>8</v>
      </c>
      <c r="B44" s="13">
        <f>計算!U158</f>
        <v/>
      </c>
      <c r="C44" s="13">
        <f>計算!U159</f>
        <v/>
      </c>
      <c r="D44" s="13">
        <f>計算!U160</f>
        <v/>
      </c>
      <c r="E44" s="13">
        <f>計算!U161</f>
        <v/>
      </c>
      <c r="F44" s="13">
        <f>計算!U162</f>
        <v/>
      </c>
      <c r="G44" s="13">
        <f>B12-B44</f>
        <v/>
      </c>
      <c r="H44" s="13">
        <f>C12-C44</f>
        <v/>
      </c>
      <c r="I44" s="13">
        <f>D12-D44</f>
        <v/>
      </c>
      <c r="J44" s="13">
        <f>E12-E44</f>
        <v/>
      </c>
      <c r="K44" s="13">
        <f>F12-F44</f>
        <v/>
      </c>
    </row>
    <row r="45">
      <c r="A45" s="20" t="n">
        <v>9</v>
      </c>
      <c r="B45" s="13">
        <f>計算!U163</f>
        <v/>
      </c>
      <c r="C45" s="13">
        <f>計算!U164</f>
        <v/>
      </c>
      <c r="D45" s="13">
        <f>計算!U165</f>
        <v/>
      </c>
      <c r="E45" s="13">
        <f>計算!U166</f>
        <v/>
      </c>
      <c r="F45" s="13">
        <f>計算!U167</f>
        <v/>
      </c>
      <c r="G45" s="13">
        <f>B13-B45</f>
        <v/>
      </c>
      <c r="H45" s="13">
        <f>C13-C45</f>
        <v/>
      </c>
      <c r="I45" s="13">
        <f>D13-D45</f>
        <v/>
      </c>
      <c r="J45" s="13">
        <f>E13-E45</f>
        <v/>
      </c>
      <c r="K45" s="13">
        <f>F13-F45</f>
        <v/>
      </c>
    </row>
    <row r="46">
      <c r="A46" s="20" t="n">
        <v>10</v>
      </c>
      <c r="B46" s="13">
        <f>計算!U168</f>
        <v/>
      </c>
      <c r="C46" s="13">
        <f>計算!U169</f>
        <v/>
      </c>
      <c r="D46" s="13">
        <f>計算!U170</f>
        <v/>
      </c>
      <c r="E46" s="13">
        <f>計算!U171</f>
        <v/>
      </c>
      <c r="F46" s="13">
        <f>計算!U172</f>
        <v/>
      </c>
      <c r="G46" s="13">
        <f>B14-B46</f>
        <v/>
      </c>
      <c r="H46" s="13">
        <f>C14-C46</f>
        <v/>
      </c>
      <c r="I46" s="13">
        <f>D14-D46</f>
        <v/>
      </c>
      <c r="J46" s="13">
        <f>E14-E46</f>
        <v/>
      </c>
      <c r="K46" s="13">
        <f>F14-F46</f>
        <v/>
      </c>
    </row>
    <row r="47">
      <c r="A47" s="20" t="n">
        <v>11</v>
      </c>
      <c r="B47" s="13">
        <f>計算!U173</f>
        <v/>
      </c>
      <c r="C47" s="13">
        <f>計算!U174</f>
        <v/>
      </c>
      <c r="D47" s="13">
        <f>計算!U175</f>
        <v/>
      </c>
      <c r="E47" s="13">
        <f>計算!U176</f>
        <v/>
      </c>
      <c r="F47" s="13">
        <f>計算!U177</f>
        <v/>
      </c>
      <c r="G47" s="13">
        <f>B15-B47</f>
        <v/>
      </c>
      <c r="H47" s="13">
        <f>C15-C47</f>
        <v/>
      </c>
      <c r="I47" s="13">
        <f>D15-D47</f>
        <v/>
      </c>
      <c r="J47" s="13">
        <f>E15-E47</f>
        <v/>
      </c>
      <c r="K47" s="13">
        <f>F15-F47</f>
        <v/>
      </c>
    </row>
    <row r="48">
      <c r="A48" s="20" t="n">
        <v>12</v>
      </c>
      <c r="B48" s="13">
        <f>計算!U178</f>
        <v/>
      </c>
      <c r="C48" s="13">
        <f>計算!U179</f>
        <v/>
      </c>
      <c r="D48" s="13">
        <f>計算!U180</f>
        <v/>
      </c>
      <c r="E48" s="13">
        <f>計算!U181</f>
        <v/>
      </c>
      <c r="F48" s="13">
        <f>計算!U182</f>
        <v/>
      </c>
      <c r="G48" s="13">
        <f>B16-B48</f>
        <v/>
      </c>
      <c r="H48" s="13">
        <f>C16-C48</f>
        <v/>
      </c>
      <c r="I48" s="13">
        <f>D16-D48</f>
        <v/>
      </c>
      <c r="J48" s="13">
        <f>E16-E48</f>
        <v/>
      </c>
      <c r="K48" s="13">
        <f>F16-F48</f>
        <v/>
      </c>
    </row>
  </sheetData>
  <conditionalFormatting sqref="B5:B16">
    <cfRule type="expression" priority="1" dxfId="0">
      <formula>B5=MAX(B$5:B$16)</formula>
    </cfRule>
  </conditionalFormatting>
  <conditionalFormatting sqref="C5:C16">
    <cfRule type="expression" priority="2" dxfId="0">
      <formula>C5=MAX(C$5:C$16)</formula>
    </cfRule>
  </conditionalFormatting>
  <conditionalFormatting sqref="D5:D16">
    <cfRule type="expression" priority="3" dxfId="0">
      <formula>D5=MAX(D$5:D$16)</formula>
    </cfRule>
  </conditionalFormatting>
  <conditionalFormatting sqref="E5:E16">
    <cfRule type="expression" priority="4" dxfId="0">
      <formula>E5=MAX(E$5:E$16)</formula>
    </cfRule>
  </conditionalFormatting>
  <conditionalFormatting sqref="F5:F16">
    <cfRule type="expression" priority="5" dxfId="0">
      <formula>F5=MAX(F$5:F$16)</formula>
    </cfRule>
  </conditionalFormatting>
  <conditionalFormatting sqref="B21:B32">
    <cfRule type="expression" priority="6" dxfId="0">
      <formula>B21=MAX(B$21:B$32)</formula>
    </cfRule>
  </conditionalFormatting>
  <conditionalFormatting sqref="C21:C32">
    <cfRule type="expression" priority="7" dxfId="0">
      <formula>C21=MAX(C$21:C$32)</formula>
    </cfRule>
  </conditionalFormatting>
  <conditionalFormatting sqref="D21:D32">
    <cfRule type="expression" priority="8" dxfId="0">
      <formula>D21=MAX(D$21:D$32)</formula>
    </cfRule>
  </conditionalFormatting>
  <conditionalFormatting sqref="E21:E32">
    <cfRule type="expression" priority="9" dxfId="0">
      <formula>E21=MAX(E$21:E$32)</formula>
    </cfRule>
  </conditionalFormatting>
  <conditionalFormatting sqref="F21:F32">
    <cfRule type="expression" priority="10" dxfId="0">
      <formula>F21=MAX(F$21:F$32)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T48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1" customWidth="1" min="15" max="15"/>
    <col width="11" customWidth="1" min="16" max="16"/>
    <col width="11" customWidth="1" min="17" max="17"/>
    <col width="44" customWidth="1" min="19" max="19"/>
    <col width="12" customWidth="1" min="20" max="20"/>
  </cols>
  <sheetData>
    <row r="1">
      <c r="A1" s="1" t="inlineStr">
        <is>
          <t>月給を1万円刻みにした還付（賞与なし、円）。12月は年末調整。緑はその行でいちばん多い月</t>
        </is>
      </c>
    </row>
    <row r="2">
      <c r="A2" s="2" t="inlineStr">
        <is>
          <t>月給</t>
        </is>
      </c>
      <c r="B2" s="2" t="inlineStr">
        <is>
          <t>1月末</t>
        </is>
      </c>
      <c r="C2" s="2" t="inlineStr">
        <is>
          <t>2月末</t>
        </is>
      </c>
      <c r="D2" s="2" t="inlineStr">
        <is>
          <t>3月末</t>
        </is>
      </c>
      <c r="E2" s="2" t="inlineStr">
        <is>
          <t>4月末</t>
        </is>
      </c>
      <c r="F2" s="2" t="inlineStr">
        <is>
          <t>5月末</t>
        </is>
      </c>
      <c r="G2" s="2" t="inlineStr">
        <is>
          <t>6月末</t>
        </is>
      </c>
      <c r="H2" s="2" t="inlineStr">
        <is>
          <t>7月末</t>
        </is>
      </c>
      <c r="I2" s="2" t="inlineStr">
        <is>
          <t>8月末</t>
        </is>
      </c>
      <c r="J2" s="2" t="inlineStr">
        <is>
          <t>9月末</t>
        </is>
      </c>
      <c r="K2" s="2" t="inlineStr">
        <is>
          <t>10月末</t>
        </is>
      </c>
      <c r="L2" s="2" t="inlineStr">
        <is>
          <t>11月末</t>
        </is>
      </c>
      <c r="M2" s="2" t="inlineStr">
        <is>
          <t>12月末</t>
        </is>
      </c>
      <c r="N2" s="2" t="inlineStr">
        <is>
          <t>いちばん多い月</t>
        </is>
      </c>
      <c r="O2" s="2" t="inlineStr">
        <is>
          <t>最大の還付</t>
        </is>
      </c>
      <c r="P2" s="2" t="inlineStr">
        <is>
          <t>全額戻る最後の月</t>
        </is>
      </c>
      <c r="Q2" s="2" t="inlineStr">
        <is>
          <t>12月より多い月の数</t>
        </is>
      </c>
      <c r="S2" s="21" t="inlineStr">
        <is>
          <t>集計</t>
        </is>
      </c>
      <c r="T2" s="21" t="inlineStr">
        <is>
          <t>値</t>
        </is>
      </c>
    </row>
    <row r="3">
      <c r="A3" s="13" t="n">
        <v>150000</v>
      </c>
      <c r="B3" s="13">
        <f>計算!U183</f>
        <v/>
      </c>
      <c r="C3" s="13">
        <f>計算!U184</f>
        <v/>
      </c>
      <c r="D3" s="13">
        <f>計算!U185</f>
        <v/>
      </c>
      <c r="E3" s="13">
        <f>計算!U186</f>
        <v/>
      </c>
      <c r="F3" s="13">
        <f>計算!U187</f>
        <v/>
      </c>
      <c r="G3" s="13">
        <f>計算!U188</f>
        <v/>
      </c>
      <c r="H3" s="13">
        <f>計算!U189</f>
        <v/>
      </c>
      <c r="I3" s="13">
        <f>計算!U190</f>
        <v/>
      </c>
      <c r="J3" s="13">
        <f>計算!U191</f>
        <v/>
      </c>
      <c r="K3" s="13">
        <f>計算!U192</f>
        <v/>
      </c>
      <c r="L3" s="13">
        <f>計算!U193</f>
        <v/>
      </c>
      <c r="M3" s="13">
        <f>計算!U194</f>
        <v/>
      </c>
      <c r="N3" s="18">
        <f>MATCH(MAX(B3:M3),B3:M3,0)</f>
        <v/>
      </c>
      <c r="O3" s="5">
        <f>MAX(B3:M3)</f>
        <v/>
      </c>
      <c r="P3" s="22">
        <f>MAX(計算!V183*1,計算!V184*2,計算!V185*3,計算!V186*4,計算!V187*5,計算!V188*6,計算!V189*7,計算!V190*8,計算!V191*9,計算!V192*10,計算!V193*11,計算!V194*12)</f>
        <v/>
      </c>
      <c r="Q3" s="23">
        <f>COUNTIF(B3:L3,"&gt;"&amp;M3)</f>
        <v/>
      </c>
      <c r="S3" s="14" t="inlineStr">
        <is>
          <t>月給の行数</t>
        </is>
      </c>
      <c r="T3" s="5">
        <f>COUNT(A3:A48)</f>
        <v/>
      </c>
    </row>
    <row r="4">
      <c r="A4" s="13" t="n">
        <v>160000</v>
      </c>
      <c r="B4" s="13">
        <f>計算!U195</f>
        <v/>
      </c>
      <c r="C4" s="13">
        <f>計算!U196</f>
        <v/>
      </c>
      <c r="D4" s="13">
        <f>計算!U197</f>
        <v/>
      </c>
      <c r="E4" s="13">
        <f>計算!U198</f>
        <v/>
      </c>
      <c r="F4" s="13">
        <f>計算!U199</f>
        <v/>
      </c>
      <c r="G4" s="13">
        <f>計算!U200</f>
        <v/>
      </c>
      <c r="H4" s="13">
        <f>計算!U201</f>
        <v/>
      </c>
      <c r="I4" s="13">
        <f>計算!U202</f>
        <v/>
      </c>
      <c r="J4" s="13">
        <f>計算!U203</f>
        <v/>
      </c>
      <c r="K4" s="13">
        <f>計算!U204</f>
        <v/>
      </c>
      <c r="L4" s="13">
        <f>計算!U205</f>
        <v/>
      </c>
      <c r="M4" s="13">
        <f>計算!U206</f>
        <v/>
      </c>
      <c r="N4" s="18">
        <f>MATCH(MAX(B4:M4),B4:M4,0)</f>
        <v/>
      </c>
      <c r="O4" s="5">
        <f>MAX(B4:M4)</f>
        <v/>
      </c>
      <c r="P4" s="22">
        <f>MAX(計算!V195*1,計算!V196*2,計算!V197*3,計算!V198*4,計算!V199*5,計算!V200*6,計算!V201*7,計算!V202*8,計算!V203*9,計算!V204*10,計算!V205*11,計算!V206*12)</f>
        <v/>
      </c>
      <c r="Q4" s="23">
        <f>COUNTIF(B4:L4,"&gt;"&amp;M4)</f>
        <v/>
      </c>
      <c r="S4" s="14" t="inlineStr">
        <is>
          <t>12月まで勤めるより多く戻る月がある行</t>
        </is>
      </c>
      <c r="T4" s="5">
        <f>COUNTIF(Q3:Q48,"&gt;0")</f>
        <v/>
      </c>
    </row>
    <row r="5">
      <c r="A5" s="13" t="n">
        <v>170000</v>
      </c>
      <c r="B5" s="13">
        <f>計算!U207</f>
        <v/>
      </c>
      <c r="C5" s="13">
        <f>計算!U208</f>
        <v/>
      </c>
      <c r="D5" s="13">
        <f>計算!U209</f>
        <v/>
      </c>
      <c r="E5" s="13">
        <f>計算!U210</f>
        <v/>
      </c>
      <c r="F5" s="13">
        <f>計算!U211</f>
        <v/>
      </c>
      <c r="G5" s="13">
        <f>計算!U212</f>
        <v/>
      </c>
      <c r="H5" s="13">
        <f>計算!U213</f>
        <v/>
      </c>
      <c r="I5" s="13">
        <f>計算!U214</f>
        <v/>
      </c>
      <c r="J5" s="13">
        <f>計算!U215</f>
        <v/>
      </c>
      <c r="K5" s="13">
        <f>計算!U216</f>
        <v/>
      </c>
      <c r="L5" s="13">
        <f>計算!U217</f>
        <v/>
      </c>
      <c r="M5" s="13">
        <f>計算!U218</f>
        <v/>
      </c>
      <c r="N5" s="18">
        <f>MATCH(MAX(B5:M5),B5:M5,0)</f>
        <v/>
      </c>
      <c r="O5" s="5">
        <f>MAX(B5:M5)</f>
        <v/>
      </c>
      <c r="P5" s="22">
        <f>MAX(計算!V207*1,計算!V208*2,計算!V209*3,計算!V210*4,計算!V211*5,計算!V212*6,計算!V213*7,計算!V214*8,計算!V215*9,計算!V216*10,計算!V217*11,計算!V218*12)</f>
        <v/>
      </c>
      <c r="Q5" s="23">
        <f>COUNTIF(B5:L5,"&gt;"&amp;M5)</f>
        <v/>
      </c>
      <c r="S5" s="14" t="inlineStr">
        <is>
          <t>還付がいちばん多い月が12月の行</t>
        </is>
      </c>
      <c r="T5" s="5">
        <f>COUNTIF(N3:N48,12)</f>
        <v/>
      </c>
    </row>
    <row r="6">
      <c r="A6" s="13" t="n">
        <v>180000</v>
      </c>
      <c r="B6" s="13">
        <f>計算!U219</f>
        <v/>
      </c>
      <c r="C6" s="13">
        <f>計算!U220</f>
        <v/>
      </c>
      <c r="D6" s="13">
        <f>計算!U221</f>
        <v/>
      </c>
      <c r="E6" s="13">
        <f>計算!U222</f>
        <v/>
      </c>
      <c r="F6" s="13">
        <f>計算!U223</f>
        <v/>
      </c>
      <c r="G6" s="13">
        <f>計算!U224</f>
        <v/>
      </c>
      <c r="H6" s="13">
        <f>計算!U225</f>
        <v/>
      </c>
      <c r="I6" s="13">
        <f>計算!U226</f>
        <v/>
      </c>
      <c r="J6" s="13">
        <f>計算!U227</f>
        <v/>
      </c>
      <c r="K6" s="13">
        <f>計算!U228</f>
        <v/>
      </c>
      <c r="L6" s="13">
        <f>計算!U229</f>
        <v/>
      </c>
      <c r="M6" s="13">
        <f>計算!U230</f>
        <v/>
      </c>
      <c r="N6" s="18">
        <f>MATCH(MAX(B6:M6),B6:M6,0)</f>
        <v/>
      </c>
      <c r="O6" s="5">
        <f>MAX(B6:M6)</f>
        <v/>
      </c>
      <c r="P6" s="22">
        <f>MAX(計算!V219*1,計算!V220*2,計算!V221*3,計算!V222*4,計算!V223*5,計算!V224*6,計算!V225*7,計算!V226*8,計算!V227*9,計算!V228*10,計算!V229*11,計算!V230*12)</f>
        <v/>
      </c>
      <c r="Q6" s="23">
        <f>COUNTIF(B6:L6,"&gt;"&amp;M6)</f>
        <v/>
      </c>
      <c r="S6" s="14" t="inlineStr">
        <is>
          <t>最大の還付がいちばん大きい月給</t>
        </is>
      </c>
      <c r="T6" s="5">
        <f>INDEX(A3:A48,MATCH(MAX(O3:O48),O3:O48,0))</f>
        <v/>
      </c>
    </row>
    <row r="7">
      <c r="A7" s="13" t="n">
        <v>190000</v>
      </c>
      <c r="B7" s="13">
        <f>計算!U231</f>
        <v/>
      </c>
      <c r="C7" s="13">
        <f>計算!U232</f>
        <v/>
      </c>
      <c r="D7" s="13">
        <f>計算!U233</f>
        <v/>
      </c>
      <c r="E7" s="13">
        <f>計算!U234</f>
        <v/>
      </c>
      <c r="F7" s="13">
        <f>計算!U235</f>
        <v/>
      </c>
      <c r="G7" s="13">
        <f>計算!U236</f>
        <v/>
      </c>
      <c r="H7" s="13">
        <f>計算!U237</f>
        <v/>
      </c>
      <c r="I7" s="13">
        <f>計算!U238</f>
        <v/>
      </c>
      <c r="J7" s="13">
        <f>計算!U239</f>
        <v/>
      </c>
      <c r="K7" s="13">
        <f>計算!U240</f>
        <v/>
      </c>
      <c r="L7" s="13">
        <f>計算!U241</f>
        <v/>
      </c>
      <c r="M7" s="13">
        <f>計算!U242</f>
        <v/>
      </c>
      <c r="N7" s="18">
        <f>MATCH(MAX(B7:M7),B7:M7,0)</f>
        <v/>
      </c>
      <c r="O7" s="5">
        <f>MAX(B7:M7)</f>
        <v/>
      </c>
      <c r="P7" s="22">
        <f>MAX(計算!V231*1,計算!V232*2,計算!V233*3,計算!V234*4,計算!V235*5,計算!V236*6,計算!V237*7,計算!V238*8,計算!V239*9,計算!V240*10,計算!V241*11,計算!V242*12)</f>
        <v/>
      </c>
      <c r="Q7" s="23">
        <f>COUNTIF(B7:L7,"&gt;"&amp;M7)</f>
        <v/>
      </c>
      <c r="S7" s="14" t="inlineStr">
        <is>
          <t>最大の還付の最大</t>
        </is>
      </c>
      <c r="T7" s="5">
        <f>MAX(O3:O48)</f>
        <v/>
      </c>
    </row>
    <row r="8">
      <c r="A8" s="13" t="n">
        <v>200000</v>
      </c>
      <c r="B8" s="13">
        <f>計算!U243</f>
        <v/>
      </c>
      <c r="C8" s="13">
        <f>計算!U244</f>
        <v/>
      </c>
      <c r="D8" s="13">
        <f>計算!U245</f>
        <v/>
      </c>
      <c r="E8" s="13">
        <f>計算!U246</f>
        <v/>
      </c>
      <c r="F8" s="13">
        <f>計算!U247</f>
        <v/>
      </c>
      <c r="G8" s="13">
        <f>計算!U248</f>
        <v/>
      </c>
      <c r="H8" s="13">
        <f>計算!U249</f>
        <v/>
      </c>
      <c r="I8" s="13">
        <f>計算!U250</f>
        <v/>
      </c>
      <c r="J8" s="13">
        <f>計算!U251</f>
        <v/>
      </c>
      <c r="K8" s="13">
        <f>計算!U252</f>
        <v/>
      </c>
      <c r="L8" s="13">
        <f>計算!U253</f>
        <v/>
      </c>
      <c r="M8" s="13">
        <f>計算!U254</f>
        <v/>
      </c>
      <c r="N8" s="18">
        <f>MATCH(MAX(B8:M8),B8:M8,0)</f>
        <v/>
      </c>
      <c r="O8" s="5">
        <f>MAX(B8:M8)</f>
        <v/>
      </c>
      <c r="P8" s="22">
        <f>MAX(計算!V243*1,計算!V244*2,計算!V245*3,計算!V246*4,計算!V247*5,計算!V248*6,計算!V249*7,計算!V250*8,計算!V251*9,計算!V252*10,計算!V253*11,計算!V254*12)</f>
        <v/>
      </c>
      <c r="Q8" s="23">
        <f>COUNTIF(B8:L8,"&gt;"&amp;M8)</f>
        <v/>
      </c>
      <c r="S8" s="14" t="inlineStr">
        <is>
          <t>全額戻る最後の月の最も早い月</t>
        </is>
      </c>
      <c r="T8" s="5">
        <f>MIN(P3:P48)</f>
        <v/>
      </c>
    </row>
    <row r="9">
      <c r="A9" s="13" t="n">
        <v>210000</v>
      </c>
      <c r="B9" s="13">
        <f>計算!U255</f>
        <v/>
      </c>
      <c r="C9" s="13">
        <f>計算!U256</f>
        <v/>
      </c>
      <c r="D9" s="13">
        <f>計算!U257</f>
        <v/>
      </c>
      <c r="E9" s="13">
        <f>計算!U258</f>
        <v/>
      </c>
      <c r="F9" s="13">
        <f>計算!U259</f>
        <v/>
      </c>
      <c r="G9" s="13">
        <f>計算!U260</f>
        <v/>
      </c>
      <c r="H9" s="13">
        <f>計算!U261</f>
        <v/>
      </c>
      <c r="I9" s="13">
        <f>計算!U262</f>
        <v/>
      </c>
      <c r="J9" s="13">
        <f>計算!U263</f>
        <v/>
      </c>
      <c r="K9" s="13">
        <f>計算!U264</f>
        <v/>
      </c>
      <c r="L9" s="13">
        <f>計算!U265</f>
        <v/>
      </c>
      <c r="M9" s="13">
        <f>計算!U266</f>
        <v/>
      </c>
      <c r="N9" s="18">
        <f>MATCH(MAX(B9:M9),B9:M9,0)</f>
        <v/>
      </c>
      <c r="O9" s="5">
        <f>MAX(B9:M9)</f>
        <v/>
      </c>
      <c r="P9" s="22">
        <f>MAX(計算!V255*1,計算!V256*2,計算!V257*3,計算!V258*4,計算!V259*5,計算!V260*6,計算!V261*7,計算!V262*8,計算!V263*9,計算!V264*10,計算!V265*11,計算!V266*12)</f>
        <v/>
      </c>
      <c r="Q9" s="23">
        <f>COUNTIF(B9:L9,"&gt;"&amp;M9)</f>
        <v/>
      </c>
      <c r="S9" s="14" t="inlineStr">
        <is>
          <t>全額戻る最後の月の最も遅い月</t>
        </is>
      </c>
      <c r="T9" s="5">
        <f>MAX(P3:P48)</f>
        <v/>
      </c>
    </row>
    <row r="10">
      <c r="A10" s="13" t="n">
        <v>220000</v>
      </c>
      <c r="B10" s="13">
        <f>計算!U267</f>
        <v/>
      </c>
      <c r="C10" s="13">
        <f>計算!U268</f>
        <v/>
      </c>
      <c r="D10" s="13">
        <f>計算!U269</f>
        <v/>
      </c>
      <c r="E10" s="13">
        <f>計算!U270</f>
        <v/>
      </c>
      <c r="F10" s="13">
        <f>計算!U271</f>
        <v/>
      </c>
      <c r="G10" s="13">
        <f>計算!U272</f>
        <v/>
      </c>
      <c r="H10" s="13">
        <f>計算!U273</f>
        <v/>
      </c>
      <c r="I10" s="13">
        <f>計算!U274</f>
        <v/>
      </c>
      <c r="J10" s="13">
        <f>計算!U275</f>
        <v/>
      </c>
      <c r="K10" s="13">
        <f>計算!U276</f>
        <v/>
      </c>
      <c r="L10" s="13">
        <f>計算!U277</f>
        <v/>
      </c>
      <c r="M10" s="13">
        <f>計算!U278</f>
        <v/>
      </c>
      <c r="N10" s="18">
        <f>MATCH(MAX(B10:M10),B10:M10,0)</f>
        <v/>
      </c>
      <c r="O10" s="5">
        <f>MAX(B10:M10)</f>
        <v/>
      </c>
      <c r="P10" s="22">
        <f>MAX(計算!V267*1,計算!V268*2,計算!V269*3,計算!V270*4,計算!V271*5,計算!V272*6,計算!V273*7,計算!V274*8,計算!V275*9,計算!V276*10,計算!V277*11,計算!V278*12)</f>
        <v/>
      </c>
      <c r="Q10" s="23">
        <f>COUNTIF(B10:L10,"&gt;"&amp;M10)</f>
        <v/>
      </c>
    </row>
    <row r="11">
      <c r="A11" s="13" t="n">
        <v>230000</v>
      </c>
      <c r="B11" s="13">
        <f>計算!U279</f>
        <v/>
      </c>
      <c r="C11" s="13">
        <f>計算!U280</f>
        <v/>
      </c>
      <c r="D11" s="13">
        <f>計算!U281</f>
        <v/>
      </c>
      <c r="E11" s="13">
        <f>計算!U282</f>
        <v/>
      </c>
      <c r="F11" s="13">
        <f>計算!U283</f>
        <v/>
      </c>
      <c r="G11" s="13">
        <f>計算!U284</f>
        <v/>
      </c>
      <c r="H11" s="13">
        <f>計算!U285</f>
        <v/>
      </c>
      <c r="I11" s="13">
        <f>計算!U286</f>
        <v/>
      </c>
      <c r="J11" s="13">
        <f>計算!U287</f>
        <v/>
      </c>
      <c r="K11" s="13">
        <f>計算!U288</f>
        <v/>
      </c>
      <c r="L11" s="13">
        <f>計算!U289</f>
        <v/>
      </c>
      <c r="M11" s="13">
        <f>計算!U290</f>
        <v/>
      </c>
      <c r="N11" s="18">
        <f>MATCH(MAX(B11:M11),B11:M11,0)</f>
        <v/>
      </c>
      <c r="O11" s="5">
        <f>MAX(B11:M11)</f>
        <v/>
      </c>
      <c r="P11" s="22">
        <f>MAX(計算!V279*1,計算!V280*2,計算!V281*3,計算!V282*4,計算!V283*5,計算!V284*6,計算!V285*7,計算!V286*8,計算!V287*9,計算!V288*10,計算!V289*11,計算!V290*12)</f>
        <v/>
      </c>
      <c r="Q11" s="23">
        <f>COUNTIF(B11:L11,"&gt;"&amp;M11)</f>
        <v/>
      </c>
    </row>
    <row r="12">
      <c r="A12" s="13" t="n">
        <v>240000</v>
      </c>
      <c r="B12" s="13">
        <f>計算!U291</f>
        <v/>
      </c>
      <c r="C12" s="13">
        <f>計算!U292</f>
        <v/>
      </c>
      <c r="D12" s="13">
        <f>計算!U293</f>
        <v/>
      </c>
      <c r="E12" s="13">
        <f>計算!U294</f>
        <v/>
      </c>
      <c r="F12" s="13">
        <f>計算!U295</f>
        <v/>
      </c>
      <c r="G12" s="13">
        <f>計算!U296</f>
        <v/>
      </c>
      <c r="H12" s="13">
        <f>計算!U297</f>
        <v/>
      </c>
      <c r="I12" s="13">
        <f>計算!U298</f>
        <v/>
      </c>
      <c r="J12" s="13">
        <f>計算!U299</f>
        <v/>
      </c>
      <c r="K12" s="13">
        <f>計算!U300</f>
        <v/>
      </c>
      <c r="L12" s="13">
        <f>計算!U301</f>
        <v/>
      </c>
      <c r="M12" s="13">
        <f>計算!U302</f>
        <v/>
      </c>
      <c r="N12" s="18">
        <f>MATCH(MAX(B12:M12),B12:M12,0)</f>
        <v/>
      </c>
      <c r="O12" s="5">
        <f>MAX(B12:M12)</f>
        <v/>
      </c>
      <c r="P12" s="22">
        <f>MAX(計算!V291*1,計算!V292*2,計算!V293*3,計算!V294*4,計算!V295*5,計算!V296*6,計算!V297*7,計算!V298*8,計算!V299*9,計算!V300*10,計算!V301*11,計算!V302*12)</f>
        <v/>
      </c>
      <c r="Q12" s="23">
        <f>COUNTIF(B12:L12,"&gt;"&amp;M12)</f>
        <v/>
      </c>
    </row>
    <row r="13">
      <c r="A13" s="13" t="n">
        <v>250000</v>
      </c>
      <c r="B13" s="13">
        <f>計算!U303</f>
        <v/>
      </c>
      <c r="C13" s="13">
        <f>計算!U304</f>
        <v/>
      </c>
      <c r="D13" s="13">
        <f>計算!U305</f>
        <v/>
      </c>
      <c r="E13" s="13">
        <f>計算!U306</f>
        <v/>
      </c>
      <c r="F13" s="13">
        <f>計算!U307</f>
        <v/>
      </c>
      <c r="G13" s="13">
        <f>計算!U308</f>
        <v/>
      </c>
      <c r="H13" s="13">
        <f>計算!U309</f>
        <v/>
      </c>
      <c r="I13" s="13">
        <f>計算!U310</f>
        <v/>
      </c>
      <c r="J13" s="13">
        <f>計算!U311</f>
        <v/>
      </c>
      <c r="K13" s="13">
        <f>計算!U312</f>
        <v/>
      </c>
      <c r="L13" s="13">
        <f>計算!U313</f>
        <v/>
      </c>
      <c r="M13" s="13">
        <f>計算!U314</f>
        <v/>
      </c>
      <c r="N13" s="18">
        <f>MATCH(MAX(B13:M13),B13:M13,0)</f>
        <v/>
      </c>
      <c r="O13" s="5">
        <f>MAX(B13:M13)</f>
        <v/>
      </c>
      <c r="P13" s="22">
        <f>MAX(計算!V303*1,計算!V304*2,計算!V305*3,計算!V306*4,計算!V307*5,計算!V308*6,計算!V309*7,計算!V310*8,計算!V311*9,計算!V312*10,計算!V313*11,計算!V314*12)</f>
        <v/>
      </c>
      <c r="Q13" s="23">
        <f>COUNTIF(B13:L13,"&gt;"&amp;M13)</f>
        <v/>
      </c>
    </row>
    <row r="14">
      <c r="A14" s="13" t="n">
        <v>260000</v>
      </c>
      <c r="B14" s="13">
        <f>計算!U315</f>
        <v/>
      </c>
      <c r="C14" s="13">
        <f>計算!U316</f>
        <v/>
      </c>
      <c r="D14" s="13">
        <f>計算!U317</f>
        <v/>
      </c>
      <c r="E14" s="13">
        <f>計算!U318</f>
        <v/>
      </c>
      <c r="F14" s="13">
        <f>計算!U319</f>
        <v/>
      </c>
      <c r="G14" s="13">
        <f>計算!U320</f>
        <v/>
      </c>
      <c r="H14" s="13">
        <f>計算!U321</f>
        <v/>
      </c>
      <c r="I14" s="13">
        <f>計算!U322</f>
        <v/>
      </c>
      <c r="J14" s="13">
        <f>計算!U323</f>
        <v/>
      </c>
      <c r="K14" s="13">
        <f>計算!U324</f>
        <v/>
      </c>
      <c r="L14" s="13">
        <f>計算!U325</f>
        <v/>
      </c>
      <c r="M14" s="13">
        <f>計算!U326</f>
        <v/>
      </c>
      <c r="N14" s="18">
        <f>MATCH(MAX(B14:M14),B14:M14,0)</f>
        <v/>
      </c>
      <c r="O14" s="5">
        <f>MAX(B14:M14)</f>
        <v/>
      </c>
      <c r="P14" s="22">
        <f>MAX(計算!V315*1,計算!V316*2,計算!V317*3,計算!V318*4,計算!V319*5,計算!V320*6,計算!V321*7,計算!V322*8,計算!V323*9,計算!V324*10,計算!V325*11,計算!V326*12)</f>
        <v/>
      </c>
      <c r="Q14" s="23">
        <f>COUNTIF(B14:L14,"&gt;"&amp;M14)</f>
        <v/>
      </c>
    </row>
    <row r="15">
      <c r="A15" s="13" t="n">
        <v>270000</v>
      </c>
      <c r="B15" s="13">
        <f>計算!U327</f>
        <v/>
      </c>
      <c r="C15" s="13">
        <f>計算!U328</f>
        <v/>
      </c>
      <c r="D15" s="13">
        <f>計算!U329</f>
        <v/>
      </c>
      <c r="E15" s="13">
        <f>計算!U330</f>
        <v/>
      </c>
      <c r="F15" s="13">
        <f>計算!U331</f>
        <v/>
      </c>
      <c r="G15" s="13">
        <f>計算!U332</f>
        <v/>
      </c>
      <c r="H15" s="13">
        <f>計算!U333</f>
        <v/>
      </c>
      <c r="I15" s="13">
        <f>計算!U334</f>
        <v/>
      </c>
      <c r="J15" s="13">
        <f>計算!U335</f>
        <v/>
      </c>
      <c r="K15" s="13">
        <f>計算!U336</f>
        <v/>
      </c>
      <c r="L15" s="13">
        <f>計算!U337</f>
        <v/>
      </c>
      <c r="M15" s="13">
        <f>計算!U338</f>
        <v/>
      </c>
      <c r="N15" s="18">
        <f>MATCH(MAX(B15:M15),B15:M15,0)</f>
        <v/>
      </c>
      <c r="O15" s="5">
        <f>MAX(B15:M15)</f>
        <v/>
      </c>
      <c r="P15" s="22">
        <f>MAX(計算!V327*1,計算!V328*2,計算!V329*3,計算!V330*4,計算!V331*5,計算!V332*6,計算!V333*7,計算!V334*8,計算!V335*9,計算!V336*10,計算!V337*11,計算!V338*12)</f>
        <v/>
      </c>
      <c r="Q15" s="23">
        <f>COUNTIF(B15:L15,"&gt;"&amp;M15)</f>
        <v/>
      </c>
    </row>
    <row r="16">
      <c r="A16" s="13" t="n">
        <v>280000</v>
      </c>
      <c r="B16" s="13">
        <f>計算!U339</f>
        <v/>
      </c>
      <c r="C16" s="13">
        <f>計算!U340</f>
        <v/>
      </c>
      <c r="D16" s="13">
        <f>計算!U341</f>
        <v/>
      </c>
      <c r="E16" s="13">
        <f>計算!U342</f>
        <v/>
      </c>
      <c r="F16" s="13">
        <f>計算!U343</f>
        <v/>
      </c>
      <c r="G16" s="13">
        <f>計算!U344</f>
        <v/>
      </c>
      <c r="H16" s="13">
        <f>計算!U345</f>
        <v/>
      </c>
      <c r="I16" s="13">
        <f>計算!U346</f>
        <v/>
      </c>
      <c r="J16" s="13">
        <f>計算!U347</f>
        <v/>
      </c>
      <c r="K16" s="13">
        <f>計算!U348</f>
        <v/>
      </c>
      <c r="L16" s="13">
        <f>計算!U349</f>
        <v/>
      </c>
      <c r="M16" s="13">
        <f>計算!U350</f>
        <v/>
      </c>
      <c r="N16" s="18">
        <f>MATCH(MAX(B16:M16),B16:M16,0)</f>
        <v/>
      </c>
      <c r="O16" s="5">
        <f>MAX(B16:M16)</f>
        <v/>
      </c>
      <c r="P16" s="22">
        <f>MAX(計算!V339*1,計算!V340*2,計算!V341*3,計算!V342*4,計算!V343*5,計算!V344*6,計算!V345*7,計算!V346*8,計算!V347*9,計算!V348*10,計算!V349*11,計算!V350*12)</f>
        <v/>
      </c>
      <c r="Q16" s="23">
        <f>COUNTIF(B16:L16,"&gt;"&amp;M16)</f>
        <v/>
      </c>
    </row>
    <row r="17">
      <c r="A17" s="13" t="n">
        <v>290000</v>
      </c>
      <c r="B17" s="13">
        <f>計算!U351</f>
        <v/>
      </c>
      <c r="C17" s="13">
        <f>計算!U352</f>
        <v/>
      </c>
      <c r="D17" s="13">
        <f>計算!U353</f>
        <v/>
      </c>
      <c r="E17" s="13">
        <f>計算!U354</f>
        <v/>
      </c>
      <c r="F17" s="13">
        <f>計算!U355</f>
        <v/>
      </c>
      <c r="G17" s="13">
        <f>計算!U356</f>
        <v/>
      </c>
      <c r="H17" s="13">
        <f>計算!U357</f>
        <v/>
      </c>
      <c r="I17" s="13">
        <f>計算!U358</f>
        <v/>
      </c>
      <c r="J17" s="13">
        <f>計算!U359</f>
        <v/>
      </c>
      <c r="K17" s="13">
        <f>計算!U360</f>
        <v/>
      </c>
      <c r="L17" s="13">
        <f>計算!U361</f>
        <v/>
      </c>
      <c r="M17" s="13">
        <f>計算!U362</f>
        <v/>
      </c>
      <c r="N17" s="18">
        <f>MATCH(MAX(B17:M17),B17:M17,0)</f>
        <v/>
      </c>
      <c r="O17" s="5">
        <f>MAX(B17:M17)</f>
        <v/>
      </c>
      <c r="P17" s="22">
        <f>MAX(計算!V351*1,計算!V352*2,計算!V353*3,計算!V354*4,計算!V355*5,計算!V356*6,計算!V357*7,計算!V358*8,計算!V359*9,計算!V360*10,計算!V361*11,計算!V362*12)</f>
        <v/>
      </c>
      <c r="Q17" s="23">
        <f>COUNTIF(B17:L17,"&gt;"&amp;M17)</f>
        <v/>
      </c>
    </row>
    <row r="18">
      <c r="A18" s="13" t="n">
        <v>300000</v>
      </c>
      <c r="B18" s="13">
        <f>計算!U363</f>
        <v/>
      </c>
      <c r="C18" s="13">
        <f>計算!U364</f>
        <v/>
      </c>
      <c r="D18" s="13">
        <f>計算!U365</f>
        <v/>
      </c>
      <c r="E18" s="13">
        <f>計算!U366</f>
        <v/>
      </c>
      <c r="F18" s="13">
        <f>計算!U367</f>
        <v/>
      </c>
      <c r="G18" s="13">
        <f>計算!U368</f>
        <v/>
      </c>
      <c r="H18" s="13">
        <f>計算!U369</f>
        <v/>
      </c>
      <c r="I18" s="13">
        <f>計算!U370</f>
        <v/>
      </c>
      <c r="J18" s="13">
        <f>計算!U371</f>
        <v/>
      </c>
      <c r="K18" s="13">
        <f>計算!U372</f>
        <v/>
      </c>
      <c r="L18" s="13">
        <f>計算!U373</f>
        <v/>
      </c>
      <c r="M18" s="13">
        <f>計算!U374</f>
        <v/>
      </c>
      <c r="N18" s="18">
        <f>MATCH(MAX(B18:M18),B18:M18,0)</f>
        <v/>
      </c>
      <c r="O18" s="5">
        <f>MAX(B18:M18)</f>
        <v/>
      </c>
      <c r="P18" s="22">
        <f>MAX(計算!V363*1,計算!V364*2,計算!V365*3,計算!V366*4,計算!V367*5,計算!V368*6,計算!V369*7,計算!V370*8,計算!V371*9,計算!V372*10,計算!V373*11,計算!V374*12)</f>
        <v/>
      </c>
      <c r="Q18" s="23">
        <f>COUNTIF(B18:L18,"&gt;"&amp;M18)</f>
        <v/>
      </c>
    </row>
    <row r="19">
      <c r="A19" s="13" t="n">
        <v>310000</v>
      </c>
      <c r="B19" s="13">
        <f>計算!U375</f>
        <v/>
      </c>
      <c r="C19" s="13">
        <f>計算!U376</f>
        <v/>
      </c>
      <c r="D19" s="13">
        <f>計算!U377</f>
        <v/>
      </c>
      <c r="E19" s="13">
        <f>計算!U378</f>
        <v/>
      </c>
      <c r="F19" s="13">
        <f>計算!U379</f>
        <v/>
      </c>
      <c r="G19" s="13">
        <f>計算!U380</f>
        <v/>
      </c>
      <c r="H19" s="13">
        <f>計算!U381</f>
        <v/>
      </c>
      <c r="I19" s="13">
        <f>計算!U382</f>
        <v/>
      </c>
      <c r="J19" s="13">
        <f>計算!U383</f>
        <v/>
      </c>
      <c r="K19" s="13">
        <f>計算!U384</f>
        <v/>
      </c>
      <c r="L19" s="13">
        <f>計算!U385</f>
        <v/>
      </c>
      <c r="M19" s="13">
        <f>計算!U386</f>
        <v/>
      </c>
      <c r="N19" s="18">
        <f>MATCH(MAX(B19:M19),B19:M19,0)</f>
        <v/>
      </c>
      <c r="O19" s="5">
        <f>MAX(B19:M19)</f>
        <v/>
      </c>
      <c r="P19" s="22">
        <f>MAX(計算!V375*1,計算!V376*2,計算!V377*3,計算!V378*4,計算!V379*5,計算!V380*6,計算!V381*7,計算!V382*8,計算!V383*9,計算!V384*10,計算!V385*11,計算!V386*12)</f>
        <v/>
      </c>
      <c r="Q19" s="23">
        <f>COUNTIF(B19:L19,"&gt;"&amp;M19)</f>
        <v/>
      </c>
    </row>
    <row r="20">
      <c r="A20" s="13" t="n">
        <v>320000</v>
      </c>
      <c r="B20" s="13">
        <f>計算!U387</f>
        <v/>
      </c>
      <c r="C20" s="13">
        <f>計算!U388</f>
        <v/>
      </c>
      <c r="D20" s="13">
        <f>計算!U389</f>
        <v/>
      </c>
      <c r="E20" s="13">
        <f>計算!U390</f>
        <v/>
      </c>
      <c r="F20" s="13">
        <f>計算!U391</f>
        <v/>
      </c>
      <c r="G20" s="13">
        <f>計算!U392</f>
        <v/>
      </c>
      <c r="H20" s="13">
        <f>計算!U393</f>
        <v/>
      </c>
      <c r="I20" s="13">
        <f>計算!U394</f>
        <v/>
      </c>
      <c r="J20" s="13">
        <f>計算!U395</f>
        <v/>
      </c>
      <c r="K20" s="13">
        <f>計算!U396</f>
        <v/>
      </c>
      <c r="L20" s="13">
        <f>計算!U397</f>
        <v/>
      </c>
      <c r="M20" s="13">
        <f>計算!U398</f>
        <v/>
      </c>
      <c r="N20" s="18">
        <f>MATCH(MAX(B20:M20),B20:M20,0)</f>
        <v/>
      </c>
      <c r="O20" s="5">
        <f>MAX(B20:M20)</f>
        <v/>
      </c>
      <c r="P20" s="22">
        <f>MAX(計算!V387*1,計算!V388*2,計算!V389*3,計算!V390*4,計算!V391*5,計算!V392*6,計算!V393*7,計算!V394*8,計算!V395*9,計算!V396*10,計算!V397*11,計算!V398*12)</f>
        <v/>
      </c>
      <c r="Q20" s="23">
        <f>COUNTIF(B20:L20,"&gt;"&amp;M20)</f>
        <v/>
      </c>
    </row>
    <row r="21">
      <c r="A21" s="13" t="n">
        <v>330000</v>
      </c>
      <c r="B21" s="13">
        <f>計算!U399</f>
        <v/>
      </c>
      <c r="C21" s="13">
        <f>計算!U400</f>
        <v/>
      </c>
      <c r="D21" s="13">
        <f>計算!U401</f>
        <v/>
      </c>
      <c r="E21" s="13">
        <f>計算!U402</f>
        <v/>
      </c>
      <c r="F21" s="13">
        <f>計算!U403</f>
        <v/>
      </c>
      <c r="G21" s="13">
        <f>計算!U404</f>
        <v/>
      </c>
      <c r="H21" s="13">
        <f>計算!U405</f>
        <v/>
      </c>
      <c r="I21" s="13">
        <f>計算!U406</f>
        <v/>
      </c>
      <c r="J21" s="13">
        <f>計算!U407</f>
        <v/>
      </c>
      <c r="K21" s="13">
        <f>計算!U408</f>
        <v/>
      </c>
      <c r="L21" s="13">
        <f>計算!U409</f>
        <v/>
      </c>
      <c r="M21" s="13">
        <f>計算!U410</f>
        <v/>
      </c>
      <c r="N21" s="18">
        <f>MATCH(MAX(B21:M21),B21:M21,0)</f>
        <v/>
      </c>
      <c r="O21" s="5">
        <f>MAX(B21:M21)</f>
        <v/>
      </c>
      <c r="P21" s="22">
        <f>MAX(計算!V399*1,計算!V400*2,計算!V401*3,計算!V402*4,計算!V403*5,計算!V404*6,計算!V405*7,計算!V406*8,計算!V407*9,計算!V408*10,計算!V409*11,計算!V410*12)</f>
        <v/>
      </c>
      <c r="Q21" s="23">
        <f>COUNTIF(B21:L21,"&gt;"&amp;M21)</f>
        <v/>
      </c>
    </row>
    <row r="22">
      <c r="A22" s="13" t="n">
        <v>340000</v>
      </c>
      <c r="B22" s="13">
        <f>計算!U411</f>
        <v/>
      </c>
      <c r="C22" s="13">
        <f>計算!U412</f>
        <v/>
      </c>
      <c r="D22" s="13">
        <f>計算!U413</f>
        <v/>
      </c>
      <c r="E22" s="13">
        <f>計算!U414</f>
        <v/>
      </c>
      <c r="F22" s="13">
        <f>計算!U415</f>
        <v/>
      </c>
      <c r="G22" s="13">
        <f>計算!U416</f>
        <v/>
      </c>
      <c r="H22" s="13">
        <f>計算!U417</f>
        <v/>
      </c>
      <c r="I22" s="13">
        <f>計算!U418</f>
        <v/>
      </c>
      <c r="J22" s="13">
        <f>計算!U419</f>
        <v/>
      </c>
      <c r="K22" s="13">
        <f>計算!U420</f>
        <v/>
      </c>
      <c r="L22" s="13">
        <f>計算!U421</f>
        <v/>
      </c>
      <c r="M22" s="13">
        <f>計算!U422</f>
        <v/>
      </c>
      <c r="N22" s="18">
        <f>MATCH(MAX(B22:M22),B22:M22,0)</f>
        <v/>
      </c>
      <c r="O22" s="5">
        <f>MAX(B22:M22)</f>
        <v/>
      </c>
      <c r="P22" s="22">
        <f>MAX(計算!V411*1,計算!V412*2,計算!V413*3,計算!V414*4,計算!V415*5,計算!V416*6,計算!V417*7,計算!V418*8,計算!V419*9,計算!V420*10,計算!V421*11,計算!V422*12)</f>
        <v/>
      </c>
      <c r="Q22" s="23">
        <f>COUNTIF(B22:L22,"&gt;"&amp;M22)</f>
        <v/>
      </c>
    </row>
    <row r="23">
      <c r="A23" s="13" t="n">
        <v>350000</v>
      </c>
      <c r="B23" s="13">
        <f>計算!U423</f>
        <v/>
      </c>
      <c r="C23" s="13">
        <f>計算!U424</f>
        <v/>
      </c>
      <c r="D23" s="13">
        <f>計算!U425</f>
        <v/>
      </c>
      <c r="E23" s="13">
        <f>計算!U426</f>
        <v/>
      </c>
      <c r="F23" s="13">
        <f>計算!U427</f>
        <v/>
      </c>
      <c r="G23" s="13">
        <f>計算!U428</f>
        <v/>
      </c>
      <c r="H23" s="13">
        <f>計算!U429</f>
        <v/>
      </c>
      <c r="I23" s="13">
        <f>計算!U430</f>
        <v/>
      </c>
      <c r="J23" s="13">
        <f>計算!U431</f>
        <v/>
      </c>
      <c r="K23" s="13">
        <f>計算!U432</f>
        <v/>
      </c>
      <c r="L23" s="13">
        <f>計算!U433</f>
        <v/>
      </c>
      <c r="M23" s="13">
        <f>計算!U434</f>
        <v/>
      </c>
      <c r="N23" s="18">
        <f>MATCH(MAX(B23:M23),B23:M23,0)</f>
        <v/>
      </c>
      <c r="O23" s="5">
        <f>MAX(B23:M23)</f>
        <v/>
      </c>
      <c r="P23" s="22">
        <f>MAX(計算!V423*1,計算!V424*2,計算!V425*3,計算!V426*4,計算!V427*5,計算!V428*6,計算!V429*7,計算!V430*8,計算!V431*9,計算!V432*10,計算!V433*11,計算!V434*12)</f>
        <v/>
      </c>
      <c r="Q23" s="23">
        <f>COUNTIF(B23:L23,"&gt;"&amp;M23)</f>
        <v/>
      </c>
    </row>
    <row r="24">
      <c r="A24" s="13" t="n">
        <v>360000</v>
      </c>
      <c r="B24" s="13">
        <f>計算!U435</f>
        <v/>
      </c>
      <c r="C24" s="13">
        <f>計算!U436</f>
        <v/>
      </c>
      <c r="D24" s="13">
        <f>計算!U437</f>
        <v/>
      </c>
      <c r="E24" s="13">
        <f>計算!U438</f>
        <v/>
      </c>
      <c r="F24" s="13">
        <f>計算!U439</f>
        <v/>
      </c>
      <c r="G24" s="13">
        <f>計算!U440</f>
        <v/>
      </c>
      <c r="H24" s="13">
        <f>計算!U441</f>
        <v/>
      </c>
      <c r="I24" s="13">
        <f>計算!U442</f>
        <v/>
      </c>
      <c r="J24" s="13">
        <f>計算!U443</f>
        <v/>
      </c>
      <c r="K24" s="13">
        <f>計算!U444</f>
        <v/>
      </c>
      <c r="L24" s="13">
        <f>計算!U445</f>
        <v/>
      </c>
      <c r="M24" s="13">
        <f>計算!U446</f>
        <v/>
      </c>
      <c r="N24" s="18">
        <f>MATCH(MAX(B24:M24),B24:M24,0)</f>
        <v/>
      </c>
      <c r="O24" s="5">
        <f>MAX(B24:M24)</f>
        <v/>
      </c>
      <c r="P24" s="22">
        <f>MAX(計算!V435*1,計算!V436*2,計算!V437*3,計算!V438*4,計算!V439*5,計算!V440*6,計算!V441*7,計算!V442*8,計算!V443*9,計算!V444*10,計算!V445*11,計算!V446*12)</f>
        <v/>
      </c>
      <c r="Q24" s="23">
        <f>COUNTIF(B24:L24,"&gt;"&amp;M24)</f>
        <v/>
      </c>
    </row>
    <row r="25">
      <c r="A25" s="13" t="n">
        <v>370000</v>
      </c>
      <c r="B25" s="13">
        <f>計算!U447</f>
        <v/>
      </c>
      <c r="C25" s="13">
        <f>計算!U448</f>
        <v/>
      </c>
      <c r="D25" s="13">
        <f>計算!U449</f>
        <v/>
      </c>
      <c r="E25" s="13">
        <f>計算!U450</f>
        <v/>
      </c>
      <c r="F25" s="13">
        <f>計算!U451</f>
        <v/>
      </c>
      <c r="G25" s="13">
        <f>計算!U452</f>
        <v/>
      </c>
      <c r="H25" s="13">
        <f>計算!U453</f>
        <v/>
      </c>
      <c r="I25" s="13">
        <f>計算!U454</f>
        <v/>
      </c>
      <c r="J25" s="13">
        <f>計算!U455</f>
        <v/>
      </c>
      <c r="K25" s="13">
        <f>計算!U456</f>
        <v/>
      </c>
      <c r="L25" s="13">
        <f>計算!U457</f>
        <v/>
      </c>
      <c r="M25" s="13">
        <f>計算!U458</f>
        <v/>
      </c>
      <c r="N25" s="18">
        <f>MATCH(MAX(B25:M25),B25:M25,0)</f>
        <v/>
      </c>
      <c r="O25" s="5">
        <f>MAX(B25:M25)</f>
        <v/>
      </c>
      <c r="P25" s="22">
        <f>MAX(計算!V447*1,計算!V448*2,計算!V449*3,計算!V450*4,計算!V451*5,計算!V452*6,計算!V453*7,計算!V454*8,計算!V455*9,計算!V456*10,計算!V457*11,計算!V458*12)</f>
        <v/>
      </c>
      <c r="Q25" s="23">
        <f>COUNTIF(B25:L25,"&gt;"&amp;M25)</f>
        <v/>
      </c>
    </row>
    <row r="26">
      <c r="A26" s="13" t="n">
        <v>380000</v>
      </c>
      <c r="B26" s="13">
        <f>計算!U459</f>
        <v/>
      </c>
      <c r="C26" s="13">
        <f>計算!U460</f>
        <v/>
      </c>
      <c r="D26" s="13">
        <f>計算!U461</f>
        <v/>
      </c>
      <c r="E26" s="13">
        <f>計算!U462</f>
        <v/>
      </c>
      <c r="F26" s="13">
        <f>計算!U463</f>
        <v/>
      </c>
      <c r="G26" s="13">
        <f>計算!U464</f>
        <v/>
      </c>
      <c r="H26" s="13">
        <f>計算!U465</f>
        <v/>
      </c>
      <c r="I26" s="13">
        <f>計算!U466</f>
        <v/>
      </c>
      <c r="J26" s="13">
        <f>計算!U467</f>
        <v/>
      </c>
      <c r="K26" s="13">
        <f>計算!U468</f>
        <v/>
      </c>
      <c r="L26" s="13">
        <f>計算!U469</f>
        <v/>
      </c>
      <c r="M26" s="13">
        <f>計算!U470</f>
        <v/>
      </c>
      <c r="N26" s="18">
        <f>MATCH(MAX(B26:M26),B26:M26,0)</f>
        <v/>
      </c>
      <c r="O26" s="5">
        <f>MAX(B26:M26)</f>
        <v/>
      </c>
      <c r="P26" s="22">
        <f>MAX(計算!V459*1,計算!V460*2,計算!V461*3,計算!V462*4,計算!V463*5,計算!V464*6,計算!V465*7,計算!V466*8,計算!V467*9,計算!V468*10,計算!V469*11,計算!V470*12)</f>
        <v/>
      </c>
      <c r="Q26" s="23">
        <f>COUNTIF(B26:L26,"&gt;"&amp;M26)</f>
        <v/>
      </c>
    </row>
    <row r="27">
      <c r="A27" s="13" t="n">
        <v>390000</v>
      </c>
      <c r="B27" s="13">
        <f>計算!U471</f>
        <v/>
      </c>
      <c r="C27" s="13">
        <f>計算!U472</f>
        <v/>
      </c>
      <c r="D27" s="13">
        <f>計算!U473</f>
        <v/>
      </c>
      <c r="E27" s="13">
        <f>計算!U474</f>
        <v/>
      </c>
      <c r="F27" s="13">
        <f>計算!U475</f>
        <v/>
      </c>
      <c r="G27" s="13">
        <f>計算!U476</f>
        <v/>
      </c>
      <c r="H27" s="13">
        <f>計算!U477</f>
        <v/>
      </c>
      <c r="I27" s="13">
        <f>計算!U478</f>
        <v/>
      </c>
      <c r="J27" s="13">
        <f>計算!U479</f>
        <v/>
      </c>
      <c r="K27" s="13">
        <f>計算!U480</f>
        <v/>
      </c>
      <c r="L27" s="13">
        <f>計算!U481</f>
        <v/>
      </c>
      <c r="M27" s="13">
        <f>計算!U482</f>
        <v/>
      </c>
      <c r="N27" s="18">
        <f>MATCH(MAX(B27:M27),B27:M27,0)</f>
        <v/>
      </c>
      <c r="O27" s="5">
        <f>MAX(B27:M27)</f>
        <v/>
      </c>
      <c r="P27" s="22">
        <f>MAX(計算!V471*1,計算!V472*2,計算!V473*3,計算!V474*4,計算!V475*5,計算!V476*6,計算!V477*7,計算!V478*8,計算!V479*9,計算!V480*10,計算!V481*11,計算!V482*12)</f>
        <v/>
      </c>
      <c r="Q27" s="23">
        <f>COUNTIF(B27:L27,"&gt;"&amp;M27)</f>
        <v/>
      </c>
    </row>
    <row r="28">
      <c r="A28" s="13" t="n">
        <v>400000</v>
      </c>
      <c r="B28" s="13">
        <f>計算!U483</f>
        <v/>
      </c>
      <c r="C28" s="13">
        <f>計算!U484</f>
        <v/>
      </c>
      <c r="D28" s="13">
        <f>計算!U485</f>
        <v/>
      </c>
      <c r="E28" s="13">
        <f>計算!U486</f>
        <v/>
      </c>
      <c r="F28" s="13">
        <f>計算!U487</f>
        <v/>
      </c>
      <c r="G28" s="13">
        <f>計算!U488</f>
        <v/>
      </c>
      <c r="H28" s="13">
        <f>計算!U489</f>
        <v/>
      </c>
      <c r="I28" s="13">
        <f>計算!U490</f>
        <v/>
      </c>
      <c r="J28" s="13">
        <f>計算!U491</f>
        <v/>
      </c>
      <c r="K28" s="13">
        <f>計算!U492</f>
        <v/>
      </c>
      <c r="L28" s="13">
        <f>計算!U493</f>
        <v/>
      </c>
      <c r="M28" s="13">
        <f>計算!U494</f>
        <v/>
      </c>
      <c r="N28" s="18">
        <f>MATCH(MAX(B28:M28),B28:M28,0)</f>
        <v/>
      </c>
      <c r="O28" s="5">
        <f>MAX(B28:M28)</f>
        <v/>
      </c>
      <c r="P28" s="22">
        <f>MAX(計算!V483*1,計算!V484*2,計算!V485*3,計算!V486*4,計算!V487*5,計算!V488*6,計算!V489*7,計算!V490*8,計算!V491*9,計算!V492*10,計算!V493*11,計算!V494*12)</f>
        <v/>
      </c>
      <c r="Q28" s="23">
        <f>COUNTIF(B28:L28,"&gt;"&amp;M28)</f>
        <v/>
      </c>
    </row>
    <row r="29">
      <c r="A29" s="13" t="n">
        <v>410000</v>
      </c>
      <c r="B29" s="13">
        <f>計算!U495</f>
        <v/>
      </c>
      <c r="C29" s="13">
        <f>計算!U496</f>
        <v/>
      </c>
      <c r="D29" s="13">
        <f>計算!U497</f>
        <v/>
      </c>
      <c r="E29" s="13">
        <f>計算!U498</f>
        <v/>
      </c>
      <c r="F29" s="13">
        <f>計算!U499</f>
        <v/>
      </c>
      <c r="G29" s="13">
        <f>計算!U500</f>
        <v/>
      </c>
      <c r="H29" s="13">
        <f>計算!U501</f>
        <v/>
      </c>
      <c r="I29" s="13">
        <f>計算!U502</f>
        <v/>
      </c>
      <c r="J29" s="13">
        <f>計算!U503</f>
        <v/>
      </c>
      <c r="K29" s="13">
        <f>計算!U504</f>
        <v/>
      </c>
      <c r="L29" s="13">
        <f>計算!U505</f>
        <v/>
      </c>
      <c r="M29" s="13">
        <f>計算!U506</f>
        <v/>
      </c>
      <c r="N29" s="18">
        <f>MATCH(MAX(B29:M29),B29:M29,0)</f>
        <v/>
      </c>
      <c r="O29" s="5">
        <f>MAX(B29:M29)</f>
        <v/>
      </c>
      <c r="P29" s="22">
        <f>MAX(計算!V495*1,計算!V496*2,計算!V497*3,計算!V498*4,計算!V499*5,計算!V500*6,計算!V501*7,計算!V502*8,計算!V503*9,計算!V504*10,計算!V505*11,計算!V506*12)</f>
        <v/>
      </c>
      <c r="Q29" s="23">
        <f>COUNTIF(B29:L29,"&gt;"&amp;M29)</f>
        <v/>
      </c>
    </row>
    <row r="30">
      <c r="A30" s="13" t="n">
        <v>420000</v>
      </c>
      <c r="B30" s="13">
        <f>計算!U507</f>
        <v/>
      </c>
      <c r="C30" s="13">
        <f>計算!U508</f>
        <v/>
      </c>
      <c r="D30" s="13">
        <f>計算!U509</f>
        <v/>
      </c>
      <c r="E30" s="13">
        <f>計算!U510</f>
        <v/>
      </c>
      <c r="F30" s="13">
        <f>計算!U511</f>
        <v/>
      </c>
      <c r="G30" s="13">
        <f>計算!U512</f>
        <v/>
      </c>
      <c r="H30" s="13">
        <f>計算!U513</f>
        <v/>
      </c>
      <c r="I30" s="13">
        <f>計算!U514</f>
        <v/>
      </c>
      <c r="J30" s="13">
        <f>計算!U515</f>
        <v/>
      </c>
      <c r="K30" s="13">
        <f>計算!U516</f>
        <v/>
      </c>
      <c r="L30" s="13">
        <f>計算!U517</f>
        <v/>
      </c>
      <c r="M30" s="13">
        <f>計算!U518</f>
        <v/>
      </c>
      <c r="N30" s="18">
        <f>MATCH(MAX(B30:M30),B30:M30,0)</f>
        <v/>
      </c>
      <c r="O30" s="5">
        <f>MAX(B30:M30)</f>
        <v/>
      </c>
      <c r="P30" s="22">
        <f>MAX(計算!V507*1,計算!V508*2,計算!V509*3,計算!V510*4,計算!V511*5,計算!V512*6,計算!V513*7,計算!V514*8,計算!V515*9,計算!V516*10,計算!V517*11,計算!V518*12)</f>
        <v/>
      </c>
      <c r="Q30" s="23">
        <f>COUNTIF(B30:L30,"&gt;"&amp;M30)</f>
        <v/>
      </c>
    </row>
    <row r="31">
      <c r="A31" s="13" t="n">
        <v>430000</v>
      </c>
      <c r="B31" s="13">
        <f>計算!U519</f>
        <v/>
      </c>
      <c r="C31" s="13">
        <f>計算!U520</f>
        <v/>
      </c>
      <c r="D31" s="13">
        <f>計算!U521</f>
        <v/>
      </c>
      <c r="E31" s="13">
        <f>計算!U522</f>
        <v/>
      </c>
      <c r="F31" s="13">
        <f>計算!U523</f>
        <v/>
      </c>
      <c r="G31" s="13">
        <f>計算!U524</f>
        <v/>
      </c>
      <c r="H31" s="13">
        <f>計算!U525</f>
        <v/>
      </c>
      <c r="I31" s="13">
        <f>計算!U526</f>
        <v/>
      </c>
      <c r="J31" s="13">
        <f>計算!U527</f>
        <v/>
      </c>
      <c r="K31" s="13">
        <f>計算!U528</f>
        <v/>
      </c>
      <c r="L31" s="13">
        <f>計算!U529</f>
        <v/>
      </c>
      <c r="M31" s="13">
        <f>計算!U530</f>
        <v/>
      </c>
      <c r="N31" s="18">
        <f>MATCH(MAX(B31:M31),B31:M31,0)</f>
        <v/>
      </c>
      <c r="O31" s="5">
        <f>MAX(B31:M31)</f>
        <v/>
      </c>
      <c r="P31" s="22">
        <f>MAX(計算!V519*1,計算!V520*2,計算!V521*3,計算!V522*4,計算!V523*5,計算!V524*6,計算!V525*7,計算!V526*8,計算!V527*9,計算!V528*10,計算!V529*11,計算!V530*12)</f>
        <v/>
      </c>
      <c r="Q31" s="23">
        <f>COUNTIF(B31:L31,"&gt;"&amp;M31)</f>
        <v/>
      </c>
    </row>
    <row r="32">
      <c r="A32" s="13" t="n">
        <v>440000</v>
      </c>
      <c r="B32" s="13">
        <f>計算!U531</f>
        <v/>
      </c>
      <c r="C32" s="13">
        <f>計算!U532</f>
        <v/>
      </c>
      <c r="D32" s="13">
        <f>計算!U533</f>
        <v/>
      </c>
      <c r="E32" s="13">
        <f>計算!U534</f>
        <v/>
      </c>
      <c r="F32" s="13">
        <f>計算!U535</f>
        <v/>
      </c>
      <c r="G32" s="13">
        <f>計算!U536</f>
        <v/>
      </c>
      <c r="H32" s="13">
        <f>計算!U537</f>
        <v/>
      </c>
      <c r="I32" s="13">
        <f>計算!U538</f>
        <v/>
      </c>
      <c r="J32" s="13">
        <f>計算!U539</f>
        <v/>
      </c>
      <c r="K32" s="13">
        <f>計算!U540</f>
        <v/>
      </c>
      <c r="L32" s="13">
        <f>計算!U541</f>
        <v/>
      </c>
      <c r="M32" s="13">
        <f>計算!U542</f>
        <v/>
      </c>
      <c r="N32" s="18">
        <f>MATCH(MAX(B32:M32),B32:M32,0)</f>
        <v/>
      </c>
      <c r="O32" s="5">
        <f>MAX(B32:M32)</f>
        <v/>
      </c>
      <c r="P32" s="22">
        <f>MAX(計算!V531*1,計算!V532*2,計算!V533*3,計算!V534*4,計算!V535*5,計算!V536*6,計算!V537*7,計算!V538*8,計算!V539*9,計算!V540*10,計算!V541*11,計算!V542*12)</f>
        <v/>
      </c>
      <c r="Q32" s="23">
        <f>COUNTIF(B32:L32,"&gt;"&amp;M32)</f>
        <v/>
      </c>
    </row>
    <row r="33">
      <c r="A33" s="13" t="n">
        <v>450000</v>
      </c>
      <c r="B33" s="13">
        <f>計算!U543</f>
        <v/>
      </c>
      <c r="C33" s="13">
        <f>計算!U544</f>
        <v/>
      </c>
      <c r="D33" s="13">
        <f>計算!U545</f>
        <v/>
      </c>
      <c r="E33" s="13">
        <f>計算!U546</f>
        <v/>
      </c>
      <c r="F33" s="13">
        <f>計算!U547</f>
        <v/>
      </c>
      <c r="G33" s="13">
        <f>計算!U548</f>
        <v/>
      </c>
      <c r="H33" s="13">
        <f>計算!U549</f>
        <v/>
      </c>
      <c r="I33" s="13">
        <f>計算!U550</f>
        <v/>
      </c>
      <c r="J33" s="13">
        <f>計算!U551</f>
        <v/>
      </c>
      <c r="K33" s="13">
        <f>計算!U552</f>
        <v/>
      </c>
      <c r="L33" s="13">
        <f>計算!U553</f>
        <v/>
      </c>
      <c r="M33" s="13">
        <f>計算!U554</f>
        <v/>
      </c>
      <c r="N33" s="18">
        <f>MATCH(MAX(B33:M33),B33:M33,0)</f>
        <v/>
      </c>
      <c r="O33" s="5">
        <f>MAX(B33:M33)</f>
        <v/>
      </c>
      <c r="P33" s="22">
        <f>MAX(計算!V543*1,計算!V544*2,計算!V545*3,計算!V546*4,計算!V547*5,計算!V548*6,計算!V549*7,計算!V550*8,計算!V551*9,計算!V552*10,計算!V553*11,計算!V554*12)</f>
        <v/>
      </c>
      <c r="Q33" s="23">
        <f>COUNTIF(B33:L33,"&gt;"&amp;M33)</f>
        <v/>
      </c>
    </row>
    <row r="34">
      <c r="A34" s="13" t="n">
        <v>460000</v>
      </c>
      <c r="B34" s="13">
        <f>計算!U555</f>
        <v/>
      </c>
      <c r="C34" s="13">
        <f>計算!U556</f>
        <v/>
      </c>
      <c r="D34" s="13">
        <f>計算!U557</f>
        <v/>
      </c>
      <c r="E34" s="13">
        <f>計算!U558</f>
        <v/>
      </c>
      <c r="F34" s="13">
        <f>計算!U559</f>
        <v/>
      </c>
      <c r="G34" s="13">
        <f>計算!U560</f>
        <v/>
      </c>
      <c r="H34" s="13">
        <f>計算!U561</f>
        <v/>
      </c>
      <c r="I34" s="13">
        <f>計算!U562</f>
        <v/>
      </c>
      <c r="J34" s="13">
        <f>計算!U563</f>
        <v/>
      </c>
      <c r="K34" s="13">
        <f>計算!U564</f>
        <v/>
      </c>
      <c r="L34" s="13">
        <f>計算!U565</f>
        <v/>
      </c>
      <c r="M34" s="13">
        <f>計算!U566</f>
        <v/>
      </c>
      <c r="N34" s="18">
        <f>MATCH(MAX(B34:M34),B34:M34,0)</f>
        <v/>
      </c>
      <c r="O34" s="5">
        <f>MAX(B34:M34)</f>
        <v/>
      </c>
      <c r="P34" s="22">
        <f>MAX(計算!V555*1,計算!V556*2,計算!V557*3,計算!V558*4,計算!V559*5,計算!V560*6,計算!V561*7,計算!V562*8,計算!V563*9,計算!V564*10,計算!V565*11,計算!V566*12)</f>
        <v/>
      </c>
      <c r="Q34" s="23">
        <f>COUNTIF(B34:L34,"&gt;"&amp;M34)</f>
        <v/>
      </c>
    </row>
    <row r="35">
      <c r="A35" s="13" t="n">
        <v>470000</v>
      </c>
      <c r="B35" s="13">
        <f>計算!U567</f>
        <v/>
      </c>
      <c r="C35" s="13">
        <f>計算!U568</f>
        <v/>
      </c>
      <c r="D35" s="13">
        <f>計算!U569</f>
        <v/>
      </c>
      <c r="E35" s="13">
        <f>計算!U570</f>
        <v/>
      </c>
      <c r="F35" s="13">
        <f>計算!U571</f>
        <v/>
      </c>
      <c r="G35" s="13">
        <f>計算!U572</f>
        <v/>
      </c>
      <c r="H35" s="13">
        <f>計算!U573</f>
        <v/>
      </c>
      <c r="I35" s="13">
        <f>計算!U574</f>
        <v/>
      </c>
      <c r="J35" s="13">
        <f>計算!U575</f>
        <v/>
      </c>
      <c r="K35" s="13">
        <f>計算!U576</f>
        <v/>
      </c>
      <c r="L35" s="13">
        <f>計算!U577</f>
        <v/>
      </c>
      <c r="M35" s="13">
        <f>計算!U578</f>
        <v/>
      </c>
      <c r="N35" s="18">
        <f>MATCH(MAX(B35:M35),B35:M35,0)</f>
        <v/>
      </c>
      <c r="O35" s="5">
        <f>MAX(B35:M35)</f>
        <v/>
      </c>
      <c r="P35" s="22">
        <f>MAX(計算!V567*1,計算!V568*2,計算!V569*3,計算!V570*4,計算!V571*5,計算!V572*6,計算!V573*7,計算!V574*8,計算!V575*9,計算!V576*10,計算!V577*11,計算!V578*12)</f>
        <v/>
      </c>
      <c r="Q35" s="23">
        <f>COUNTIF(B35:L35,"&gt;"&amp;M35)</f>
        <v/>
      </c>
    </row>
    <row r="36">
      <c r="A36" s="13" t="n">
        <v>480000</v>
      </c>
      <c r="B36" s="13">
        <f>計算!U579</f>
        <v/>
      </c>
      <c r="C36" s="13">
        <f>計算!U580</f>
        <v/>
      </c>
      <c r="D36" s="13">
        <f>計算!U581</f>
        <v/>
      </c>
      <c r="E36" s="13">
        <f>計算!U582</f>
        <v/>
      </c>
      <c r="F36" s="13">
        <f>計算!U583</f>
        <v/>
      </c>
      <c r="G36" s="13">
        <f>計算!U584</f>
        <v/>
      </c>
      <c r="H36" s="13">
        <f>計算!U585</f>
        <v/>
      </c>
      <c r="I36" s="13">
        <f>計算!U586</f>
        <v/>
      </c>
      <c r="J36" s="13">
        <f>計算!U587</f>
        <v/>
      </c>
      <c r="K36" s="13">
        <f>計算!U588</f>
        <v/>
      </c>
      <c r="L36" s="13">
        <f>計算!U589</f>
        <v/>
      </c>
      <c r="M36" s="13">
        <f>計算!U590</f>
        <v/>
      </c>
      <c r="N36" s="18">
        <f>MATCH(MAX(B36:M36),B36:M36,0)</f>
        <v/>
      </c>
      <c r="O36" s="5">
        <f>MAX(B36:M36)</f>
        <v/>
      </c>
      <c r="P36" s="22">
        <f>MAX(計算!V579*1,計算!V580*2,計算!V581*3,計算!V582*4,計算!V583*5,計算!V584*6,計算!V585*7,計算!V586*8,計算!V587*9,計算!V588*10,計算!V589*11,計算!V590*12)</f>
        <v/>
      </c>
      <c r="Q36" s="23">
        <f>COUNTIF(B36:L36,"&gt;"&amp;M36)</f>
        <v/>
      </c>
    </row>
    <row r="37">
      <c r="A37" s="13" t="n">
        <v>490000</v>
      </c>
      <c r="B37" s="13">
        <f>計算!U591</f>
        <v/>
      </c>
      <c r="C37" s="13">
        <f>計算!U592</f>
        <v/>
      </c>
      <c r="D37" s="13">
        <f>計算!U593</f>
        <v/>
      </c>
      <c r="E37" s="13">
        <f>計算!U594</f>
        <v/>
      </c>
      <c r="F37" s="13">
        <f>計算!U595</f>
        <v/>
      </c>
      <c r="G37" s="13">
        <f>計算!U596</f>
        <v/>
      </c>
      <c r="H37" s="13">
        <f>計算!U597</f>
        <v/>
      </c>
      <c r="I37" s="13">
        <f>計算!U598</f>
        <v/>
      </c>
      <c r="J37" s="13">
        <f>計算!U599</f>
        <v/>
      </c>
      <c r="K37" s="13">
        <f>計算!U600</f>
        <v/>
      </c>
      <c r="L37" s="13">
        <f>計算!U601</f>
        <v/>
      </c>
      <c r="M37" s="13">
        <f>計算!U602</f>
        <v/>
      </c>
      <c r="N37" s="18">
        <f>MATCH(MAX(B37:M37),B37:M37,0)</f>
        <v/>
      </c>
      <c r="O37" s="5">
        <f>MAX(B37:M37)</f>
        <v/>
      </c>
      <c r="P37" s="22">
        <f>MAX(計算!V591*1,計算!V592*2,計算!V593*3,計算!V594*4,計算!V595*5,計算!V596*6,計算!V597*7,計算!V598*8,計算!V599*9,計算!V600*10,計算!V601*11,計算!V602*12)</f>
        <v/>
      </c>
      <c r="Q37" s="23">
        <f>COUNTIF(B37:L37,"&gt;"&amp;M37)</f>
        <v/>
      </c>
    </row>
    <row r="38">
      <c r="A38" s="13" t="n">
        <v>500000</v>
      </c>
      <c r="B38" s="13">
        <f>計算!U603</f>
        <v/>
      </c>
      <c r="C38" s="13">
        <f>計算!U604</f>
        <v/>
      </c>
      <c r="D38" s="13">
        <f>計算!U605</f>
        <v/>
      </c>
      <c r="E38" s="13">
        <f>計算!U606</f>
        <v/>
      </c>
      <c r="F38" s="13">
        <f>計算!U607</f>
        <v/>
      </c>
      <c r="G38" s="13">
        <f>計算!U608</f>
        <v/>
      </c>
      <c r="H38" s="13">
        <f>計算!U609</f>
        <v/>
      </c>
      <c r="I38" s="13">
        <f>計算!U610</f>
        <v/>
      </c>
      <c r="J38" s="13">
        <f>計算!U611</f>
        <v/>
      </c>
      <c r="K38" s="13">
        <f>計算!U612</f>
        <v/>
      </c>
      <c r="L38" s="13">
        <f>計算!U613</f>
        <v/>
      </c>
      <c r="M38" s="13">
        <f>計算!U614</f>
        <v/>
      </c>
      <c r="N38" s="18">
        <f>MATCH(MAX(B38:M38),B38:M38,0)</f>
        <v/>
      </c>
      <c r="O38" s="5">
        <f>MAX(B38:M38)</f>
        <v/>
      </c>
      <c r="P38" s="22">
        <f>MAX(計算!V603*1,計算!V604*2,計算!V605*3,計算!V606*4,計算!V607*5,計算!V608*6,計算!V609*7,計算!V610*8,計算!V611*9,計算!V612*10,計算!V613*11,計算!V614*12)</f>
        <v/>
      </c>
      <c r="Q38" s="23">
        <f>COUNTIF(B38:L38,"&gt;"&amp;M38)</f>
        <v/>
      </c>
    </row>
    <row r="39">
      <c r="A39" s="13" t="n">
        <v>510000</v>
      </c>
      <c r="B39" s="13">
        <f>計算!U615</f>
        <v/>
      </c>
      <c r="C39" s="13">
        <f>計算!U616</f>
        <v/>
      </c>
      <c r="D39" s="13">
        <f>計算!U617</f>
        <v/>
      </c>
      <c r="E39" s="13">
        <f>計算!U618</f>
        <v/>
      </c>
      <c r="F39" s="13">
        <f>計算!U619</f>
        <v/>
      </c>
      <c r="G39" s="13">
        <f>計算!U620</f>
        <v/>
      </c>
      <c r="H39" s="13">
        <f>計算!U621</f>
        <v/>
      </c>
      <c r="I39" s="13">
        <f>計算!U622</f>
        <v/>
      </c>
      <c r="J39" s="13">
        <f>計算!U623</f>
        <v/>
      </c>
      <c r="K39" s="13">
        <f>計算!U624</f>
        <v/>
      </c>
      <c r="L39" s="13">
        <f>計算!U625</f>
        <v/>
      </c>
      <c r="M39" s="13">
        <f>計算!U626</f>
        <v/>
      </c>
      <c r="N39" s="18">
        <f>MATCH(MAX(B39:M39),B39:M39,0)</f>
        <v/>
      </c>
      <c r="O39" s="5">
        <f>MAX(B39:M39)</f>
        <v/>
      </c>
      <c r="P39" s="22">
        <f>MAX(計算!V615*1,計算!V616*2,計算!V617*3,計算!V618*4,計算!V619*5,計算!V620*6,計算!V621*7,計算!V622*8,計算!V623*9,計算!V624*10,計算!V625*11,計算!V626*12)</f>
        <v/>
      </c>
      <c r="Q39" s="23">
        <f>COUNTIF(B39:L39,"&gt;"&amp;M39)</f>
        <v/>
      </c>
    </row>
    <row r="40">
      <c r="A40" s="13" t="n">
        <v>520000</v>
      </c>
      <c r="B40" s="13">
        <f>計算!U627</f>
        <v/>
      </c>
      <c r="C40" s="13">
        <f>計算!U628</f>
        <v/>
      </c>
      <c r="D40" s="13">
        <f>計算!U629</f>
        <v/>
      </c>
      <c r="E40" s="13">
        <f>計算!U630</f>
        <v/>
      </c>
      <c r="F40" s="13">
        <f>計算!U631</f>
        <v/>
      </c>
      <c r="G40" s="13">
        <f>計算!U632</f>
        <v/>
      </c>
      <c r="H40" s="13">
        <f>計算!U633</f>
        <v/>
      </c>
      <c r="I40" s="13">
        <f>計算!U634</f>
        <v/>
      </c>
      <c r="J40" s="13">
        <f>計算!U635</f>
        <v/>
      </c>
      <c r="K40" s="13">
        <f>計算!U636</f>
        <v/>
      </c>
      <c r="L40" s="13">
        <f>計算!U637</f>
        <v/>
      </c>
      <c r="M40" s="13">
        <f>計算!U638</f>
        <v/>
      </c>
      <c r="N40" s="18">
        <f>MATCH(MAX(B40:M40),B40:M40,0)</f>
        <v/>
      </c>
      <c r="O40" s="5">
        <f>MAX(B40:M40)</f>
        <v/>
      </c>
      <c r="P40" s="22">
        <f>MAX(計算!V627*1,計算!V628*2,計算!V629*3,計算!V630*4,計算!V631*5,計算!V632*6,計算!V633*7,計算!V634*8,計算!V635*9,計算!V636*10,計算!V637*11,計算!V638*12)</f>
        <v/>
      </c>
      <c r="Q40" s="23">
        <f>COUNTIF(B40:L40,"&gt;"&amp;M40)</f>
        <v/>
      </c>
    </row>
    <row r="41">
      <c r="A41" s="13" t="n">
        <v>530000</v>
      </c>
      <c r="B41" s="13">
        <f>計算!U639</f>
        <v/>
      </c>
      <c r="C41" s="13">
        <f>計算!U640</f>
        <v/>
      </c>
      <c r="D41" s="13">
        <f>計算!U641</f>
        <v/>
      </c>
      <c r="E41" s="13">
        <f>計算!U642</f>
        <v/>
      </c>
      <c r="F41" s="13">
        <f>計算!U643</f>
        <v/>
      </c>
      <c r="G41" s="13">
        <f>計算!U644</f>
        <v/>
      </c>
      <c r="H41" s="13">
        <f>計算!U645</f>
        <v/>
      </c>
      <c r="I41" s="13">
        <f>計算!U646</f>
        <v/>
      </c>
      <c r="J41" s="13">
        <f>計算!U647</f>
        <v/>
      </c>
      <c r="K41" s="13">
        <f>計算!U648</f>
        <v/>
      </c>
      <c r="L41" s="13">
        <f>計算!U649</f>
        <v/>
      </c>
      <c r="M41" s="13">
        <f>計算!U650</f>
        <v/>
      </c>
      <c r="N41" s="18">
        <f>MATCH(MAX(B41:M41),B41:M41,0)</f>
        <v/>
      </c>
      <c r="O41" s="5">
        <f>MAX(B41:M41)</f>
        <v/>
      </c>
      <c r="P41" s="22">
        <f>MAX(計算!V639*1,計算!V640*2,計算!V641*3,計算!V642*4,計算!V643*5,計算!V644*6,計算!V645*7,計算!V646*8,計算!V647*9,計算!V648*10,計算!V649*11,計算!V650*12)</f>
        <v/>
      </c>
      <c r="Q41" s="23">
        <f>COUNTIF(B41:L41,"&gt;"&amp;M41)</f>
        <v/>
      </c>
    </row>
    <row r="42">
      <c r="A42" s="13" t="n">
        <v>540000</v>
      </c>
      <c r="B42" s="13">
        <f>計算!U651</f>
        <v/>
      </c>
      <c r="C42" s="13">
        <f>計算!U652</f>
        <v/>
      </c>
      <c r="D42" s="13">
        <f>計算!U653</f>
        <v/>
      </c>
      <c r="E42" s="13">
        <f>計算!U654</f>
        <v/>
      </c>
      <c r="F42" s="13">
        <f>計算!U655</f>
        <v/>
      </c>
      <c r="G42" s="13">
        <f>計算!U656</f>
        <v/>
      </c>
      <c r="H42" s="13">
        <f>計算!U657</f>
        <v/>
      </c>
      <c r="I42" s="13">
        <f>計算!U658</f>
        <v/>
      </c>
      <c r="J42" s="13">
        <f>計算!U659</f>
        <v/>
      </c>
      <c r="K42" s="13">
        <f>計算!U660</f>
        <v/>
      </c>
      <c r="L42" s="13">
        <f>計算!U661</f>
        <v/>
      </c>
      <c r="M42" s="13">
        <f>計算!U662</f>
        <v/>
      </c>
      <c r="N42" s="18">
        <f>MATCH(MAX(B42:M42),B42:M42,0)</f>
        <v/>
      </c>
      <c r="O42" s="5">
        <f>MAX(B42:M42)</f>
        <v/>
      </c>
      <c r="P42" s="22">
        <f>MAX(計算!V651*1,計算!V652*2,計算!V653*3,計算!V654*4,計算!V655*5,計算!V656*6,計算!V657*7,計算!V658*8,計算!V659*9,計算!V660*10,計算!V661*11,計算!V662*12)</f>
        <v/>
      </c>
      <c r="Q42" s="23">
        <f>COUNTIF(B42:L42,"&gt;"&amp;M42)</f>
        <v/>
      </c>
    </row>
    <row r="43">
      <c r="A43" s="13" t="n">
        <v>550000</v>
      </c>
      <c r="B43" s="13">
        <f>計算!U663</f>
        <v/>
      </c>
      <c r="C43" s="13">
        <f>計算!U664</f>
        <v/>
      </c>
      <c r="D43" s="13">
        <f>計算!U665</f>
        <v/>
      </c>
      <c r="E43" s="13">
        <f>計算!U666</f>
        <v/>
      </c>
      <c r="F43" s="13">
        <f>計算!U667</f>
        <v/>
      </c>
      <c r="G43" s="13">
        <f>計算!U668</f>
        <v/>
      </c>
      <c r="H43" s="13">
        <f>計算!U669</f>
        <v/>
      </c>
      <c r="I43" s="13">
        <f>計算!U670</f>
        <v/>
      </c>
      <c r="J43" s="13">
        <f>計算!U671</f>
        <v/>
      </c>
      <c r="K43" s="13">
        <f>計算!U672</f>
        <v/>
      </c>
      <c r="L43" s="13">
        <f>計算!U673</f>
        <v/>
      </c>
      <c r="M43" s="13">
        <f>計算!U674</f>
        <v/>
      </c>
      <c r="N43" s="18">
        <f>MATCH(MAX(B43:M43),B43:M43,0)</f>
        <v/>
      </c>
      <c r="O43" s="5">
        <f>MAX(B43:M43)</f>
        <v/>
      </c>
      <c r="P43" s="22">
        <f>MAX(計算!V663*1,計算!V664*2,計算!V665*3,計算!V666*4,計算!V667*5,計算!V668*6,計算!V669*7,計算!V670*8,計算!V671*9,計算!V672*10,計算!V673*11,計算!V674*12)</f>
        <v/>
      </c>
      <c r="Q43" s="23">
        <f>COUNTIF(B43:L43,"&gt;"&amp;M43)</f>
        <v/>
      </c>
    </row>
    <row r="44">
      <c r="A44" s="13" t="n">
        <v>560000</v>
      </c>
      <c r="B44" s="13">
        <f>計算!U675</f>
        <v/>
      </c>
      <c r="C44" s="13">
        <f>計算!U676</f>
        <v/>
      </c>
      <c r="D44" s="13">
        <f>計算!U677</f>
        <v/>
      </c>
      <c r="E44" s="13">
        <f>計算!U678</f>
        <v/>
      </c>
      <c r="F44" s="13">
        <f>計算!U679</f>
        <v/>
      </c>
      <c r="G44" s="13">
        <f>計算!U680</f>
        <v/>
      </c>
      <c r="H44" s="13">
        <f>計算!U681</f>
        <v/>
      </c>
      <c r="I44" s="13">
        <f>計算!U682</f>
        <v/>
      </c>
      <c r="J44" s="13">
        <f>計算!U683</f>
        <v/>
      </c>
      <c r="K44" s="13">
        <f>計算!U684</f>
        <v/>
      </c>
      <c r="L44" s="13">
        <f>計算!U685</f>
        <v/>
      </c>
      <c r="M44" s="13">
        <f>計算!U686</f>
        <v/>
      </c>
      <c r="N44" s="18">
        <f>MATCH(MAX(B44:M44),B44:M44,0)</f>
        <v/>
      </c>
      <c r="O44" s="5">
        <f>MAX(B44:M44)</f>
        <v/>
      </c>
      <c r="P44" s="22">
        <f>MAX(計算!V675*1,計算!V676*2,計算!V677*3,計算!V678*4,計算!V679*5,計算!V680*6,計算!V681*7,計算!V682*8,計算!V683*9,計算!V684*10,計算!V685*11,計算!V686*12)</f>
        <v/>
      </c>
      <c r="Q44" s="23">
        <f>COUNTIF(B44:L44,"&gt;"&amp;M44)</f>
        <v/>
      </c>
    </row>
    <row r="45">
      <c r="A45" s="13" t="n">
        <v>570000</v>
      </c>
      <c r="B45" s="13">
        <f>計算!U687</f>
        <v/>
      </c>
      <c r="C45" s="13">
        <f>計算!U688</f>
        <v/>
      </c>
      <c r="D45" s="13">
        <f>計算!U689</f>
        <v/>
      </c>
      <c r="E45" s="13">
        <f>計算!U690</f>
        <v/>
      </c>
      <c r="F45" s="13">
        <f>計算!U691</f>
        <v/>
      </c>
      <c r="G45" s="13">
        <f>計算!U692</f>
        <v/>
      </c>
      <c r="H45" s="13">
        <f>計算!U693</f>
        <v/>
      </c>
      <c r="I45" s="13">
        <f>計算!U694</f>
        <v/>
      </c>
      <c r="J45" s="13">
        <f>計算!U695</f>
        <v/>
      </c>
      <c r="K45" s="13">
        <f>計算!U696</f>
        <v/>
      </c>
      <c r="L45" s="13">
        <f>計算!U697</f>
        <v/>
      </c>
      <c r="M45" s="13">
        <f>計算!U698</f>
        <v/>
      </c>
      <c r="N45" s="18">
        <f>MATCH(MAX(B45:M45),B45:M45,0)</f>
        <v/>
      </c>
      <c r="O45" s="5">
        <f>MAX(B45:M45)</f>
        <v/>
      </c>
      <c r="P45" s="22">
        <f>MAX(計算!V687*1,計算!V688*2,計算!V689*3,計算!V690*4,計算!V691*5,計算!V692*6,計算!V693*7,計算!V694*8,計算!V695*9,計算!V696*10,計算!V697*11,計算!V698*12)</f>
        <v/>
      </c>
      <c r="Q45" s="23">
        <f>COUNTIF(B45:L45,"&gt;"&amp;M45)</f>
        <v/>
      </c>
    </row>
    <row r="46">
      <c r="A46" s="13" t="n">
        <v>580000</v>
      </c>
      <c r="B46" s="13">
        <f>計算!U699</f>
        <v/>
      </c>
      <c r="C46" s="13">
        <f>計算!U700</f>
        <v/>
      </c>
      <c r="D46" s="13">
        <f>計算!U701</f>
        <v/>
      </c>
      <c r="E46" s="13">
        <f>計算!U702</f>
        <v/>
      </c>
      <c r="F46" s="13">
        <f>計算!U703</f>
        <v/>
      </c>
      <c r="G46" s="13">
        <f>計算!U704</f>
        <v/>
      </c>
      <c r="H46" s="13">
        <f>計算!U705</f>
        <v/>
      </c>
      <c r="I46" s="13">
        <f>計算!U706</f>
        <v/>
      </c>
      <c r="J46" s="13">
        <f>計算!U707</f>
        <v/>
      </c>
      <c r="K46" s="13">
        <f>計算!U708</f>
        <v/>
      </c>
      <c r="L46" s="13">
        <f>計算!U709</f>
        <v/>
      </c>
      <c r="M46" s="13">
        <f>計算!U710</f>
        <v/>
      </c>
      <c r="N46" s="18">
        <f>MATCH(MAX(B46:M46),B46:M46,0)</f>
        <v/>
      </c>
      <c r="O46" s="5">
        <f>MAX(B46:M46)</f>
        <v/>
      </c>
      <c r="P46" s="22">
        <f>MAX(計算!V699*1,計算!V700*2,計算!V701*3,計算!V702*4,計算!V703*5,計算!V704*6,計算!V705*7,計算!V706*8,計算!V707*9,計算!V708*10,計算!V709*11,計算!V710*12)</f>
        <v/>
      </c>
      <c r="Q46" s="23">
        <f>COUNTIF(B46:L46,"&gt;"&amp;M46)</f>
        <v/>
      </c>
    </row>
    <row r="47">
      <c r="A47" s="13" t="n">
        <v>590000</v>
      </c>
      <c r="B47" s="13">
        <f>計算!U711</f>
        <v/>
      </c>
      <c r="C47" s="13">
        <f>計算!U712</f>
        <v/>
      </c>
      <c r="D47" s="13">
        <f>計算!U713</f>
        <v/>
      </c>
      <c r="E47" s="13">
        <f>計算!U714</f>
        <v/>
      </c>
      <c r="F47" s="13">
        <f>計算!U715</f>
        <v/>
      </c>
      <c r="G47" s="13">
        <f>計算!U716</f>
        <v/>
      </c>
      <c r="H47" s="13">
        <f>計算!U717</f>
        <v/>
      </c>
      <c r="I47" s="13">
        <f>計算!U718</f>
        <v/>
      </c>
      <c r="J47" s="13">
        <f>計算!U719</f>
        <v/>
      </c>
      <c r="K47" s="13">
        <f>計算!U720</f>
        <v/>
      </c>
      <c r="L47" s="13">
        <f>計算!U721</f>
        <v/>
      </c>
      <c r="M47" s="13">
        <f>計算!U722</f>
        <v/>
      </c>
      <c r="N47" s="18">
        <f>MATCH(MAX(B47:M47),B47:M47,0)</f>
        <v/>
      </c>
      <c r="O47" s="5">
        <f>MAX(B47:M47)</f>
        <v/>
      </c>
      <c r="P47" s="22">
        <f>MAX(計算!V711*1,計算!V712*2,計算!V713*3,計算!V714*4,計算!V715*5,計算!V716*6,計算!V717*7,計算!V718*8,計算!V719*9,計算!V720*10,計算!V721*11,計算!V722*12)</f>
        <v/>
      </c>
      <c r="Q47" s="23">
        <f>COUNTIF(B47:L47,"&gt;"&amp;M47)</f>
        <v/>
      </c>
    </row>
    <row r="48">
      <c r="A48" s="13" t="n">
        <v>600000</v>
      </c>
      <c r="B48" s="13">
        <f>計算!U723</f>
        <v/>
      </c>
      <c r="C48" s="13">
        <f>計算!U724</f>
        <v/>
      </c>
      <c r="D48" s="13">
        <f>計算!U725</f>
        <v/>
      </c>
      <c r="E48" s="13">
        <f>計算!U726</f>
        <v/>
      </c>
      <c r="F48" s="13">
        <f>計算!U727</f>
        <v/>
      </c>
      <c r="G48" s="13">
        <f>計算!U728</f>
        <v/>
      </c>
      <c r="H48" s="13">
        <f>計算!U729</f>
        <v/>
      </c>
      <c r="I48" s="13">
        <f>計算!U730</f>
        <v/>
      </c>
      <c r="J48" s="13">
        <f>計算!U731</f>
        <v/>
      </c>
      <c r="K48" s="13">
        <f>計算!U732</f>
        <v/>
      </c>
      <c r="L48" s="13">
        <f>計算!U733</f>
        <v/>
      </c>
      <c r="M48" s="13">
        <f>計算!U734</f>
        <v/>
      </c>
      <c r="N48" s="18">
        <f>MATCH(MAX(B48:M48),B48:M48,0)</f>
        <v/>
      </c>
      <c r="O48" s="5">
        <f>MAX(B48:M48)</f>
        <v/>
      </c>
      <c r="P48" s="22">
        <f>MAX(計算!V723*1,計算!V724*2,計算!V725*3,計算!V726*4,計算!V727*5,計算!V728*6,計算!V729*7,計算!V730*8,計算!V731*9,計算!V732*10,計算!V733*11,計算!V734*12)</f>
        <v/>
      </c>
      <c r="Q48" s="23">
        <f>COUNTIF(B48:L48,"&gt;"&amp;M48)</f>
        <v/>
      </c>
    </row>
  </sheetData>
  <conditionalFormatting sqref="B3:M48">
    <cfRule type="expression" priority="1" dxfId="0">
      <formula>B3=MAX($B3:$M3)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33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使い方</t>
        </is>
      </c>
    </row>
    <row r="3">
      <c r="A3" t="inlineStr">
        <is>
          <t>1_いくら戻るか の黄色いセルに、辞めた会社の源泉徴収票の「支払金額」「社会保険料等の金額」「源泉徴収税額」を入れる。</t>
        </is>
      </c>
    </row>
    <row r="4">
      <c r="A4" t="inlineStr">
        <is>
          <t>辞めた後に自分で払った国民年金・国民健康保険（任意継続を含む）は、その年のうちに払った分だけを入れる。12月分の国民年金は翌年1月末が納付期限。</t>
        </is>
      </c>
    </row>
    <row r="5">
      <c r="A5" t="inlineStr">
        <is>
          <t>B17に確定申告で戻る額が出る。C17は令和8年度の改正（基礎控除104万円、給与所得控除の最低74万円）がなかった場合。</t>
        </is>
      </c>
    </row>
    <row r="6">
      <c r="A6" t="inlineStr">
        <is>
          <t>源泉徴収票がまだ手元にないときは 2_月給から見積もり に月給と辞めた月を入れる。右の表に1〜12月末に辞めた場合が並ぶ。</t>
        </is>
      </c>
    </row>
    <row r="7">
      <c r="A7" t="inlineStr"/>
    </row>
    <row r="8">
      <c r="A8" t="inlineStr">
        <is>
          <t>仕組み: 令和8年は11月まで、基礎控除を月48,334円（58万円の12分の1）とする改正前の税額表で毎月天引きされる。</t>
        </is>
      </c>
    </row>
    <row r="9">
      <c r="A9" t="inlineStr">
        <is>
          <t>確定申告では1年分の給与から改正後の控除で税を計算し、天引きされた合計との差が戻る。</t>
        </is>
      </c>
    </row>
    <row r="10">
      <c r="A10" t="inlineStr">
        <is>
          <t>辞めた月が早いほど1年分の給与が少なく、基礎控除104万円と給与所得控除74万円を引くと課税される所得が0円になりやすい。</t>
        </is>
      </c>
    </row>
    <row r="11">
      <c r="A11" t="inlineStr"/>
    </row>
    <row r="12">
      <c r="A12" t="inlineStr">
        <is>
          <t>前提（2_〜4_と計算シート）: 扶養なし、1月から辞めた月まで毎月同じ月給を当月に受け、辞めた月の末日に退職。その年は再就職しない。</t>
        </is>
      </c>
    </row>
    <row r="13">
      <c r="A13" t="inlineStr">
        <is>
          <t>社会保険料は月給×14.575%（協会けんぽ東京の健康保険9.85%の半分、厚生年金9.15%、雇用保険0.5%）。</t>
        </is>
      </c>
    </row>
    <row r="14">
      <c r="A14" t="inlineStr">
        <is>
          <t>40歳以上の介護保険料、子ども・子育て支援金、標準報酬月額の等級の丸め、標準賞与額の千円未満切り捨ては入れていない。</t>
        </is>
      </c>
    </row>
    <row r="15">
      <c r="A15" t="inlineStr">
        <is>
          <t>毎月の源泉税は令和8年分の電算機計算の特例で出した。月額表で天引きする会社とは月に数十円違うことがある。</t>
        </is>
      </c>
    </row>
    <row r="16">
      <c r="A16" t="inlineStr">
        <is>
          <t>賞与の源泉税は令和8年分の算出率の表（扶養0人）で、前月の社会保険料を引いた月給から率を引いた。</t>
        </is>
      </c>
    </row>
    <row r="17">
      <c r="A17" t="inlineStr">
        <is>
          <t>12月末の行は年末調整を受けた場合の額として読む。年末調整は年税額の100円未満を切り捨てるので、この表と最大99円違う。</t>
        </is>
      </c>
    </row>
    <row r="18">
      <c r="A18" t="inlineStr"/>
    </row>
    <row r="19">
      <c r="A19" t="inlineStr">
        <is>
          <t>対象外: 退職金（退職所得）、給与以外の所得、再就職して新しい会社で年末調整を受けた人、給与が2,000万円を超える人。</t>
        </is>
      </c>
    </row>
    <row r="20">
      <c r="A20" t="inlineStr">
        <is>
          <t>住民税は戻らない。翌年度の住民税は辞めた年の所得で決まる。</t>
        </is>
      </c>
    </row>
    <row r="21">
      <c r="A21" t="inlineStr"/>
    </row>
    <row r="22">
      <c r="A22" t="inlineStr">
        <is>
          <t>出典（どれも2026年10月6日に確認）</t>
        </is>
      </c>
    </row>
    <row r="23">
      <c r="A23" t="inlineStr">
        <is>
          <t>国税庁 No.1910 中途退職で年末調整を受けていないとき https://www.nta.go.jp/taxes/shiraberu/taxanswer/shotoku/1910.htm</t>
        </is>
      </c>
    </row>
    <row r="24">
      <c r="A24" t="inlineStr">
        <is>
          <t>国税庁 No.2030 還付申告 https://www.nta.go.jp/taxes/shiraberu/taxanswer/shotoku/2030.htm</t>
        </is>
      </c>
    </row>
    <row r="25">
      <c r="A25" t="inlineStr">
        <is>
          <t>国税庁 No.2665 年末調整の対象となる人 https://www.nta.go.jp/taxes/shiraberu/taxanswer/gensen/2665.htm</t>
        </is>
      </c>
    </row>
    <row r="26">
      <c r="A26" t="inlineStr">
        <is>
          <t>国税庁 令和8年度税制改正（所得税の基礎控除の引上げ等関係）Q&amp;A https://www.nta.go.jp/users/gensen/2026kiso/pdf/0026005-024.pdf</t>
        </is>
      </c>
    </row>
    <row r="27">
      <c r="A27" t="inlineStr">
        <is>
          <t>国税庁 令和8年分 電算機計算の特例 https://www.nta.go.jp/publication/pamph/gensen/zeigakuhyo2026/data/denshi_01.pdf</t>
        </is>
      </c>
    </row>
    <row r="28">
      <c r="A28" t="inlineStr">
        <is>
          <t>国税庁 令和8年分 源泉徴収税額表 https://www.nta.go.jp/publication/pamph/gensen/zeigakuhyo2026/01.htm</t>
        </is>
      </c>
    </row>
    <row r="29">
      <c r="A29" t="inlineStr">
        <is>
          <t>国税庁 No.2260 所得税の税率 https://www.nta.go.jp/taxes/shiraberu/taxanswer/shotoku/2260.htm</t>
        </is>
      </c>
    </row>
    <row r="30">
      <c r="A30" t="inlineStr">
        <is>
          <t>e-Gov法令検索 所得税法 第122条 https://laws.e-gov.go.jp/law/340AC0000000033</t>
        </is>
      </c>
    </row>
    <row r="31">
      <c r="A31" t="inlineStr">
        <is>
          <t>日本年金機構 国民年金保険料 https://www.nenkin.go.jp/service/kokunen/hokenryo/hokenryo.html</t>
        </is>
      </c>
    </row>
    <row r="32">
      <c r="A32" t="inlineStr"/>
    </row>
    <row r="33">
      <c r="A33" t="inlineStr">
        <is>
          <t>この表は目安を出すもの。実際の還付は確定申告書等作成コーナーで計算した額になる。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73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0" customWidth="1" min="2" max="2"/>
    <col width="8" customWidth="1" min="3" max="3"/>
    <col width="9" customWidth="1" min="4" max="4"/>
    <col width="7" customWidth="1" min="5" max="5"/>
    <col width="7" customWidth="1" min="6" max="6"/>
    <col width="9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</cols>
  <sheetData>
    <row r="1">
      <c r="A1" s="24" t="inlineStr">
        <is>
          <t>1行で1人分。1月から辞めた月まで毎月同じ月給を受け、辞めた月の末日に退職、その年は再就職しない。社会保険料は月給×14.575%の目安。3_退職月別と4_1万円刻みはここを参照している</t>
        </is>
      </c>
    </row>
    <row r="2" ht="44" customHeight="1">
      <c r="A2" s="2" t="inlineStr">
        <is>
          <t>用途</t>
        </is>
      </c>
      <c r="B2" s="2" t="inlineStr">
        <is>
          <t>月給</t>
        </is>
      </c>
      <c r="C2" s="2" t="inlineStr">
        <is>
          <t>辞めた月（末日）</t>
        </is>
      </c>
      <c r="D2" s="2" t="inlineStr">
        <is>
          <t>賞与（月給の何か月分）</t>
        </is>
      </c>
      <c r="E2" s="2" t="inlineStr">
        <is>
          <t>賞与の月</t>
        </is>
      </c>
      <c r="F2" s="2" t="inlineStr">
        <is>
          <t>改正後=1</t>
        </is>
      </c>
      <c r="G2" s="2" t="inlineStr">
        <is>
          <t>他の所得控除</t>
        </is>
      </c>
      <c r="H2" s="2" t="inlineStr">
        <is>
          <t>毎月の社会保険料</t>
        </is>
      </c>
      <c r="I2" s="2" t="inlineStr">
        <is>
          <t>社会保険料を引いた月給</t>
        </is>
      </c>
      <c r="J2" s="2" t="inlineStr">
        <is>
          <t>毎月の源泉税</t>
        </is>
      </c>
      <c r="K2" s="2" t="inlineStr">
        <is>
          <t>賞与</t>
        </is>
      </c>
      <c r="L2" s="2" t="inlineStr">
        <is>
          <t>賞与の社会保険料</t>
        </is>
      </c>
      <c r="M2" s="2" t="inlineStr">
        <is>
          <t>賞与の源泉税</t>
        </is>
      </c>
      <c r="N2" s="2" t="inlineStr">
        <is>
          <t>支払金額</t>
        </is>
      </c>
      <c r="O2" s="2" t="inlineStr">
        <is>
          <t>社会保険料の計</t>
        </is>
      </c>
      <c r="P2" s="2" t="inlineStr">
        <is>
          <t>源泉徴収税額</t>
        </is>
      </c>
      <c r="Q2" s="2" t="inlineStr">
        <is>
          <t>給与所得</t>
        </is>
      </c>
      <c r="R2" s="2" t="inlineStr">
        <is>
          <t>基礎控除</t>
        </is>
      </c>
      <c r="S2" s="2" t="inlineStr">
        <is>
          <t>課税所得</t>
        </is>
      </c>
      <c r="T2" s="2" t="inlineStr">
        <is>
          <t>年税額</t>
        </is>
      </c>
      <c r="U2" s="2" t="inlineStr">
        <is>
          <t>還付</t>
        </is>
      </c>
      <c r="V2" s="2" t="inlineStr">
        <is>
          <t>全額戻る=1</t>
        </is>
      </c>
    </row>
    <row r="3">
      <c r="A3" t="inlineStr">
        <is>
          <t>退職月別 賞与なし</t>
        </is>
      </c>
      <c r="B3" s="25" t="n">
        <v>200000</v>
      </c>
      <c r="C3" s="26" t="n">
        <v>1</v>
      </c>
      <c r="D3" s="27" t="n">
        <v>0</v>
      </c>
      <c r="E3" s="26" t="n">
        <v>7</v>
      </c>
      <c r="F3" s="26" t="n">
        <v>1</v>
      </c>
      <c r="G3" s="25" t="n">
        <v>0</v>
      </c>
      <c r="H3" s="25">
        <f>ROUND(B3*0.14575,0)</f>
        <v/>
      </c>
      <c r="I3" s="25">
        <f>B3-H3</f>
        <v/>
      </c>
      <c r="J3" s="25">
        <f>IF(MAX(0,I3-ROUNDUP(IF(I3&lt;=158333,54167,I3*LOOKUP(I3,{0,158334,300000,550000,708331},{0,0.3,0.2,0.1,0})+LOOKUP(I3,{0,158334,300000,550000,708331},{0,6667,36667,91667,162500})),0)-LOOKUP(I3,{0,2120834,2162500,2204167,2245834},{48334,40000,26667,13334,0}))&lt;=0,0,ROUND(MAX(0,I3-ROUNDUP(IF(I3&lt;=158333,54167,I3*LOOKUP(I3,{0,158334,300000,550000,708331},{0,0.3,0.2,0.1,0})+LOOKUP(I3,{0,158334,300000,550000,708331},{0,6667,36667,91667,162500})),0)-LOOKUP(I3,{0,2120834,2162500,2204167,2245834},{48334,40000,26667,13334,0}))*LOOKUP(MAX(0,I3-ROUNDUP(IF(I3&lt;=158333,54167,I3*LOOKUP(I3,{0,158334,300000,550000,708331},{0,0.3,0.2,0.1,0})+LOOKUP(I3,{0,158334,300000,550000,708331},{0,6667,36667,91667,162500})),0)-LOOKUP(I3,{0,2120834,2162500,2204167,2245834},{48334,40000,26667,13334,0})),{0,162501,275001,579167,750001,1500001,3333334},{0.05105,0.1021,0.2042,0.23483,0.33693,0.4084,0.45945})-LOOKUP(MAX(0,I3-ROUNDUP(IF(I3&lt;=158333,54167,I3*LOOKUP(I3,{0,158334,300000,550000,708331},{0,0.3,0.2,0.1,0})+LOOKUP(I3,{0,158334,300000,550000,708331},{0,6667,36667,91667,162500})),0)-LOOKUP(I3,{0,2120834,2162500,2204167,2245834},{48334,40000,26667,13334,0})),{0,162501,275001,579167,750001,1500001,3333334},{0,8296,36374,54113,130688,237893,408061}),-1))</f>
        <v/>
      </c>
      <c r="K3" s="25">
        <f>IF(AND(D3&gt;0,C3&gt;=E3),ROUND(B3*D3,0),0)</f>
        <v/>
      </c>
      <c r="L3" s="25">
        <f>ROUND(K3*0.14575,0)</f>
        <v/>
      </c>
      <c r="M3" s="25">
        <f>IF(K3=0,0,ROUNDDOWN(ROUND((K3-L3)*LOOKUP(I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" s="25">
        <f>B3*C3+K3</f>
        <v/>
      </c>
      <c r="O3" s="25">
        <f>H3*C3+L3</f>
        <v/>
      </c>
      <c r="P3" s="25">
        <f>J3*C3+M3</f>
        <v/>
      </c>
      <c r="Q3" s="25">
        <f>IF(F3=1,IF(N3&lt;741000,0,IF(N3&lt;2191000,N3-740000,IF(N3&lt;2193000,1451000,IF(N3&lt;2196000,1453000,IF(N3&lt;2200000,1456000,IF(N3&lt;6600000,ROUND(IF(FLOOR(N3,4000)&lt;=3600000,FLOOR(N3,4000)*0.7-80000,FLOOR(N3,4000)*0.8-440000),0),IF(N3&lt;=8500000,ROUNDDOWN(N3*0.9-1100000,0),N3-1950000))))))),IF(N3&lt;651000,0,IF(N3&lt;1900000,N3-650000,IF(N3&lt;6600000,ROUND(IF(FLOOR(N3,4000)&lt;=3600000,FLOOR(N3,4000)*0.7-80000,FLOOR(N3,4000)*0.8-440000),0),IF(N3&lt;=8500000,ROUNDDOWN(N3*0.9-1100000,0),N3-1950000)))))</f>
        <v/>
      </c>
      <c r="R3" s="25">
        <f>IF(F3=1,LOOKUP(Q3,{0,4890001,6550001,23500001},{1040000,670000,620000,0}),LOOKUP(Q3,{0,1320001,3360001,4890001,6550001,23500001},{950000,880000,680000,630000,580000,0}))</f>
        <v/>
      </c>
      <c r="S3" s="25">
        <f>MAX(0,ROUNDDOWN(Q3-O3-R3-G3,-3))</f>
        <v/>
      </c>
      <c r="T3" s="25">
        <f>IF(S3&lt;=0,0,ROUNDDOWN(S3*LOOKUP(S3,{0,1950001,3300001,6950001,9000001,18000001,40000001},{0.05,0.1,0.2,0.23,0.33,0.4,0.45})-LOOKUP(S3,{0,1950001,3300001,6950001,9000001,18000001,40000001},{0,97500,427500,636000,1536000,2796000,4796000}),0)+ROUNDDOWN(ROUNDDOWN(S3*LOOKUP(S3,{0,1950001,3300001,6950001,9000001,18000001,40000001},{0.05,0.1,0.2,0.23,0.33,0.4,0.45})-LOOKUP(S3,{0,1950001,3300001,6950001,9000001,18000001,40000001},{0,97500,427500,636000,1536000,2796000,4796000}),0)*0.021,0))</f>
        <v/>
      </c>
      <c r="U3" s="25">
        <f>P3-T3</f>
        <v/>
      </c>
      <c r="V3" s="26">
        <f>IF(AND(P3&gt;0,T3=0),1,0)</f>
        <v/>
      </c>
    </row>
    <row r="4">
      <c r="A4" t="inlineStr">
        <is>
          <t>退職月別 賞与なし</t>
        </is>
      </c>
      <c r="B4" s="25" t="n">
        <v>250000</v>
      </c>
      <c r="C4" s="26" t="n">
        <v>1</v>
      </c>
      <c r="D4" s="27" t="n">
        <v>0</v>
      </c>
      <c r="E4" s="26" t="n">
        <v>7</v>
      </c>
      <c r="F4" s="26" t="n">
        <v>1</v>
      </c>
      <c r="G4" s="25" t="n">
        <v>0</v>
      </c>
      <c r="H4" s="25">
        <f>ROUND(B4*0.14575,0)</f>
        <v/>
      </c>
      <c r="I4" s="25">
        <f>B4-H4</f>
        <v/>
      </c>
      <c r="J4" s="25">
        <f>IF(MAX(0,I4-ROUNDUP(IF(I4&lt;=158333,54167,I4*LOOKUP(I4,{0,158334,300000,550000,708331},{0,0.3,0.2,0.1,0})+LOOKUP(I4,{0,158334,300000,550000,708331},{0,6667,36667,91667,162500})),0)-LOOKUP(I4,{0,2120834,2162500,2204167,2245834},{48334,40000,26667,13334,0}))&lt;=0,0,ROUND(MAX(0,I4-ROUNDUP(IF(I4&lt;=158333,54167,I4*LOOKUP(I4,{0,158334,300000,550000,708331},{0,0.3,0.2,0.1,0})+LOOKUP(I4,{0,158334,300000,550000,708331},{0,6667,36667,91667,162500})),0)-LOOKUP(I4,{0,2120834,2162500,2204167,2245834},{48334,40000,26667,13334,0}))*LOOKUP(MAX(0,I4-ROUNDUP(IF(I4&lt;=158333,54167,I4*LOOKUP(I4,{0,158334,300000,550000,708331},{0,0.3,0.2,0.1,0})+LOOKUP(I4,{0,158334,300000,550000,708331},{0,6667,36667,91667,162500})),0)-LOOKUP(I4,{0,2120834,2162500,2204167,2245834},{48334,40000,26667,13334,0})),{0,162501,275001,579167,750001,1500001,3333334},{0.05105,0.1021,0.2042,0.23483,0.33693,0.4084,0.45945})-LOOKUP(MAX(0,I4-ROUNDUP(IF(I4&lt;=158333,54167,I4*LOOKUP(I4,{0,158334,300000,550000,708331},{0,0.3,0.2,0.1,0})+LOOKUP(I4,{0,158334,300000,550000,708331},{0,6667,36667,91667,162500})),0)-LOOKUP(I4,{0,2120834,2162500,2204167,2245834},{48334,40000,26667,13334,0})),{0,162501,275001,579167,750001,1500001,3333334},{0,8296,36374,54113,130688,237893,408061}),-1))</f>
        <v/>
      </c>
      <c r="K4" s="25">
        <f>IF(AND(D4&gt;0,C4&gt;=E4),ROUND(B4*D4,0),0)</f>
        <v/>
      </c>
      <c r="L4" s="25">
        <f>ROUND(K4*0.14575,0)</f>
        <v/>
      </c>
      <c r="M4" s="25">
        <f>IF(K4=0,0,ROUNDDOWN(ROUND((K4-L4)*LOOKUP(I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" s="25">
        <f>B4*C4+K4</f>
        <v/>
      </c>
      <c r="O4" s="25">
        <f>H4*C4+L4</f>
        <v/>
      </c>
      <c r="P4" s="25">
        <f>J4*C4+M4</f>
        <v/>
      </c>
      <c r="Q4" s="25">
        <f>IF(F4=1,IF(N4&lt;741000,0,IF(N4&lt;2191000,N4-740000,IF(N4&lt;2193000,1451000,IF(N4&lt;2196000,1453000,IF(N4&lt;2200000,1456000,IF(N4&lt;6600000,ROUND(IF(FLOOR(N4,4000)&lt;=3600000,FLOOR(N4,4000)*0.7-80000,FLOOR(N4,4000)*0.8-440000),0),IF(N4&lt;=8500000,ROUNDDOWN(N4*0.9-1100000,0),N4-1950000))))))),IF(N4&lt;651000,0,IF(N4&lt;1900000,N4-650000,IF(N4&lt;6600000,ROUND(IF(FLOOR(N4,4000)&lt;=3600000,FLOOR(N4,4000)*0.7-80000,FLOOR(N4,4000)*0.8-440000),0),IF(N4&lt;=8500000,ROUNDDOWN(N4*0.9-1100000,0),N4-1950000)))))</f>
        <v/>
      </c>
      <c r="R4" s="25">
        <f>IF(F4=1,LOOKUP(Q4,{0,4890001,6550001,23500001},{1040000,670000,620000,0}),LOOKUP(Q4,{0,1320001,3360001,4890001,6550001,23500001},{950000,880000,680000,630000,580000,0}))</f>
        <v/>
      </c>
      <c r="S4" s="25">
        <f>MAX(0,ROUNDDOWN(Q4-O4-R4-G4,-3))</f>
        <v/>
      </c>
      <c r="T4" s="25">
        <f>IF(S4&lt;=0,0,ROUNDDOWN(S4*LOOKUP(S4,{0,1950001,3300001,6950001,9000001,18000001,40000001},{0.05,0.1,0.2,0.23,0.33,0.4,0.45})-LOOKUP(S4,{0,1950001,3300001,6950001,9000001,18000001,40000001},{0,97500,427500,636000,1536000,2796000,4796000}),0)+ROUNDDOWN(ROUNDDOWN(S4*LOOKUP(S4,{0,1950001,3300001,6950001,9000001,18000001,40000001},{0.05,0.1,0.2,0.23,0.33,0.4,0.45})-LOOKUP(S4,{0,1950001,3300001,6950001,9000001,18000001,40000001},{0,97500,427500,636000,1536000,2796000,4796000}),0)*0.021,0))</f>
        <v/>
      </c>
      <c r="U4" s="25">
        <f>P4-T4</f>
        <v/>
      </c>
      <c r="V4" s="26">
        <f>IF(AND(P4&gt;0,T4=0),1,0)</f>
        <v/>
      </c>
    </row>
    <row r="5">
      <c r="A5" t="inlineStr">
        <is>
          <t>退職月別 賞与なし</t>
        </is>
      </c>
      <c r="B5" s="25" t="n">
        <v>300000</v>
      </c>
      <c r="C5" s="26" t="n">
        <v>1</v>
      </c>
      <c r="D5" s="27" t="n">
        <v>0</v>
      </c>
      <c r="E5" s="26" t="n">
        <v>7</v>
      </c>
      <c r="F5" s="26" t="n">
        <v>1</v>
      </c>
      <c r="G5" s="25" t="n">
        <v>0</v>
      </c>
      <c r="H5" s="25">
        <f>ROUND(B5*0.14575,0)</f>
        <v/>
      </c>
      <c r="I5" s="25">
        <f>B5-H5</f>
        <v/>
      </c>
      <c r="J5" s="25">
        <f>IF(MAX(0,I5-ROUNDUP(IF(I5&lt;=158333,54167,I5*LOOKUP(I5,{0,158334,300000,550000,708331},{0,0.3,0.2,0.1,0})+LOOKUP(I5,{0,158334,300000,550000,708331},{0,6667,36667,91667,162500})),0)-LOOKUP(I5,{0,2120834,2162500,2204167,2245834},{48334,40000,26667,13334,0}))&lt;=0,0,ROUND(MAX(0,I5-ROUNDUP(IF(I5&lt;=158333,54167,I5*LOOKUP(I5,{0,158334,300000,550000,708331},{0,0.3,0.2,0.1,0})+LOOKUP(I5,{0,158334,300000,550000,708331},{0,6667,36667,91667,162500})),0)-LOOKUP(I5,{0,2120834,2162500,2204167,2245834},{48334,40000,26667,13334,0}))*LOOKUP(MAX(0,I5-ROUNDUP(IF(I5&lt;=158333,54167,I5*LOOKUP(I5,{0,158334,300000,550000,708331},{0,0.3,0.2,0.1,0})+LOOKUP(I5,{0,158334,300000,550000,708331},{0,6667,36667,91667,162500})),0)-LOOKUP(I5,{0,2120834,2162500,2204167,2245834},{48334,40000,26667,13334,0})),{0,162501,275001,579167,750001,1500001,3333334},{0.05105,0.1021,0.2042,0.23483,0.33693,0.4084,0.45945})-LOOKUP(MAX(0,I5-ROUNDUP(IF(I5&lt;=158333,54167,I5*LOOKUP(I5,{0,158334,300000,550000,708331},{0,0.3,0.2,0.1,0})+LOOKUP(I5,{0,158334,300000,550000,708331},{0,6667,36667,91667,162500})),0)-LOOKUP(I5,{0,2120834,2162500,2204167,2245834},{48334,40000,26667,13334,0})),{0,162501,275001,579167,750001,1500001,3333334},{0,8296,36374,54113,130688,237893,408061}),-1))</f>
        <v/>
      </c>
      <c r="K5" s="25">
        <f>IF(AND(D5&gt;0,C5&gt;=E5),ROUND(B5*D5,0),0)</f>
        <v/>
      </c>
      <c r="L5" s="25">
        <f>ROUND(K5*0.14575,0)</f>
        <v/>
      </c>
      <c r="M5" s="25">
        <f>IF(K5=0,0,ROUNDDOWN(ROUND((K5-L5)*LOOKUP(I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" s="25">
        <f>B5*C5+K5</f>
        <v/>
      </c>
      <c r="O5" s="25">
        <f>H5*C5+L5</f>
        <v/>
      </c>
      <c r="P5" s="25">
        <f>J5*C5+M5</f>
        <v/>
      </c>
      <c r="Q5" s="25">
        <f>IF(F5=1,IF(N5&lt;741000,0,IF(N5&lt;2191000,N5-740000,IF(N5&lt;2193000,1451000,IF(N5&lt;2196000,1453000,IF(N5&lt;2200000,1456000,IF(N5&lt;6600000,ROUND(IF(FLOOR(N5,4000)&lt;=3600000,FLOOR(N5,4000)*0.7-80000,FLOOR(N5,4000)*0.8-440000),0),IF(N5&lt;=8500000,ROUNDDOWN(N5*0.9-1100000,0),N5-1950000))))))),IF(N5&lt;651000,0,IF(N5&lt;1900000,N5-650000,IF(N5&lt;6600000,ROUND(IF(FLOOR(N5,4000)&lt;=3600000,FLOOR(N5,4000)*0.7-80000,FLOOR(N5,4000)*0.8-440000),0),IF(N5&lt;=8500000,ROUNDDOWN(N5*0.9-1100000,0),N5-1950000)))))</f>
        <v/>
      </c>
      <c r="R5" s="25">
        <f>IF(F5=1,LOOKUP(Q5,{0,4890001,6550001,23500001},{1040000,670000,620000,0}),LOOKUP(Q5,{0,1320001,3360001,4890001,6550001,23500001},{950000,880000,680000,630000,580000,0}))</f>
        <v/>
      </c>
      <c r="S5" s="25">
        <f>MAX(0,ROUNDDOWN(Q5-O5-R5-G5,-3))</f>
        <v/>
      </c>
      <c r="T5" s="25">
        <f>IF(S5&lt;=0,0,ROUNDDOWN(S5*LOOKUP(S5,{0,1950001,3300001,6950001,9000001,18000001,40000001},{0.05,0.1,0.2,0.23,0.33,0.4,0.45})-LOOKUP(S5,{0,1950001,3300001,6950001,9000001,18000001,40000001},{0,97500,427500,636000,1536000,2796000,4796000}),0)+ROUNDDOWN(ROUNDDOWN(S5*LOOKUP(S5,{0,1950001,3300001,6950001,9000001,18000001,40000001},{0.05,0.1,0.2,0.23,0.33,0.4,0.45})-LOOKUP(S5,{0,1950001,3300001,6950001,9000001,18000001,40000001},{0,97500,427500,636000,1536000,2796000,4796000}),0)*0.021,0))</f>
        <v/>
      </c>
      <c r="U5" s="25">
        <f>P5-T5</f>
        <v/>
      </c>
      <c r="V5" s="26">
        <f>IF(AND(P5&gt;0,T5=0),1,0)</f>
        <v/>
      </c>
    </row>
    <row r="6">
      <c r="A6" t="inlineStr">
        <is>
          <t>退職月別 賞与なし</t>
        </is>
      </c>
      <c r="B6" s="25" t="n">
        <v>400000</v>
      </c>
      <c r="C6" s="26" t="n">
        <v>1</v>
      </c>
      <c r="D6" s="27" t="n">
        <v>0</v>
      </c>
      <c r="E6" s="26" t="n">
        <v>7</v>
      </c>
      <c r="F6" s="26" t="n">
        <v>1</v>
      </c>
      <c r="G6" s="25" t="n">
        <v>0</v>
      </c>
      <c r="H6" s="25">
        <f>ROUND(B6*0.14575,0)</f>
        <v/>
      </c>
      <c r="I6" s="25">
        <f>B6-H6</f>
        <v/>
      </c>
      <c r="J6" s="25">
        <f>IF(MAX(0,I6-ROUNDUP(IF(I6&lt;=158333,54167,I6*LOOKUP(I6,{0,158334,300000,550000,708331},{0,0.3,0.2,0.1,0})+LOOKUP(I6,{0,158334,300000,550000,708331},{0,6667,36667,91667,162500})),0)-LOOKUP(I6,{0,2120834,2162500,2204167,2245834},{48334,40000,26667,13334,0}))&lt;=0,0,ROUND(MAX(0,I6-ROUNDUP(IF(I6&lt;=158333,54167,I6*LOOKUP(I6,{0,158334,300000,550000,708331},{0,0.3,0.2,0.1,0})+LOOKUP(I6,{0,158334,300000,550000,708331},{0,6667,36667,91667,162500})),0)-LOOKUP(I6,{0,2120834,2162500,2204167,2245834},{48334,40000,26667,13334,0}))*LOOKUP(MAX(0,I6-ROUNDUP(IF(I6&lt;=158333,54167,I6*LOOKUP(I6,{0,158334,300000,550000,708331},{0,0.3,0.2,0.1,0})+LOOKUP(I6,{0,158334,300000,550000,708331},{0,6667,36667,91667,162500})),0)-LOOKUP(I6,{0,2120834,2162500,2204167,2245834},{48334,40000,26667,13334,0})),{0,162501,275001,579167,750001,1500001,3333334},{0.05105,0.1021,0.2042,0.23483,0.33693,0.4084,0.45945})-LOOKUP(MAX(0,I6-ROUNDUP(IF(I6&lt;=158333,54167,I6*LOOKUP(I6,{0,158334,300000,550000,708331},{0,0.3,0.2,0.1,0})+LOOKUP(I6,{0,158334,300000,550000,708331},{0,6667,36667,91667,162500})),0)-LOOKUP(I6,{0,2120834,2162500,2204167,2245834},{48334,40000,26667,13334,0})),{0,162501,275001,579167,750001,1500001,3333334},{0,8296,36374,54113,130688,237893,408061}),-1))</f>
        <v/>
      </c>
      <c r="K6" s="25">
        <f>IF(AND(D6&gt;0,C6&gt;=E6),ROUND(B6*D6,0),0)</f>
        <v/>
      </c>
      <c r="L6" s="25">
        <f>ROUND(K6*0.14575,0)</f>
        <v/>
      </c>
      <c r="M6" s="25">
        <f>IF(K6=0,0,ROUNDDOWN(ROUND((K6-L6)*LOOKUP(I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" s="25">
        <f>B6*C6+K6</f>
        <v/>
      </c>
      <c r="O6" s="25">
        <f>H6*C6+L6</f>
        <v/>
      </c>
      <c r="P6" s="25">
        <f>J6*C6+M6</f>
        <v/>
      </c>
      <c r="Q6" s="25">
        <f>IF(F6=1,IF(N6&lt;741000,0,IF(N6&lt;2191000,N6-740000,IF(N6&lt;2193000,1451000,IF(N6&lt;2196000,1453000,IF(N6&lt;2200000,1456000,IF(N6&lt;6600000,ROUND(IF(FLOOR(N6,4000)&lt;=3600000,FLOOR(N6,4000)*0.7-80000,FLOOR(N6,4000)*0.8-440000),0),IF(N6&lt;=8500000,ROUNDDOWN(N6*0.9-1100000,0),N6-1950000))))))),IF(N6&lt;651000,0,IF(N6&lt;1900000,N6-650000,IF(N6&lt;6600000,ROUND(IF(FLOOR(N6,4000)&lt;=3600000,FLOOR(N6,4000)*0.7-80000,FLOOR(N6,4000)*0.8-440000),0),IF(N6&lt;=8500000,ROUNDDOWN(N6*0.9-1100000,0),N6-1950000)))))</f>
        <v/>
      </c>
      <c r="R6" s="25">
        <f>IF(F6=1,LOOKUP(Q6,{0,4890001,6550001,23500001},{1040000,670000,620000,0}),LOOKUP(Q6,{0,1320001,3360001,4890001,6550001,23500001},{950000,880000,680000,630000,580000,0}))</f>
        <v/>
      </c>
      <c r="S6" s="25">
        <f>MAX(0,ROUNDDOWN(Q6-O6-R6-G6,-3))</f>
        <v/>
      </c>
      <c r="T6" s="25">
        <f>IF(S6&lt;=0,0,ROUNDDOWN(S6*LOOKUP(S6,{0,1950001,3300001,6950001,9000001,18000001,40000001},{0.05,0.1,0.2,0.23,0.33,0.4,0.45})-LOOKUP(S6,{0,1950001,3300001,6950001,9000001,18000001,40000001},{0,97500,427500,636000,1536000,2796000,4796000}),0)+ROUNDDOWN(ROUNDDOWN(S6*LOOKUP(S6,{0,1950001,3300001,6950001,9000001,18000001,40000001},{0.05,0.1,0.2,0.23,0.33,0.4,0.45})-LOOKUP(S6,{0,1950001,3300001,6950001,9000001,18000001,40000001},{0,97500,427500,636000,1536000,2796000,4796000}),0)*0.021,0))</f>
        <v/>
      </c>
      <c r="U6" s="25">
        <f>P6-T6</f>
        <v/>
      </c>
      <c r="V6" s="26">
        <f>IF(AND(P6&gt;0,T6=0),1,0)</f>
        <v/>
      </c>
    </row>
    <row r="7">
      <c r="A7" t="inlineStr">
        <is>
          <t>退職月別 賞与なし</t>
        </is>
      </c>
      <c r="B7" s="25" t="n">
        <v>500000</v>
      </c>
      <c r="C7" s="26" t="n">
        <v>1</v>
      </c>
      <c r="D7" s="27" t="n">
        <v>0</v>
      </c>
      <c r="E7" s="26" t="n">
        <v>7</v>
      </c>
      <c r="F7" s="26" t="n">
        <v>1</v>
      </c>
      <c r="G7" s="25" t="n">
        <v>0</v>
      </c>
      <c r="H7" s="25">
        <f>ROUND(B7*0.14575,0)</f>
        <v/>
      </c>
      <c r="I7" s="25">
        <f>B7-H7</f>
        <v/>
      </c>
      <c r="J7" s="25">
        <f>IF(MAX(0,I7-ROUNDUP(IF(I7&lt;=158333,54167,I7*LOOKUP(I7,{0,158334,300000,550000,708331},{0,0.3,0.2,0.1,0})+LOOKUP(I7,{0,158334,300000,550000,708331},{0,6667,36667,91667,162500})),0)-LOOKUP(I7,{0,2120834,2162500,2204167,2245834},{48334,40000,26667,13334,0}))&lt;=0,0,ROUND(MAX(0,I7-ROUNDUP(IF(I7&lt;=158333,54167,I7*LOOKUP(I7,{0,158334,300000,550000,708331},{0,0.3,0.2,0.1,0})+LOOKUP(I7,{0,158334,300000,550000,708331},{0,6667,36667,91667,162500})),0)-LOOKUP(I7,{0,2120834,2162500,2204167,2245834},{48334,40000,26667,13334,0}))*LOOKUP(MAX(0,I7-ROUNDUP(IF(I7&lt;=158333,54167,I7*LOOKUP(I7,{0,158334,300000,550000,708331},{0,0.3,0.2,0.1,0})+LOOKUP(I7,{0,158334,300000,550000,708331},{0,6667,36667,91667,162500})),0)-LOOKUP(I7,{0,2120834,2162500,2204167,2245834},{48334,40000,26667,13334,0})),{0,162501,275001,579167,750001,1500001,3333334},{0.05105,0.1021,0.2042,0.23483,0.33693,0.4084,0.45945})-LOOKUP(MAX(0,I7-ROUNDUP(IF(I7&lt;=158333,54167,I7*LOOKUP(I7,{0,158334,300000,550000,708331},{0,0.3,0.2,0.1,0})+LOOKUP(I7,{0,158334,300000,550000,708331},{0,6667,36667,91667,162500})),0)-LOOKUP(I7,{0,2120834,2162500,2204167,2245834},{48334,40000,26667,13334,0})),{0,162501,275001,579167,750001,1500001,3333334},{0,8296,36374,54113,130688,237893,408061}),-1))</f>
        <v/>
      </c>
      <c r="K7" s="25">
        <f>IF(AND(D7&gt;0,C7&gt;=E7),ROUND(B7*D7,0),0)</f>
        <v/>
      </c>
      <c r="L7" s="25">
        <f>ROUND(K7*0.14575,0)</f>
        <v/>
      </c>
      <c r="M7" s="25">
        <f>IF(K7=0,0,ROUNDDOWN(ROUND((K7-L7)*LOOKUP(I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7" s="25">
        <f>B7*C7+K7</f>
        <v/>
      </c>
      <c r="O7" s="25">
        <f>H7*C7+L7</f>
        <v/>
      </c>
      <c r="P7" s="25">
        <f>J7*C7+M7</f>
        <v/>
      </c>
      <c r="Q7" s="25">
        <f>IF(F7=1,IF(N7&lt;741000,0,IF(N7&lt;2191000,N7-740000,IF(N7&lt;2193000,1451000,IF(N7&lt;2196000,1453000,IF(N7&lt;2200000,1456000,IF(N7&lt;6600000,ROUND(IF(FLOOR(N7,4000)&lt;=3600000,FLOOR(N7,4000)*0.7-80000,FLOOR(N7,4000)*0.8-440000),0),IF(N7&lt;=8500000,ROUNDDOWN(N7*0.9-1100000,0),N7-1950000))))))),IF(N7&lt;651000,0,IF(N7&lt;1900000,N7-650000,IF(N7&lt;6600000,ROUND(IF(FLOOR(N7,4000)&lt;=3600000,FLOOR(N7,4000)*0.7-80000,FLOOR(N7,4000)*0.8-440000),0),IF(N7&lt;=8500000,ROUNDDOWN(N7*0.9-1100000,0),N7-1950000)))))</f>
        <v/>
      </c>
      <c r="R7" s="25">
        <f>IF(F7=1,LOOKUP(Q7,{0,4890001,6550001,23500001},{1040000,670000,620000,0}),LOOKUP(Q7,{0,1320001,3360001,4890001,6550001,23500001},{950000,880000,680000,630000,580000,0}))</f>
        <v/>
      </c>
      <c r="S7" s="25">
        <f>MAX(0,ROUNDDOWN(Q7-O7-R7-G7,-3))</f>
        <v/>
      </c>
      <c r="T7" s="25">
        <f>IF(S7&lt;=0,0,ROUNDDOWN(S7*LOOKUP(S7,{0,1950001,3300001,6950001,9000001,18000001,40000001},{0.05,0.1,0.2,0.23,0.33,0.4,0.45})-LOOKUP(S7,{0,1950001,3300001,6950001,9000001,18000001,40000001},{0,97500,427500,636000,1536000,2796000,4796000}),0)+ROUNDDOWN(ROUNDDOWN(S7*LOOKUP(S7,{0,1950001,3300001,6950001,9000001,18000001,40000001},{0.05,0.1,0.2,0.23,0.33,0.4,0.45})-LOOKUP(S7,{0,1950001,3300001,6950001,9000001,18000001,40000001},{0,97500,427500,636000,1536000,2796000,4796000}),0)*0.021,0))</f>
        <v/>
      </c>
      <c r="U7" s="25">
        <f>P7-T7</f>
        <v/>
      </c>
      <c r="V7" s="26">
        <f>IF(AND(P7&gt;0,T7=0),1,0)</f>
        <v/>
      </c>
    </row>
    <row r="8">
      <c r="A8" t="inlineStr">
        <is>
          <t>退職月別 賞与なし</t>
        </is>
      </c>
      <c r="B8" s="25" t="n">
        <v>200000</v>
      </c>
      <c r="C8" s="26" t="n">
        <v>2</v>
      </c>
      <c r="D8" s="27" t="n">
        <v>0</v>
      </c>
      <c r="E8" s="26" t="n">
        <v>7</v>
      </c>
      <c r="F8" s="26" t="n">
        <v>1</v>
      </c>
      <c r="G8" s="25" t="n">
        <v>0</v>
      </c>
      <c r="H8" s="25">
        <f>ROUND(B8*0.14575,0)</f>
        <v/>
      </c>
      <c r="I8" s="25">
        <f>B8-H8</f>
        <v/>
      </c>
      <c r="J8" s="25">
        <f>IF(MAX(0,I8-ROUNDUP(IF(I8&lt;=158333,54167,I8*LOOKUP(I8,{0,158334,300000,550000,708331},{0,0.3,0.2,0.1,0})+LOOKUP(I8,{0,158334,300000,550000,708331},{0,6667,36667,91667,162500})),0)-LOOKUP(I8,{0,2120834,2162500,2204167,2245834},{48334,40000,26667,13334,0}))&lt;=0,0,ROUND(MAX(0,I8-ROUNDUP(IF(I8&lt;=158333,54167,I8*LOOKUP(I8,{0,158334,300000,550000,708331},{0,0.3,0.2,0.1,0})+LOOKUP(I8,{0,158334,300000,550000,708331},{0,6667,36667,91667,162500})),0)-LOOKUP(I8,{0,2120834,2162500,2204167,2245834},{48334,40000,26667,13334,0}))*LOOKUP(MAX(0,I8-ROUNDUP(IF(I8&lt;=158333,54167,I8*LOOKUP(I8,{0,158334,300000,550000,708331},{0,0.3,0.2,0.1,0})+LOOKUP(I8,{0,158334,300000,550000,708331},{0,6667,36667,91667,162500})),0)-LOOKUP(I8,{0,2120834,2162500,2204167,2245834},{48334,40000,26667,13334,0})),{0,162501,275001,579167,750001,1500001,3333334},{0.05105,0.1021,0.2042,0.23483,0.33693,0.4084,0.45945})-LOOKUP(MAX(0,I8-ROUNDUP(IF(I8&lt;=158333,54167,I8*LOOKUP(I8,{0,158334,300000,550000,708331},{0,0.3,0.2,0.1,0})+LOOKUP(I8,{0,158334,300000,550000,708331},{0,6667,36667,91667,162500})),0)-LOOKUP(I8,{0,2120834,2162500,2204167,2245834},{48334,40000,26667,13334,0})),{0,162501,275001,579167,750001,1500001,3333334},{0,8296,36374,54113,130688,237893,408061}),-1))</f>
        <v/>
      </c>
      <c r="K8" s="25">
        <f>IF(AND(D8&gt;0,C8&gt;=E8),ROUND(B8*D8,0),0)</f>
        <v/>
      </c>
      <c r="L8" s="25">
        <f>ROUND(K8*0.14575,0)</f>
        <v/>
      </c>
      <c r="M8" s="25">
        <f>IF(K8=0,0,ROUNDDOWN(ROUND((K8-L8)*LOOKUP(I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8" s="25">
        <f>B8*C8+K8</f>
        <v/>
      </c>
      <c r="O8" s="25">
        <f>H8*C8+L8</f>
        <v/>
      </c>
      <c r="P8" s="25">
        <f>J8*C8+M8</f>
        <v/>
      </c>
      <c r="Q8" s="25">
        <f>IF(F8=1,IF(N8&lt;741000,0,IF(N8&lt;2191000,N8-740000,IF(N8&lt;2193000,1451000,IF(N8&lt;2196000,1453000,IF(N8&lt;2200000,1456000,IF(N8&lt;6600000,ROUND(IF(FLOOR(N8,4000)&lt;=3600000,FLOOR(N8,4000)*0.7-80000,FLOOR(N8,4000)*0.8-440000),0),IF(N8&lt;=8500000,ROUNDDOWN(N8*0.9-1100000,0),N8-1950000))))))),IF(N8&lt;651000,0,IF(N8&lt;1900000,N8-650000,IF(N8&lt;6600000,ROUND(IF(FLOOR(N8,4000)&lt;=3600000,FLOOR(N8,4000)*0.7-80000,FLOOR(N8,4000)*0.8-440000),0),IF(N8&lt;=8500000,ROUNDDOWN(N8*0.9-1100000,0),N8-1950000)))))</f>
        <v/>
      </c>
      <c r="R8" s="25">
        <f>IF(F8=1,LOOKUP(Q8,{0,4890001,6550001,23500001},{1040000,670000,620000,0}),LOOKUP(Q8,{0,1320001,3360001,4890001,6550001,23500001},{950000,880000,680000,630000,580000,0}))</f>
        <v/>
      </c>
      <c r="S8" s="25">
        <f>MAX(0,ROUNDDOWN(Q8-O8-R8-G8,-3))</f>
        <v/>
      </c>
      <c r="T8" s="25">
        <f>IF(S8&lt;=0,0,ROUNDDOWN(S8*LOOKUP(S8,{0,1950001,3300001,6950001,9000001,18000001,40000001},{0.05,0.1,0.2,0.23,0.33,0.4,0.45})-LOOKUP(S8,{0,1950001,3300001,6950001,9000001,18000001,40000001},{0,97500,427500,636000,1536000,2796000,4796000}),0)+ROUNDDOWN(ROUNDDOWN(S8*LOOKUP(S8,{0,1950001,3300001,6950001,9000001,18000001,40000001},{0.05,0.1,0.2,0.23,0.33,0.4,0.45})-LOOKUP(S8,{0,1950001,3300001,6950001,9000001,18000001,40000001},{0,97500,427500,636000,1536000,2796000,4796000}),0)*0.021,0))</f>
        <v/>
      </c>
      <c r="U8" s="25">
        <f>P8-T8</f>
        <v/>
      </c>
      <c r="V8" s="26">
        <f>IF(AND(P8&gt;0,T8=0),1,0)</f>
        <v/>
      </c>
    </row>
    <row r="9">
      <c r="A9" t="inlineStr">
        <is>
          <t>退職月別 賞与なし</t>
        </is>
      </c>
      <c r="B9" s="25" t="n">
        <v>250000</v>
      </c>
      <c r="C9" s="26" t="n">
        <v>2</v>
      </c>
      <c r="D9" s="27" t="n">
        <v>0</v>
      </c>
      <c r="E9" s="26" t="n">
        <v>7</v>
      </c>
      <c r="F9" s="26" t="n">
        <v>1</v>
      </c>
      <c r="G9" s="25" t="n">
        <v>0</v>
      </c>
      <c r="H9" s="25">
        <f>ROUND(B9*0.14575,0)</f>
        <v/>
      </c>
      <c r="I9" s="25">
        <f>B9-H9</f>
        <v/>
      </c>
      <c r="J9" s="25">
        <f>IF(MAX(0,I9-ROUNDUP(IF(I9&lt;=158333,54167,I9*LOOKUP(I9,{0,158334,300000,550000,708331},{0,0.3,0.2,0.1,0})+LOOKUP(I9,{0,158334,300000,550000,708331},{0,6667,36667,91667,162500})),0)-LOOKUP(I9,{0,2120834,2162500,2204167,2245834},{48334,40000,26667,13334,0}))&lt;=0,0,ROUND(MAX(0,I9-ROUNDUP(IF(I9&lt;=158333,54167,I9*LOOKUP(I9,{0,158334,300000,550000,708331},{0,0.3,0.2,0.1,0})+LOOKUP(I9,{0,158334,300000,550000,708331},{0,6667,36667,91667,162500})),0)-LOOKUP(I9,{0,2120834,2162500,2204167,2245834},{48334,40000,26667,13334,0}))*LOOKUP(MAX(0,I9-ROUNDUP(IF(I9&lt;=158333,54167,I9*LOOKUP(I9,{0,158334,300000,550000,708331},{0,0.3,0.2,0.1,0})+LOOKUP(I9,{0,158334,300000,550000,708331},{0,6667,36667,91667,162500})),0)-LOOKUP(I9,{0,2120834,2162500,2204167,2245834},{48334,40000,26667,13334,0})),{0,162501,275001,579167,750001,1500001,3333334},{0.05105,0.1021,0.2042,0.23483,0.33693,0.4084,0.45945})-LOOKUP(MAX(0,I9-ROUNDUP(IF(I9&lt;=158333,54167,I9*LOOKUP(I9,{0,158334,300000,550000,708331},{0,0.3,0.2,0.1,0})+LOOKUP(I9,{0,158334,300000,550000,708331},{0,6667,36667,91667,162500})),0)-LOOKUP(I9,{0,2120834,2162500,2204167,2245834},{48334,40000,26667,13334,0})),{0,162501,275001,579167,750001,1500001,3333334},{0,8296,36374,54113,130688,237893,408061}),-1))</f>
        <v/>
      </c>
      <c r="K9" s="25">
        <f>IF(AND(D9&gt;0,C9&gt;=E9),ROUND(B9*D9,0),0)</f>
        <v/>
      </c>
      <c r="L9" s="25">
        <f>ROUND(K9*0.14575,0)</f>
        <v/>
      </c>
      <c r="M9" s="25">
        <f>IF(K9=0,0,ROUNDDOWN(ROUND((K9-L9)*LOOKUP(I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9" s="25">
        <f>B9*C9+K9</f>
        <v/>
      </c>
      <c r="O9" s="25">
        <f>H9*C9+L9</f>
        <v/>
      </c>
      <c r="P9" s="25">
        <f>J9*C9+M9</f>
        <v/>
      </c>
      <c r="Q9" s="25">
        <f>IF(F9=1,IF(N9&lt;741000,0,IF(N9&lt;2191000,N9-740000,IF(N9&lt;2193000,1451000,IF(N9&lt;2196000,1453000,IF(N9&lt;2200000,1456000,IF(N9&lt;6600000,ROUND(IF(FLOOR(N9,4000)&lt;=3600000,FLOOR(N9,4000)*0.7-80000,FLOOR(N9,4000)*0.8-440000),0),IF(N9&lt;=8500000,ROUNDDOWN(N9*0.9-1100000,0),N9-1950000))))))),IF(N9&lt;651000,0,IF(N9&lt;1900000,N9-650000,IF(N9&lt;6600000,ROUND(IF(FLOOR(N9,4000)&lt;=3600000,FLOOR(N9,4000)*0.7-80000,FLOOR(N9,4000)*0.8-440000),0),IF(N9&lt;=8500000,ROUNDDOWN(N9*0.9-1100000,0),N9-1950000)))))</f>
        <v/>
      </c>
      <c r="R9" s="25">
        <f>IF(F9=1,LOOKUP(Q9,{0,4890001,6550001,23500001},{1040000,670000,620000,0}),LOOKUP(Q9,{0,1320001,3360001,4890001,6550001,23500001},{950000,880000,680000,630000,580000,0}))</f>
        <v/>
      </c>
      <c r="S9" s="25">
        <f>MAX(0,ROUNDDOWN(Q9-O9-R9-G9,-3))</f>
        <v/>
      </c>
      <c r="T9" s="25">
        <f>IF(S9&lt;=0,0,ROUNDDOWN(S9*LOOKUP(S9,{0,1950001,3300001,6950001,9000001,18000001,40000001},{0.05,0.1,0.2,0.23,0.33,0.4,0.45})-LOOKUP(S9,{0,1950001,3300001,6950001,9000001,18000001,40000001},{0,97500,427500,636000,1536000,2796000,4796000}),0)+ROUNDDOWN(ROUNDDOWN(S9*LOOKUP(S9,{0,1950001,3300001,6950001,9000001,18000001,40000001},{0.05,0.1,0.2,0.23,0.33,0.4,0.45})-LOOKUP(S9,{0,1950001,3300001,6950001,9000001,18000001,40000001},{0,97500,427500,636000,1536000,2796000,4796000}),0)*0.021,0))</f>
        <v/>
      </c>
      <c r="U9" s="25">
        <f>P9-T9</f>
        <v/>
      </c>
      <c r="V9" s="26">
        <f>IF(AND(P9&gt;0,T9=0),1,0)</f>
        <v/>
      </c>
    </row>
    <row r="10">
      <c r="A10" t="inlineStr">
        <is>
          <t>退職月別 賞与なし</t>
        </is>
      </c>
      <c r="B10" s="25" t="n">
        <v>300000</v>
      </c>
      <c r="C10" s="26" t="n">
        <v>2</v>
      </c>
      <c r="D10" s="27" t="n">
        <v>0</v>
      </c>
      <c r="E10" s="26" t="n">
        <v>7</v>
      </c>
      <c r="F10" s="26" t="n">
        <v>1</v>
      </c>
      <c r="G10" s="25" t="n">
        <v>0</v>
      </c>
      <c r="H10" s="25">
        <f>ROUND(B10*0.14575,0)</f>
        <v/>
      </c>
      <c r="I10" s="25">
        <f>B10-H10</f>
        <v/>
      </c>
      <c r="J10" s="25">
        <f>IF(MAX(0,I10-ROUNDUP(IF(I10&lt;=158333,54167,I10*LOOKUP(I10,{0,158334,300000,550000,708331},{0,0.3,0.2,0.1,0})+LOOKUP(I10,{0,158334,300000,550000,708331},{0,6667,36667,91667,162500})),0)-LOOKUP(I10,{0,2120834,2162500,2204167,2245834},{48334,40000,26667,13334,0}))&lt;=0,0,ROUND(MAX(0,I10-ROUNDUP(IF(I10&lt;=158333,54167,I10*LOOKUP(I10,{0,158334,300000,550000,708331},{0,0.3,0.2,0.1,0})+LOOKUP(I10,{0,158334,300000,550000,708331},{0,6667,36667,91667,162500})),0)-LOOKUP(I10,{0,2120834,2162500,2204167,2245834},{48334,40000,26667,13334,0}))*LOOKUP(MAX(0,I10-ROUNDUP(IF(I10&lt;=158333,54167,I10*LOOKUP(I10,{0,158334,300000,550000,708331},{0,0.3,0.2,0.1,0})+LOOKUP(I10,{0,158334,300000,550000,708331},{0,6667,36667,91667,162500})),0)-LOOKUP(I10,{0,2120834,2162500,2204167,2245834},{48334,40000,26667,13334,0})),{0,162501,275001,579167,750001,1500001,3333334},{0.05105,0.1021,0.2042,0.23483,0.33693,0.4084,0.45945})-LOOKUP(MAX(0,I10-ROUNDUP(IF(I10&lt;=158333,54167,I10*LOOKUP(I10,{0,158334,300000,550000,708331},{0,0.3,0.2,0.1,0})+LOOKUP(I10,{0,158334,300000,550000,708331},{0,6667,36667,91667,162500})),0)-LOOKUP(I10,{0,2120834,2162500,2204167,2245834},{48334,40000,26667,13334,0})),{0,162501,275001,579167,750001,1500001,3333334},{0,8296,36374,54113,130688,237893,408061}),-1))</f>
        <v/>
      </c>
      <c r="K10" s="25">
        <f>IF(AND(D10&gt;0,C10&gt;=E10),ROUND(B10*D10,0),0)</f>
        <v/>
      </c>
      <c r="L10" s="25">
        <f>ROUND(K10*0.14575,0)</f>
        <v/>
      </c>
      <c r="M10" s="25">
        <f>IF(K10=0,0,ROUNDDOWN(ROUND((K10-L10)*LOOKUP(I10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0" s="25">
        <f>B10*C10+K10</f>
        <v/>
      </c>
      <c r="O10" s="25">
        <f>H10*C10+L10</f>
        <v/>
      </c>
      <c r="P10" s="25">
        <f>J10*C10+M10</f>
        <v/>
      </c>
      <c r="Q10" s="25">
        <f>IF(F10=1,IF(N10&lt;741000,0,IF(N10&lt;2191000,N10-740000,IF(N10&lt;2193000,1451000,IF(N10&lt;2196000,1453000,IF(N10&lt;2200000,1456000,IF(N10&lt;6600000,ROUND(IF(FLOOR(N10,4000)&lt;=3600000,FLOOR(N10,4000)*0.7-80000,FLOOR(N10,4000)*0.8-440000),0),IF(N10&lt;=8500000,ROUNDDOWN(N10*0.9-1100000,0),N10-1950000))))))),IF(N10&lt;651000,0,IF(N10&lt;1900000,N10-650000,IF(N10&lt;6600000,ROUND(IF(FLOOR(N10,4000)&lt;=3600000,FLOOR(N10,4000)*0.7-80000,FLOOR(N10,4000)*0.8-440000),0),IF(N10&lt;=8500000,ROUNDDOWN(N10*0.9-1100000,0),N10-1950000)))))</f>
        <v/>
      </c>
      <c r="R10" s="25">
        <f>IF(F10=1,LOOKUP(Q10,{0,4890001,6550001,23500001},{1040000,670000,620000,0}),LOOKUP(Q10,{0,1320001,3360001,4890001,6550001,23500001},{950000,880000,680000,630000,580000,0}))</f>
        <v/>
      </c>
      <c r="S10" s="25">
        <f>MAX(0,ROUNDDOWN(Q10-O10-R10-G10,-3))</f>
        <v/>
      </c>
      <c r="T10" s="25">
        <f>IF(S10&lt;=0,0,ROUNDDOWN(S10*LOOKUP(S10,{0,1950001,3300001,6950001,9000001,18000001,40000001},{0.05,0.1,0.2,0.23,0.33,0.4,0.45})-LOOKUP(S10,{0,1950001,3300001,6950001,9000001,18000001,40000001},{0,97500,427500,636000,1536000,2796000,4796000}),0)+ROUNDDOWN(ROUNDDOWN(S10*LOOKUP(S10,{0,1950001,3300001,6950001,9000001,18000001,40000001},{0.05,0.1,0.2,0.23,0.33,0.4,0.45})-LOOKUP(S10,{0,1950001,3300001,6950001,9000001,18000001,40000001},{0,97500,427500,636000,1536000,2796000,4796000}),0)*0.021,0))</f>
        <v/>
      </c>
      <c r="U10" s="25">
        <f>P10-T10</f>
        <v/>
      </c>
      <c r="V10" s="26">
        <f>IF(AND(P10&gt;0,T10=0),1,0)</f>
        <v/>
      </c>
    </row>
    <row r="11">
      <c r="A11" t="inlineStr">
        <is>
          <t>退職月別 賞与なし</t>
        </is>
      </c>
      <c r="B11" s="25" t="n">
        <v>400000</v>
      </c>
      <c r="C11" s="26" t="n">
        <v>2</v>
      </c>
      <c r="D11" s="27" t="n">
        <v>0</v>
      </c>
      <c r="E11" s="26" t="n">
        <v>7</v>
      </c>
      <c r="F11" s="26" t="n">
        <v>1</v>
      </c>
      <c r="G11" s="25" t="n">
        <v>0</v>
      </c>
      <c r="H11" s="25">
        <f>ROUND(B11*0.14575,0)</f>
        <v/>
      </c>
      <c r="I11" s="25">
        <f>B11-H11</f>
        <v/>
      </c>
      <c r="J11" s="25">
        <f>IF(MAX(0,I11-ROUNDUP(IF(I11&lt;=158333,54167,I11*LOOKUP(I11,{0,158334,300000,550000,708331},{0,0.3,0.2,0.1,0})+LOOKUP(I11,{0,158334,300000,550000,708331},{0,6667,36667,91667,162500})),0)-LOOKUP(I11,{0,2120834,2162500,2204167,2245834},{48334,40000,26667,13334,0}))&lt;=0,0,ROUND(MAX(0,I11-ROUNDUP(IF(I11&lt;=158333,54167,I11*LOOKUP(I11,{0,158334,300000,550000,708331},{0,0.3,0.2,0.1,0})+LOOKUP(I11,{0,158334,300000,550000,708331},{0,6667,36667,91667,162500})),0)-LOOKUP(I11,{0,2120834,2162500,2204167,2245834},{48334,40000,26667,13334,0}))*LOOKUP(MAX(0,I11-ROUNDUP(IF(I11&lt;=158333,54167,I11*LOOKUP(I11,{0,158334,300000,550000,708331},{0,0.3,0.2,0.1,0})+LOOKUP(I11,{0,158334,300000,550000,708331},{0,6667,36667,91667,162500})),0)-LOOKUP(I11,{0,2120834,2162500,2204167,2245834},{48334,40000,26667,13334,0})),{0,162501,275001,579167,750001,1500001,3333334},{0.05105,0.1021,0.2042,0.23483,0.33693,0.4084,0.45945})-LOOKUP(MAX(0,I11-ROUNDUP(IF(I11&lt;=158333,54167,I11*LOOKUP(I11,{0,158334,300000,550000,708331},{0,0.3,0.2,0.1,0})+LOOKUP(I11,{0,158334,300000,550000,708331},{0,6667,36667,91667,162500})),0)-LOOKUP(I11,{0,2120834,2162500,2204167,2245834},{48334,40000,26667,13334,0})),{0,162501,275001,579167,750001,1500001,3333334},{0,8296,36374,54113,130688,237893,408061}),-1))</f>
        <v/>
      </c>
      <c r="K11" s="25">
        <f>IF(AND(D11&gt;0,C11&gt;=E11),ROUND(B11*D11,0),0)</f>
        <v/>
      </c>
      <c r="L11" s="25">
        <f>ROUND(K11*0.14575,0)</f>
        <v/>
      </c>
      <c r="M11" s="25">
        <f>IF(K11=0,0,ROUNDDOWN(ROUND((K11-L11)*LOOKUP(I11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1" s="25">
        <f>B11*C11+K11</f>
        <v/>
      </c>
      <c r="O11" s="25">
        <f>H11*C11+L11</f>
        <v/>
      </c>
      <c r="P11" s="25">
        <f>J11*C11+M11</f>
        <v/>
      </c>
      <c r="Q11" s="25">
        <f>IF(F11=1,IF(N11&lt;741000,0,IF(N11&lt;2191000,N11-740000,IF(N11&lt;2193000,1451000,IF(N11&lt;2196000,1453000,IF(N11&lt;2200000,1456000,IF(N11&lt;6600000,ROUND(IF(FLOOR(N11,4000)&lt;=3600000,FLOOR(N11,4000)*0.7-80000,FLOOR(N11,4000)*0.8-440000),0),IF(N11&lt;=8500000,ROUNDDOWN(N11*0.9-1100000,0),N11-1950000))))))),IF(N11&lt;651000,0,IF(N11&lt;1900000,N11-650000,IF(N11&lt;6600000,ROUND(IF(FLOOR(N11,4000)&lt;=3600000,FLOOR(N11,4000)*0.7-80000,FLOOR(N11,4000)*0.8-440000),0),IF(N11&lt;=8500000,ROUNDDOWN(N11*0.9-1100000,0),N11-1950000)))))</f>
        <v/>
      </c>
      <c r="R11" s="25">
        <f>IF(F11=1,LOOKUP(Q11,{0,4890001,6550001,23500001},{1040000,670000,620000,0}),LOOKUP(Q11,{0,1320001,3360001,4890001,6550001,23500001},{950000,880000,680000,630000,580000,0}))</f>
        <v/>
      </c>
      <c r="S11" s="25">
        <f>MAX(0,ROUNDDOWN(Q11-O11-R11-G11,-3))</f>
        <v/>
      </c>
      <c r="T11" s="25">
        <f>IF(S11&lt;=0,0,ROUNDDOWN(S11*LOOKUP(S11,{0,1950001,3300001,6950001,9000001,18000001,40000001},{0.05,0.1,0.2,0.23,0.33,0.4,0.45})-LOOKUP(S11,{0,1950001,3300001,6950001,9000001,18000001,40000001},{0,97500,427500,636000,1536000,2796000,4796000}),0)+ROUNDDOWN(ROUNDDOWN(S11*LOOKUP(S11,{0,1950001,3300001,6950001,9000001,18000001,40000001},{0.05,0.1,0.2,0.23,0.33,0.4,0.45})-LOOKUP(S11,{0,1950001,3300001,6950001,9000001,18000001,40000001},{0,97500,427500,636000,1536000,2796000,4796000}),0)*0.021,0))</f>
        <v/>
      </c>
      <c r="U11" s="25">
        <f>P11-T11</f>
        <v/>
      </c>
      <c r="V11" s="26">
        <f>IF(AND(P11&gt;0,T11=0),1,0)</f>
        <v/>
      </c>
    </row>
    <row r="12">
      <c r="A12" t="inlineStr">
        <is>
          <t>退職月別 賞与なし</t>
        </is>
      </c>
      <c r="B12" s="25" t="n">
        <v>500000</v>
      </c>
      <c r="C12" s="26" t="n">
        <v>2</v>
      </c>
      <c r="D12" s="27" t="n">
        <v>0</v>
      </c>
      <c r="E12" s="26" t="n">
        <v>7</v>
      </c>
      <c r="F12" s="26" t="n">
        <v>1</v>
      </c>
      <c r="G12" s="25" t="n">
        <v>0</v>
      </c>
      <c r="H12" s="25">
        <f>ROUND(B12*0.14575,0)</f>
        <v/>
      </c>
      <c r="I12" s="25">
        <f>B12-H12</f>
        <v/>
      </c>
      <c r="J12" s="25">
        <f>IF(MAX(0,I12-ROUNDUP(IF(I12&lt;=158333,54167,I12*LOOKUP(I12,{0,158334,300000,550000,708331},{0,0.3,0.2,0.1,0})+LOOKUP(I12,{0,158334,300000,550000,708331},{0,6667,36667,91667,162500})),0)-LOOKUP(I12,{0,2120834,2162500,2204167,2245834},{48334,40000,26667,13334,0}))&lt;=0,0,ROUND(MAX(0,I12-ROUNDUP(IF(I12&lt;=158333,54167,I12*LOOKUP(I12,{0,158334,300000,550000,708331},{0,0.3,0.2,0.1,0})+LOOKUP(I12,{0,158334,300000,550000,708331},{0,6667,36667,91667,162500})),0)-LOOKUP(I12,{0,2120834,2162500,2204167,2245834},{48334,40000,26667,13334,0}))*LOOKUP(MAX(0,I12-ROUNDUP(IF(I12&lt;=158333,54167,I12*LOOKUP(I12,{0,158334,300000,550000,708331},{0,0.3,0.2,0.1,0})+LOOKUP(I12,{0,158334,300000,550000,708331},{0,6667,36667,91667,162500})),0)-LOOKUP(I12,{0,2120834,2162500,2204167,2245834},{48334,40000,26667,13334,0})),{0,162501,275001,579167,750001,1500001,3333334},{0.05105,0.1021,0.2042,0.23483,0.33693,0.4084,0.45945})-LOOKUP(MAX(0,I12-ROUNDUP(IF(I12&lt;=158333,54167,I12*LOOKUP(I12,{0,158334,300000,550000,708331},{0,0.3,0.2,0.1,0})+LOOKUP(I12,{0,158334,300000,550000,708331},{0,6667,36667,91667,162500})),0)-LOOKUP(I12,{0,2120834,2162500,2204167,2245834},{48334,40000,26667,13334,0})),{0,162501,275001,579167,750001,1500001,3333334},{0,8296,36374,54113,130688,237893,408061}),-1))</f>
        <v/>
      </c>
      <c r="K12" s="25">
        <f>IF(AND(D12&gt;0,C12&gt;=E12),ROUND(B12*D12,0),0)</f>
        <v/>
      </c>
      <c r="L12" s="25">
        <f>ROUND(K12*0.14575,0)</f>
        <v/>
      </c>
      <c r="M12" s="25">
        <f>IF(K12=0,0,ROUNDDOWN(ROUND((K12-L12)*LOOKUP(I12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2" s="25">
        <f>B12*C12+K12</f>
        <v/>
      </c>
      <c r="O12" s="25">
        <f>H12*C12+L12</f>
        <v/>
      </c>
      <c r="P12" s="25">
        <f>J12*C12+M12</f>
        <v/>
      </c>
      <c r="Q12" s="25">
        <f>IF(F12=1,IF(N12&lt;741000,0,IF(N12&lt;2191000,N12-740000,IF(N12&lt;2193000,1451000,IF(N12&lt;2196000,1453000,IF(N12&lt;2200000,1456000,IF(N12&lt;6600000,ROUND(IF(FLOOR(N12,4000)&lt;=3600000,FLOOR(N12,4000)*0.7-80000,FLOOR(N12,4000)*0.8-440000),0),IF(N12&lt;=8500000,ROUNDDOWN(N12*0.9-1100000,0),N12-1950000))))))),IF(N12&lt;651000,0,IF(N12&lt;1900000,N12-650000,IF(N12&lt;6600000,ROUND(IF(FLOOR(N12,4000)&lt;=3600000,FLOOR(N12,4000)*0.7-80000,FLOOR(N12,4000)*0.8-440000),0),IF(N12&lt;=8500000,ROUNDDOWN(N12*0.9-1100000,0),N12-1950000)))))</f>
        <v/>
      </c>
      <c r="R12" s="25">
        <f>IF(F12=1,LOOKUP(Q12,{0,4890001,6550001,23500001},{1040000,670000,620000,0}),LOOKUP(Q12,{0,1320001,3360001,4890001,6550001,23500001},{950000,880000,680000,630000,580000,0}))</f>
        <v/>
      </c>
      <c r="S12" s="25">
        <f>MAX(0,ROUNDDOWN(Q12-O12-R12-G12,-3))</f>
        <v/>
      </c>
      <c r="T12" s="25">
        <f>IF(S12&lt;=0,0,ROUNDDOWN(S12*LOOKUP(S12,{0,1950001,3300001,6950001,9000001,18000001,40000001},{0.05,0.1,0.2,0.23,0.33,0.4,0.45})-LOOKUP(S12,{0,1950001,3300001,6950001,9000001,18000001,40000001},{0,97500,427500,636000,1536000,2796000,4796000}),0)+ROUNDDOWN(ROUNDDOWN(S12*LOOKUP(S12,{0,1950001,3300001,6950001,9000001,18000001,40000001},{0.05,0.1,0.2,0.23,0.33,0.4,0.45})-LOOKUP(S12,{0,1950001,3300001,6950001,9000001,18000001,40000001},{0,97500,427500,636000,1536000,2796000,4796000}),0)*0.021,0))</f>
        <v/>
      </c>
      <c r="U12" s="25">
        <f>P12-T12</f>
        <v/>
      </c>
      <c r="V12" s="26">
        <f>IF(AND(P12&gt;0,T12=0),1,0)</f>
        <v/>
      </c>
    </row>
    <row r="13">
      <c r="A13" t="inlineStr">
        <is>
          <t>退職月別 賞与なし</t>
        </is>
      </c>
      <c r="B13" s="25" t="n">
        <v>200000</v>
      </c>
      <c r="C13" s="26" t="n">
        <v>3</v>
      </c>
      <c r="D13" s="27" t="n">
        <v>0</v>
      </c>
      <c r="E13" s="26" t="n">
        <v>7</v>
      </c>
      <c r="F13" s="26" t="n">
        <v>1</v>
      </c>
      <c r="G13" s="25" t="n">
        <v>0</v>
      </c>
      <c r="H13" s="25">
        <f>ROUND(B13*0.14575,0)</f>
        <v/>
      </c>
      <c r="I13" s="25">
        <f>B13-H13</f>
        <v/>
      </c>
      <c r="J13" s="25">
        <f>IF(MAX(0,I13-ROUNDUP(IF(I13&lt;=158333,54167,I13*LOOKUP(I13,{0,158334,300000,550000,708331},{0,0.3,0.2,0.1,0})+LOOKUP(I13,{0,158334,300000,550000,708331},{0,6667,36667,91667,162500})),0)-LOOKUP(I13,{0,2120834,2162500,2204167,2245834},{48334,40000,26667,13334,0}))&lt;=0,0,ROUND(MAX(0,I13-ROUNDUP(IF(I13&lt;=158333,54167,I13*LOOKUP(I13,{0,158334,300000,550000,708331},{0,0.3,0.2,0.1,0})+LOOKUP(I13,{0,158334,300000,550000,708331},{0,6667,36667,91667,162500})),0)-LOOKUP(I13,{0,2120834,2162500,2204167,2245834},{48334,40000,26667,13334,0}))*LOOKUP(MAX(0,I13-ROUNDUP(IF(I13&lt;=158333,54167,I13*LOOKUP(I13,{0,158334,300000,550000,708331},{0,0.3,0.2,0.1,0})+LOOKUP(I13,{0,158334,300000,550000,708331},{0,6667,36667,91667,162500})),0)-LOOKUP(I13,{0,2120834,2162500,2204167,2245834},{48334,40000,26667,13334,0})),{0,162501,275001,579167,750001,1500001,3333334},{0.05105,0.1021,0.2042,0.23483,0.33693,0.4084,0.45945})-LOOKUP(MAX(0,I13-ROUNDUP(IF(I13&lt;=158333,54167,I13*LOOKUP(I13,{0,158334,300000,550000,708331},{0,0.3,0.2,0.1,0})+LOOKUP(I13,{0,158334,300000,550000,708331},{0,6667,36667,91667,162500})),0)-LOOKUP(I13,{0,2120834,2162500,2204167,2245834},{48334,40000,26667,13334,0})),{0,162501,275001,579167,750001,1500001,3333334},{0,8296,36374,54113,130688,237893,408061}),-1))</f>
        <v/>
      </c>
      <c r="K13" s="25">
        <f>IF(AND(D13&gt;0,C13&gt;=E13),ROUND(B13*D13,0),0)</f>
        <v/>
      </c>
      <c r="L13" s="25">
        <f>ROUND(K13*0.14575,0)</f>
        <v/>
      </c>
      <c r="M13" s="25">
        <f>IF(K13=0,0,ROUNDDOWN(ROUND((K13-L13)*LOOKUP(I13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3" s="25">
        <f>B13*C13+K13</f>
        <v/>
      </c>
      <c r="O13" s="25">
        <f>H13*C13+L13</f>
        <v/>
      </c>
      <c r="P13" s="25">
        <f>J13*C13+M13</f>
        <v/>
      </c>
      <c r="Q13" s="25">
        <f>IF(F13=1,IF(N13&lt;741000,0,IF(N13&lt;2191000,N13-740000,IF(N13&lt;2193000,1451000,IF(N13&lt;2196000,1453000,IF(N13&lt;2200000,1456000,IF(N13&lt;6600000,ROUND(IF(FLOOR(N13,4000)&lt;=3600000,FLOOR(N13,4000)*0.7-80000,FLOOR(N13,4000)*0.8-440000),0),IF(N13&lt;=8500000,ROUNDDOWN(N13*0.9-1100000,0),N13-1950000))))))),IF(N13&lt;651000,0,IF(N13&lt;1900000,N13-650000,IF(N13&lt;6600000,ROUND(IF(FLOOR(N13,4000)&lt;=3600000,FLOOR(N13,4000)*0.7-80000,FLOOR(N13,4000)*0.8-440000),0),IF(N13&lt;=8500000,ROUNDDOWN(N13*0.9-1100000,0),N13-1950000)))))</f>
        <v/>
      </c>
      <c r="R13" s="25">
        <f>IF(F13=1,LOOKUP(Q13,{0,4890001,6550001,23500001},{1040000,670000,620000,0}),LOOKUP(Q13,{0,1320001,3360001,4890001,6550001,23500001},{950000,880000,680000,630000,580000,0}))</f>
        <v/>
      </c>
      <c r="S13" s="25">
        <f>MAX(0,ROUNDDOWN(Q13-O13-R13-G13,-3))</f>
        <v/>
      </c>
      <c r="T13" s="25">
        <f>IF(S13&lt;=0,0,ROUNDDOWN(S13*LOOKUP(S13,{0,1950001,3300001,6950001,9000001,18000001,40000001},{0.05,0.1,0.2,0.23,0.33,0.4,0.45})-LOOKUP(S13,{0,1950001,3300001,6950001,9000001,18000001,40000001},{0,97500,427500,636000,1536000,2796000,4796000}),0)+ROUNDDOWN(ROUNDDOWN(S13*LOOKUP(S13,{0,1950001,3300001,6950001,9000001,18000001,40000001},{0.05,0.1,0.2,0.23,0.33,0.4,0.45})-LOOKUP(S13,{0,1950001,3300001,6950001,9000001,18000001,40000001},{0,97500,427500,636000,1536000,2796000,4796000}),0)*0.021,0))</f>
        <v/>
      </c>
      <c r="U13" s="25">
        <f>P13-T13</f>
        <v/>
      </c>
      <c r="V13" s="26">
        <f>IF(AND(P13&gt;0,T13=0),1,0)</f>
        <v/>
      </c>
    </row>
    <row r="14">
      <c r="A14" t="inlineStr">
        <is>
          <t>退職月別 賞与なし</t>
        </is>
      </c>
      <c r="B14" s="25" t="n">
        <v>250000</v>
      </c>
      <c r="C14" s="26" t="n">
        <v>3</v>
      </c>
      <c r="D14" s="27" t="n">
        <v>0</v>
      </c>
      <c r="E14" s="26" t="n">
        <v>7</v>
      </c>
      <c r="F14" s="26" t="n">
        <v>1</v>
      </c>
      <c r="G14" s="25" t="n">
        <v>0</v>
      </c>
      <c r="H14" s="25">
        <f>ROUND(B14*0.14575,0)</f>
        <v/>
      </c>
      <c r="I14" s="25">
        <f>B14-H14</f>
        <v/>
      </c>
      <c r="J14" s="25">
        <f>IF(MAX(0,I14-ROUNDUP(IF(I14&lt;=158333,54167,I14*LOOKUP(I14,{0,158334,300000,550000,708331},{0,0.3,0.2,0.1,0})+LOOKUP(I14,{0,158334,300000,550000,708331},{0,6667,36667,91667,162500})),0)-LOOKUP(I14,{0,2120834,2162500,2204167,2245834},{48334,40000,26667,13334,0}))&lt;=0,0,ROUND(MAX(0,I14-ROUNDUP(IF(I14&lt;=158333,54167,I14*LOOKUP(I14,{0,158334,300000,550000,708331},{0,0.3,0.2,0.1,0})+LOOKUP(I14,{0,158334,300000,550000,708331},{0,6667,36667,91667,162500})),0)-LOOKUP(I14,{0,2120834,2162500,2204167,2245834},{48334,40000,26667,13334,0}))*LOOKUP(MAX(0,I14-ROUNDUP(IF(I14&lt;=158333,54167,I14*LOOKUP(I14,{0,158334,300000,550000,708331},{0,0.3,0.2,0.1,0})+LOOKUP(I14,{0,158334,300000,550000,708331},{0,6667,36667,91667,162500})),0)-LOOKUP(I14,{0,2120834,2162500,2204167,2245834},{48334,40000,26667,13334,0})),{0,162501,275001,579167,750001,1500001,3333334},{0.05105,0.1021,0.2042,0.23483,0.33693,0.4084,0.45945})-LOOKUP(MAX(0,I14-ROUNDUP(IF(I14&lt;=158333,54167,I14*LOOKUP(I14,{0,158334,300000,550000,708331},{0,0.3,0.2,0.1,0})+LOOKUP(I14,{0,158334,300000,550000,708331},{0,6667,36667,91667,162500})),0)-LOOKUP(I14,{0,2120834,2162500,2204167,2245834},{48334,40000,26667,13334,0})),{0,162501,275001,579167,750001,1500001,3333334},{0,8296,36374,54113,130688,237893,408061}),-1))</f>
        <v/>
      </c>
      <c r="K14" s="25">
        <f>IF(AND(D14&gt;0,C14&gt;=E14),ROUND(B14*D14,0),0)</f>
        <v/>
      </c>
      <c r="L14" s="25">
        <f>ROUND(K14*0.14575,0)</f>
        <v/>
      </c>
      <c r="M14" s="25">
        <f>IF(K14=0,0,ROUNDDOWN(ROUND((K14-L14)*LOOKUP(I14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4" s="25">
        <f>B14*C14+K14</f>
        <v/>
      </c>
      <c r="O14" s="25">
        <f>H14*C14+L14</f>
        <v/>
      </c>
      <c r="P14" s="25">
        <f>J14*C14+M14</f>
        <v/>
      </c>
      <c r="Q14" s="25">
        <f>IF(F14=1,IF(N14&lt;741000,0,IF(N14&lt;2191000,N14-740000,IF(N14&lt;2193000,1451000,IF(N14&lt;2196000,1453000,IF(N14&lt;2200000,1456000,IF(N14&lt;6600000,ROUND(IF(FLOOR(N14,4000)&lt;=3600000,FLOOR(N14,4000)*0.7-80000,FLOOR(N14,4000)*0.8-440000),0),IF(N14&lt;=8500000,ROUNDDOWN(N14*0.9-1100000,0),N14-1950000))))))),IF(N14&lt;651000,0,IF(N14&lt;1900000,N14-650000,IF(N14&lt;6600000,ROUND(IF(FLOOR(N14,4000)&lt;=3600000,FLOOR(N14,4000)*0.7-80000,FLOOR(N14,4000)*0.8-440000),0),IF(N14&lt;=8500000,ROUNDDOWN(N14*0.9-1100000,0),N14-1950000)))))</f>
        <v/>
      </c>
      <c r="R14" s="25">
        <f>IF(F14=1,LOOKUP(Q14,{0,4890001,6550001,23500001},{1040000,670000,620000,0}),LOOKUP(Q14,{0,1320001,3360001,4890001,6550001,23500001},{950000,880000,680000,630000,580000,0}))</f>
        <v/>
      </c>
      <c r="S14" s="25">
        <f>MAX(0,ROUNDDOWN(Q14-O14-R14-G14,-3))</f>
        <v/>
      </c>
      <c r="T14" s="25">
        <f>IF(S14&lt;=0,0,ROUNDDOWN(S14*LOOKUP(S14,{0,1950001,3300001,6950001,9000001,18000001,40000001},{0.05,0.1,0.2,0.23,0.33,0.4,0.45})-LOOKUP(S14,{0,1950001,3300001,6950001,9000001,18000001,40000001},{0,97500,427500,636000,1536000,2796000,4796000}),0)+ROUNDDOWN(ROUNDDOWN(S14*LOOKUP(S14,{0,1950001,3300001,6950001,9000001,18000001,40000001},{0.05,0.1,0.2,0.23,0.33,0.4,0.45})-LOOKUP(S14,{0,1950001,3300001,6950001,9000001,18000001,40000001},{0,97500,427500,636000,1536000,2796000,4796000}),0)*0.021,0))</f>
        <v/>
      </c>
      <c r="U14" s="25">
        <f>P14-T14</f>
        <v/>
      </c>
      <c r="V14" s="26">
        <f>IF(AND(P14&gt;0,T14=0),1,0)</f>
        <v/>
      </c>
    </row>
    <row r="15">
      <c r="A15" t="inlineStr">
        <is>
          <t>退職月別 賞与なし</t>
        </is>
      </c>
      <c r="B15" s="25" t="n">
        <v>300000</v>
      </c>
      <c r="C15" s="26" t="n">
        <v>3</v>
      </c>
      <c r="D15" s="27" t="n">
        <v>0</v>
      </c>
      <c r="E15" s="26" t="n">
        <v>7</v>
      </c>
      <c r="F15" s="26" t="n">
        <v>1</v>
      </c>
      <c r="G15" s="25" t="n">
        <v>0</v>
      </c>
      <c r="H15" s="25">
        <f>ROUND(B15*0.14575,0)</f>
        <v/>
      </c>
      <c r="I15" s="25">
        <f>B15-H15</f>
        <v/>
      </c>
      <c r="J15" s="25">
        <f>IF(MAX(0,I15-ROUNDUP(IF(I15&lt;=158333,54167,I15*LOOKUP(I15,{0,158334,300000,550000,708331},{0,0.3,0.2,0.1,0})+LOOKUP(I15,{0,158334,300000,550000,708331},{0,6667,36667,91667,162500})),0)-LOOKUP(I15,{0,2120834,2162500,2204167,2245834},{48334,40000,26667,13334,0}))&lt;=0,0,ROUND(MAX(0,I15-ROUNDUP(IF(I15&lt;=158333,54167,I15*LOOKUP(I15,{0,158334,300000,550000,708331},{0,0.3,0.2,0.1,0})+LOOKUP(I15,{0,158334,300000,550000,708331},{0,6667,36667,91667,162500})),0)-LOOKUP(I15,{0,2120834,2162500,2204167,2245834},{48334,40000,26667,13334,0}))*LOOKUP(MAX(0,I15-ROUNDUP(IF(I15&lt;=158333,54167,I15*LOOKUP(I15,{0,158334,300000,550000,708331},{0,0.3,0.2,0.1,0})+LOOKUP(I15,{0,158334,300000,550000,708331},{0,6667,36667,91667,162500})),0)-LOOKUP(I15,{0,2120834,2162500,2204167,2245834},{48334,40000,26667,13334,0})),{0,162501,275001,579167,750001,1500001,3333334},{0.05105,0.1021,0.2042,0.23483,0.33693,0.4084,0.45945})-LOOKUP(MAX(0,I15-ROUNDUP(IF(I15&lt;=158333,54167,I15*LOOKUP(I15,{0,158334,300000,550000,708331},{0,0.3,0.2,0.1,0})+LOOKUP(I15,{0,158334,300000,550000,708331},{0,6667,36667,91667,162500})),0)-LOOKUP(I15,{0,2120834,2162500,2204167,2245834},{48334,40000,26667,13334,0})),{0,162501,275001,579167,750001,1500001,3333334},{0,8296,36374,54113,130688,237893,408061}),-1))</f>
        <v/>
      </c>
      <c r="K15" s="25">
        <f>IF(AND(D15&gt;0,C15&gt;=E15),ROUND(B15*D15,0),0)</f>
        <v/>
      </c>
      <c r="L15" s="25">
        <f>ROUND(K15*0.14575,0)</f>
        <v/>
      </c>
      <c r="M15" s="25">
        <f>IF(K15=0,0,ROUNDDOWN(ROUND((K15-L15)*LOOKUP(I15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5" s="25">
        <f>B15*C15+K15</f>
        <v/>
      </c>
      <c r="O15" s="25">
        <f>H15*C15+L15</f>
        <v/>
      </c>
      <c r="P15" s="25">
        <f>J15*C15+M15</f>
        <v/>
      </c>
      <c r="Q15" s="25">
        <f>IF(F15=1,IF(N15&lt;741000,0,IF(N15&lt;2191000,N15-740000,IF(N15&lt;2193000,1451000,IF(N15&lt;2196000,1453000,IF(N15&lt;2200000,1456000,IF(N15&lt;6600000,ROUND(IF(FLOOR(N15,4000)&lt;=3600000,FLOOR(N15,4000)*0.7-80000,FLOOR(N15,4000)*0.8-440000),0),IF(N15&lt;=8500000,ROUNDDOWN(N15*0.9-1100000,0),N15-1950000))))))),IF(N15&lt;651000,0,IF(N15&lt;1900000,N15-650000,IF(N15&lt;6600000,ROUND(IF(FLOOR(N15,4000)&lt;=3600000,FLOOR(N15,4000)*0.7-80000,FLOOR(N15,4000)*0.8-440000),0),IF(N15&lt;=8500000,ROUNDDOWN(N15*0.9-1100000,0),N15-1950000)))))</f>
        <v/>
      </c>
      <c r="R15" s="25">
        <f>IF(F15=1,LOOKUP(Q15,{0,4890001,6550001,23500001},{1040000,670000,620000,0}),LOOKUP(Q15,{0,1320001,3360001,4890001,6550001,23500001},{950000,880000,680000,630000,580000,0}))</f>
        <v/>
      </c>
      <c r="S15" s="25">
        <f>MAX(0,ROUNDDOWN(Q15-O15-R15-G15,-3))</f>
        <v/>
      </c>
      <c r="T15" s="25">
        <f>IF(S15&lt;=0,0,ROUNDDOWN(S15*LOOKUP(S15,{0,1950001,3300001,6950001,9000001,18000001,40000001},{0.05,0.1,0.2,0.23,0.33,0.4,0.45})-LOOKUP(S15,{0,1950001,3300001,6950001,9000001,18000001,40000001},{0,97500,427500,636000,1536000,2796000,4796000}),0)+ROUNDDOWN(ROUNDDOWN(S15*LOOKUP(S15,{0,1950001,3300001,6950001,9000001,18000001,40000001},{0.05,0.1,0.2,0.23,0.33,0.4,0.45})-LOOKUP(S15,{0,1950001,3300001,6950001,9000001,18000001,40000001},{0,97500,427500,636000,1536000,2796000,4796000}),0)*0.021,0))</f>
        <v/>
      </c>
      <c r="U15" s="25">
        <f>P15-T15</f>
        <v/>
      </c>
      <c r="V15" s="26">
        <f>IF(AND(P15&gt;0,T15=0),1,0)</f>
        <v/>
      </c>
    </row>
    <row r="16">
      <c r="A16" t="inlineStr">
        <is>
          <t>退職月別 賞与なし</t>
        </is>
      </c>
      <c r="B16" s="25" t="n">
        <v>400000</v>
      </c>
      <c r="C16" s="26" t="n">
        <v>3</v>
      </c>
      <c r="D16" s="27" t="n">
        <v>0</v>
      </c>
      <c r="E16" s="26" t="n">
        <v>7</v>
      </c>
      <c r="F16" s="26" t="n">
        <v>1</v>
      </c>
      <c r="G16" s="25" t="n">
        <v>0</v>
      </c>
      <c r="H16" s="25">
        <f>ROUND(B16*0.14575,0)</f>
        <v/>
      </c>
      <c r="I16" s="25">
        <f>B16-H16</f>
        <v/>
      </c>
      <c r="J16" s="25">
        <f>IF(MAX(0,I16-ROUNDUP(IF(I16&lt;=158333,54167,I16*LOOKUP(I16,{0,158334,300000,550000,708331},{0,0.3,0.2,0.1,0})+LOOKUP(I16,{0,158334,300000,550000,708331},{0,6667,36667,91667,162500})),0)-LOOKUP(I16,{0,2120834,2162500,2204167,2245834},{48334,40000,26667,13334,0}))&lt;=0,0,ROUND(MAX(0,I16-ROUNDUP(IF(I16&lt;=158333,54167,I16*LOOKUP(I16,{0,158334,300000,550000,708331},{0,0.3,0.2,0.1,0})+LOOKUP(I16,{0,158334,300000,550000,708331},{0,6667,36667,91667,162500})),0)-LOOKUP(I16,{0,2120834,2162500,2204167,2245834},{48334,40000,26667,13334,0}))*LOOKUP(MAX(0,I16-ROUNDUP(IF(I16&lt;=158333,54167,I16*LOOKUP(I16,{0,158334,300000,550000,708331},{0,0.3,0.2,0.1,0})+LOOKUP(I16,{0,158334,300000,550000,708331},{0,6667,36667,91667,162500})),0)-LOOKUP(I16,{0,2120834,2162500,2204167,2245834},{48334,40000,26667,13334,0})),{0,162501,275001,579167,750001,1500001,3333334},{0.05105,0.1021,0.2042,0.23483,0.33693,0.4084,0.45945})-LOOKUP(MAX(0,I16-ROUNDUP(IF(I16&lt;=158333,54167,I16*LOOKUP(I16,{0,158334,300000,550000,708331},{0,0.3,0.2,0.1,0})+LOOKUP(I16,{0,158334,300000,550000,708331},{0,6667,36667,91667,162500})),0)-LOOKUP(I16,{0,2120834,2162500,2204167,2245834},{48334,40000,26667,13334,0})),{0,162501,275001,579167,750001,1500001,3333334},{0,8296,36374,54113,130688,237893,408061}),-1))</f>
        <v/>
      </c>
      <c r="K16" s="25">
        <f>IF(AND(D16&gt;0,C16&gt;=E16),ROUND(B16*D16,0),0)</f>
        <v/>
      </c>
      <c r="L16" s="25">
        <f>ROUND(K16*0.14575,0)</f>
        <v/>
      </c>
      <c r="M16" s="25">
        <f>IF(K16=0,0,ROUNDDOWN(ROUND((K16-L16)*LOOKUP(I16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6" s="25">
        <f>B16*C16+K16</f>
        <v/>
      </c>
      <c r="O16" s="25">
        <f>H16*C16+L16</f>
        <v/>
      </c>
      <c r="P16" s="25">
        <f>J16*C16+M16</f>
        <v/>
      </c>
      <c r="Q16" s="25">
        <f>IF(F16=1,IF(N16&lt;741000,0,IF(N16&lt;2191000,N16-740000,IF(N16&lt;2193000,1451000,IF(N16&lt;2196000,1453000,IF(N16&lt;2200000,1456000,IF(N16&lt;6600000,ROUND(IF(FLOOR(N16,4000)&lt;=3600000,FLOOR(N16,4000)*0.7-80000,FLOOR(N16,4000)*0.8-440000),0),IF(N16&lt;=8500000,ROUNDDOWN(N16*0.9-1100000,0),N16-1950000))))))),IF(N16&lt;651000,0,IF(N16&lt;1900000,N16-650000,IF(N16&lt;6600000,ROUND(IF(FLOOR(N16,4000)&lt;=3600000,FLOOR(N16,4000)*0.7-80000,FLOOR(N16,4000)*0.8-440000),0),IF(N16&lt;=8500000,ROUNDDOWN(N16*0.9-1100000,0),N16-1950000)))))</f>
        <v/>
      </c>
      <c r="R16" s="25">
        <f>IF(F16=1,LOOKUP(Q16,{0,4890001,6550001,23500001},{1040000,670000,620000,0}),LOOKUP(Q16,{0,1320001,3360001,4890001,6550001,23500001},{950000,880000,680000,630000,580000,0}))</f>
        <v/>
      </c>
      <c r="S16" s="25">
        <f>MAX(0,ROUNDDOWN(Q16-O16-R16-G16,-3))</f>
        <v/>
      </c>
      <c r="T16" s="25">
        <f>IF(S16&lt;=0,0,ROUNDDOWN(S16*LOOKUP(S16,{0,1950001,3300001,6950001,9000001,18000001,40000001},{0.05,0.1,0.2,0.23,0.33,0.4,0.45})-LOOKUP(S16,{0,1950001,3300001,6950001,9000001,18000001,40000001},{0,97500,427500,636000,1536000,2796000,4796000}),0)+ROUNDDOWN(ROUNDDOWN(S16*LOOKUP(S16,{0,1950001,3300001,6950001,9000001,18000001,40000001},{0.05,0.1,0.2,0.23,0.33,0.4,0.45})-LOOKUP(S16,{0,1950001,3300001,6950001,9000001,18000001,40000001},{0,97500,427500,636000,1536000,2796000,4796000}),0)*0.021,0))</f>
        <v/>
      </c>
      <c r="U16" s="25">
        <f>P16-T16</f>
        <v/>
      </c>
      <c r="V16" s="26">
        <f>IF(AND(P16&gt;0,T16=0),1,0)</f>
        <v/>
      </c>
    </row>
    <row r="17">
      <c r="A17" t="inlineStr">
        <is>
          <t>退職月別 賞与なし</t>
        </is>
      </c>
      <c r="B17" s="25" t="n">
        <v>500000</v>
      </c>
      <c r="C17" s="26" t="n">
        <v>3</v>
      </c>
      <c r="D17" s="27" t="n">
        <v>0</v>
      </c>
      <c r="E17" s="26" t="n">
        <v>7</v>
      </c>
      <c r="F17" s="26" t="n">
        <v>1</v>
      </c>
      <c r="G17" s="25" t="n">
        <v>0</v>
      </c>
      <c r="H17" s="25">
        <f>ROUND(B17*0.14575,0)</f>
        <v/>
      </c>
      <c r="I17" s="25">
        <f>B17-H17</f>
        <v/>
      </c>
      <c r="J17" s="25">
        <f>IF(MAX(0,I17-ROUNDUP(IF(I17&lt;=158333,54167,I17*LOOKUP(I17,{0,158334,300000,550000,708331},{0,0.3,0.2,0.1,0})+LOOKUP(I17,{0,158334,300000,550000,708331},{0,6667,36667,91667,162500})),0)-LOOKUP(I17,{0,2120834,2162500,2204167,2245834},{48334,40000,26667,13334,0}))&lt;=0,0,ROUND(MAX(0,I17-ROUNDUP(IF(I17&lt;=158333,54167,I17*LOOKUP(I17,{0,158334,300000,550000,708331},{0,0.3,0.2,0.1,0})+LOOKUP(I17,{0,158334,300000,550000,708331},{0,6667,36667,91667,162500})),0)-LOOKUP(I17,{0,2120834,2162500,2204167,2245834},{48334,40000,26667,13334,0}))*LOOKUP(MAX(0,I17-ROUNDUP(IF(I17&lt;=158333,54167,I17*LOOKUP(I17,{0,158334,300000,550000,708331},{0,0.3,0.2,0.1,0})+LOOKUP(I17,{0,158334,300000,550000,708331},{0,6667,36667,91667,162500})),0)-LOOKUP(I17,{0,2120834,2162500,2204167,2245834},{48334,40000,26667,13334,0})),{0,162501,275001,579167,750001,1500001,3333334},{0.05105,0.1021,0.2042,0.23483,0.33693,0.4084,0.45945})-LOOKUP(MAX(0,I17-ROUNDUP(IF(I17&lt;=158333,54167,I17*LOOKUP(I17,{0,158334,300000,550000,708331},{0,0.3,0.2,0.1,0})+LOOKUP(I17,{0,158334,300000,550000,708331},{0,6667,36667,91667,162500})),0)-LOOKUP(I17,{0,2120834,2162500,2204167,2245834},{48334,40000,26667,13334,0})),{0,162501,275001,579167,750001,1500001,3333334},{0,8296,36374,54113,130688,237893,408061}),-1))</f>
        <v/>
      </c>
      <c r="K17" s="25">
        <f>IF(AND(D17&gt;0,C17&gt;=E17),ROUND(B17*D17,0),0)</f>
        <v/>
      </c>
      <c r="L17" s="25">
        <f>ROUND(K17*0.14575,0)</f>
        <v/>
      </c>
      <c r="M17" s="25">
        <f>IF(K17=0,0,ROUNDDOWN(ROUND((K17-L17)*LOOKUP(I17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7" s="25">
        <f>B17*C17+K17</f>
        <v/>
      </c>
      <c r="O17" s="25">
        <f>H17*C17+L17</f>
        <v/>
      </c>
      <c r="P17" s="25">
        <f>J17*C17+M17</f>
        <v/>
      </c>
      <c r="Q17" s="25">
        <f>IF(F17=1,IF(N17&lt;741000,0,IF(N17&lt;2191000,N17-740000,IF(N17&lt;2193000,1451000,IF(N17&lt;2196000,1453000,IF(N17&lt;2200000,1456000,IF(N17&lt;6600000,ROUND(IF(FLOOR(N17,4000)&lt;=3600000,FLOOR(N17,4000)*0.7-80000,FLOOR(N17,4000)*0.8-440000),0),IF(N17&lt;=8500000,ROUNDDOWN(N17*0.9-1100000,0),N17-1950000))))))),IF(N17&lt;651000,0,IF(N17&lt;1900000,N17-650000,IF(N17&lt;6600000,ROUND(IF(FLOOR(N17,4000)&lt;=3600000,FLOOR(N17,4000)*0.7-80000,FLOOR(N17,4000)*0.8-440000),0),IF(N17&lt;=8500000,ROUNDDOWN(N17*0.9-1100000,0),N17-1950000)))))</f>
        <v/>
      </c>
      <c r="R17" s="25">
        <f>IF(F17=1,LOOKUP(Q17,{0,4890001,6550001,23500001},{1040000,670000,620000,0}),LOOKUP(Q17,{0,1320001,3360001,4890001,6550001,23500001},{950000,880000,680000,630000,580000,0}))</f>
        <v/>
      </c>
      <c r="S17" s="25">
        <f>MAX(0,ROUNDDOWN(Q17-O17-R17-G17,-3))</f>
        <v/>
      </c>
      <c r="T17" s="25">
        <f>IF(S17&lt;=0,0,ROUNDDOWN(S17*LOOKUP(S17,{0,1950001,3300001,6950001,9000001,18000001,40000001},{0.05,0.1,0.2,0.23,0.33,0.4,0.45})-LOOKUP(S17,{0,1950001,3300001,6950001,9000001,18000001,40000001},{0,97500,427500,636000,1536000,2796000,4796000}),0)+ROUNDDOWN(ROUNDDOWN(S17*LOOKUP(S17,{0,1950001,3300001,6950001,9000001,18000001,40000001},{0.05,0.1,0.2,0.23,0.33,0.4,0.45})-LOOKUP(S17,{0,1950001,3300001,6950001,9000001,18000001,40000001},{0,97500,427500,636000,1536000,2796000,4796000}),0)*0.021,0))</f>
        <v/>
      </c>
      <c r="U17" s="25">
        <f>P17-T17</f>
        <v/>
      </c>
      <c r="V17" s="26">
        <f>IF(AND(P17&gt;0,T17=0),1,0)</f>
        <v/>
      </c>
    </row>
    <row r="18">
      <c r="A18" t="inlineStr">
        <is>
          <t>退職月別 賞与なし</t>
        </is>
      </c>
      <c r="B18" s="25" t="n">
        <v>200000</v>
      </c>
      <c r="C18" s="26" t="n">
        <v>4</v>
      </c>
      <c r="D18" s="27" t="n">
        <v>0</v>
      </c>
      <c r="E18" s="26" t="n">
        <v>7</v>
      </c>
      <c r="F18" s="26" t="n">
        <v>1</v>
      </c>
      <c r="G18" s="25" t="n">
        <v>0</v>
      </c>
      <c r="H18" s="25">
        <f>ROUND(B18*0.14575,0)</f>
        <v/>
      </c>
      <c r="I18" s="25">
        <f>B18-H18</f>
        <v/>
      </c>
      <c r="J18" s="25">
        <f>IF(MAX(0,I18-ROUNDUP(IF(I18&lt;=158333,54167,I18*LOOKUP(I18,{0,158334,300000,550000,708331},{0,0.3,0.2,0.1,0})+LOOKUP(I18,{0,158334,300000,550000,708331},{0,6667,36667,91667,162500})),0)-LOOKUP(I18,{0,2120834,2162500,2204167,2245834},{48334,40000,26667,13334,0}))&lt;=0,0,ROUND(MAX(0,I18-ROUNDUP(IF(I18&lt;=158333,54167,I18*LOOKUP(I18,{0,158334,300000,550000,708331},{0,0.3,0.2,0.1,0})+LOOKUP(I18,{0,158334,300000,550000,708331},{0,6667,36667,91667,162500})),0)-LOOKUP(I18,{0,2120834,2162500,2204167,2245834},{48334,40000,26667,13334,0}))*LOOKUP(MAX(0,I18-ROUNDUP(IF(I18&lt;=158333,54167,I18*LOOKUP(I18,{0,158334,300000,550000,708331},{0,0.3,0.2,0.1,0})+LOOKUP(I18,{0,158334,300000,550000,708331},{0,6667,36667,91667,162500})),0)-LOOKUP(I18,{0,2120834,2162500,2204167,2245834},{48334,40000,26667,13334,0})),{0,162501,275001,579167,750001,1500001,3333334},{0.05105,0.1021,0.2042,0.23483,0.33693,0.4084,0.45945})-LOOKUP(MAX(0,I18-ROUNDUP(IF(I18&lt;=158333,54167,I18*LOOKUP(I18,{0,158334,300000,550000,708331},{0,0.3,0.2,0.1,0})+LOOKUP(I18,{0,158334,300000,550000,708331},{0,6667,36667,91667,162500})),0)-LOOKUP(I18,{0,2120834,2162500,2204167,2245834},{48334,40000,26667,13334,0})),{0,162501,275001,579167,750001,1500001,3333334},{0,8296,36374,54113,130688,237893,408061}),-1))</f>
        <v/>
      </c>
      <c r="K18" s="25">
        <f>IF(AND(D18&gt;0,C18&gt;=E18),ROUND(B18*D18,0),0)</f>
        <v/>
      </c>
      <c r="L18" s="25">
        <f>ROUND(K18*0.14575,0)</f>
        <v/>
      </c>
      <c r="M18" s="25">
        <f>IF(K18=0,0,ROUNDDOWN(ROUND((K18-L18)*LOOKUP(I18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8" s="25">
        <f>B18*C18+K18</f>
        <v/>
      </c>
      <c r="O18" s="25">
        <f>H18*C18+L18</f>
        <v/>
      </c>
      <c r="P18" s="25">
        <f>J18*C18+M18</f>
        <v/>
      </c>
      <c r="Q18" s="25">
        <f>IF(F18=1,IF(N18&lt;741000,0,IF(N18&lt;2191000,N18-740000,IF(N18&lt;2193000,1451000,IF(N18&lt;2196000,1453000,IF(N18&lt;2200000,1456000,IF(N18&lt;6600000,ROUND(IF(FLOOR(N18,4000)&lt;=3600000,FLOOR(N18,4000)*0.7-80000,FLOOR(N18,4000)*0.8-440000),0),IF(N18&lt;=8500000,ROUNDDOWN(N18*0.9-1100000,0),N18-1950000))))))),IF(N18&lt;651000,0,IF(N18&lt;1900000,N18-650000,IF(N18&lt;6600000,ROUND(IF(FLOOR(N18,4000)&lt;=3600000,FLOOR(N18,4000)*0.7-80000,FLOOR(N18,4000)*0.8-440000),0),IF(N18&lt;=8500000,ROUNDDOWN(N18*0.9-1100000,0),N18-1950000)))))</f>
        <v/>
      </c>
      <c r="R18" s="25">
        <f>IF(F18=1,LOOKUP(Q18,{0,4890001,6550001,23500001},{1040000,670000,620000,0}),LOOKUP(Q18,{0,1320001,3360001,4890001,6550001,23500001},{950000,880000,680000,630000,580000,0}))</f>
        <v/>
      </c>
      <c r="S18" s="25">
        <f>MAX(0,ROUNDDOWN(Q18-O18-R18-G18,-3))</f>
        <v/>
      </c>
      <c r="T18" s="25">
        <f>IF(S18&lt;=0,0,ROUNDDOWN(S18*LOOKUP(S18,{0,1950001,3300001,6950001,9000001,18000001,40000001},{0.05,0.1,0.2,0.23,0.33,0.4,0.45})-LOOKUP(S18,{0,1950001,3300001,6950001,9000001,18000001,40000001},{0,97500,427500,636000,1536000,2796000,4796000}),0)+ROUNDDOWN(ROUNDDOWN(S18*LOOKUP(S18,{0,1950001,3300001,6950001,9000001,18000001,40000001},{0.05,0.1,0.2,0.23,0.33,0.4,0.45})-LOOKUP(S18,{0,1950001,3300001,6950001,9000001,18000001,40000001},{0,97500,427500,636000,1536000,2796000,4796000}),0)*0.021,0))</f>
        <v/>
      </c>
      <c r="U18" s="25">
        <f>P18-T18</f>
        <v/>
      </c>
      <c r="V18" s="26">
        <f>IF(AND(P18&gt;0,T18=0),1,0)</f>
        <v/>
      </c>
    </row>
    <row r="19">
      <c r="A19" t="inlineStr">
        <is>
          <t>退職月別 賞与なし</t>
        </is>
      </c>
      <c r="B19" s="25" t="n">
        <v>250000</v>
      </c>
      <c r="C19" s="26" t="n">
        <v>4</v>
      </c>
      <c r="D19" s="27" t="n">
        <v>0</v>
      </c>
      <c r="E19" s="26" t="n">
        <v>7</v>
      </c>
      <c r="F19" s="26" t="n">
        <v>1</v>
      </c>
      <c r="G19" s="25" t="n">
        <v>0</v>
      </c>
      <c r="H19" s="25">
        <f>ROUND(B19*0.14575,0)</f>
        <v/>
      </c>
      <c r="I19" s="25">
        <f>B19-H19</f>
        <v/>
      </c>
      <c r="J19" s="25">
        <f>IF(MAX(0,I19-ROUNDUP(IF(I19&lt;=158333,54167,I19*LOOKUP(I19,{0,158334,300000,550000,708331},{0,0.3,0.2,0.1,0})+LOOKUP(I19,{0,158334,300000,550000,708331},{0,6667,36667,91667,162500})),0)-LOOKUP(I19,{0,2120834,2162500,2204167,2245834},{48334,40000,26667,13334,0}))&lt;=0,0,ROUND(MAX(0,I19-ROUNDUP(IF(I19&lt;=158333,54167,I19*LOOKUP(I19,{0,158334,300000,550000,708331},{0,0.3,0.2,0.1,0})+LOOKUP(I19,{0,158334,300000,550000,708331},{0,6667,36667,91667,162500})),0)-LOOKUP(I19,{0,2120834,2162500,2204167,2245834},{48334,40000,26667,13334,0}))*LOOKUP(MAX(0,I19-ROUNDUP(IF(I19&lt;=158333,54167,I19*LOOKUP(I19,{0,158334,300000,550000,708331},{0,0.3,0.2,0.1,0})+LOOKUP(I19,{0,158334,300000,550000,708331},{0,6667,36667,91667,162500})),0)-LOOKUP(I19,{0,2120834,2162500,2204167,2245834},{48334,40000,26667,13334,0})),{0,162501,275001,579167,750001,1500001,3333334},{0.05105,0.1021,0.2042,0.23483,0.33693,0.4084,0.45945})-LOOKUP(MAX(0,I19-ROUNDUP(IF(I19&lt;=158333,54167,I19*LOOKUP(I19,{0,158334,300000,550000,708331},{0,0.3,0.2,0.1,0})+LOOKUP(I19,{0,158334,300000,550000,708331},{0,6667,36667,91667,162500})),0)-LOOKUP(I19,{0,2120834,2162500,2204167,2245834},{48334,40000,26667,13334,0})),{0,162501,275001,579167,750001,1500001,3333334},{0,8296,36374,54113,130688,237893,408061}),-1))</f>
        <v/>
      </c>
      <c r="K19" s="25">
        <f>IF(AND(D19&gt;0,C19&gt;=E19),ROUND(B19*D19,0),0)</f>
        <v/>
      </c>
      <c r="L19" s="25">
        <f>ROUND(K19*0.14575,0)</f>
        <v/>
      </c>
      <c r="M19" s="25">
        <f>IF(K19=0,0,ROUNDDOWN(ROUND((K19-L19)*LOOKUP(I19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9" s="25">
        <f>B19*C19+K19</f>
        <v/>
      </c>
      <c r="O19" s="25">
        <f>H19*C19+L19</f>
        <v/>
      </c>
      <c r="P19" s="25">
        <f>J19*C19+M19</f>
        <v/>
      </c>
      <c r="Q19" s="25">
        <f>IF(F19=1,IF(N19&lt;741000,0,IF(N19&lt;2191000,N19-740000,IF(N19&lt;2193000,1451000,IF(N19&lt;2196000,1453000,IF(N19&lt;2200000,1456000,IF(N19&lt;6600000,ROUND(IF(FLOOR(N19,4000)&lt;=3600000,FLOOR(N19,4000)*0.7-80000,FLOOR(N19,4000)*0.8-440000),0),IF(N19&lt;=8500000,ROUNDDOWN(N19*0.9-1100000,0),N19-1950000))))))),IF(N19&lt;651000,0,IF(N19&lt;1900000,N19-650000,IF(N19&lt;6600000,ROUND(IF(FLOOR(N19,4000)&lt;=3600000,FLOOR(N19,4000)*0.7-80000,FLOOR(N19,4000)*0.8-440000),0),IF(N19&lt;=8500000,ROUNDDOWN(N19*0.9-1100000,0),N19-1950000)))))</f>
        <v/>
      </c>
      <c r="R19" s="25">
        <f>IF(F19=1,LOOKUP(Q19,{0,4890001,6550001,23500001},{1040000,670000,620000,0}),LOOKUP(Q19,{0,1320001,3360001,4890001,6550001,23500001},{950000,880000,680000,630000,580000,0}))</f>
        <v/>
      </c>
      <c r="S19" s="25">
        <f>MAX(0,ROUNDDOWN(Q19-O19-R19-G19,-3))</f>
        <v/>
      </c>
      <c r="T19" s="25">
        <f>IF(S19&lt;=0,0,ROUNDDOWN(S19*LOOKUP(S19,{0,1950001,3300001,6950001,9000001,18000001,40000001},{0.05,0.1,0.2,0.23,0.33,0.4,0.45})-LOOKUP(S19,{0,1950001,3300001,6950001,9000001,18000001,40000001},{0,97500,427500,636000,1536000,2796000,4796000}),0)+ROUNDDOWN(ROUNDDOWN(S19*LOOKUP(S19,{0,1950001,3300001,6950001,9000001,18000001,40000001},{0.05,0.1,0.2,0.23,0.33,0.4,0.45})-LOOKUP(S19,{0,1950001,3300001,6950001,9000001,18000001,40000001},{0,97500,427500,636000,1536000,2796000,4796000}),0)*0.021,0))</f>
        <v/>
      </c>
      <c r="U19" s="25">
        <f>P19-T19</f>
        <v/>
      </c>
      <c r="V19" s="26">
        <f>IF(AND(P19&gt;0,T19=0),1,0)</f>
        <v/>
      </c>
    </row>
    <row r="20">
      <c r="A20" t="inlineStr">
        <is>
          <t>退職月別 賞与なし</t>
        </is>
      </c>
      <c r="B20" s="25" t="n">
        <v>300000</v>
      </c>
      <c r="C20" s="26" t="n">
        <v>4</v>
      </c>
      <c r="D20" s="27" t="n">
        <v>0</v>
      </c>
      <c r="E20" s="26" t="n">
        <v>7</v>
      </c>
      <c r="F20" s="26" t="n">
        <v>1</v>
      </c>
      <c r="G20" s="25" t="n">
        <v>0</v>
      </c>
      <c r="H20" s="25">
        <f>ROUND(B20*0.14575,0)</f>
        <v/>
      </c>
      <c r="I20" s="25">
        <f>B20-H20</f>
        <v/>
      </c>
      <c r="J20" s="25">
        <f>IF(MAX(0,I20-ROUNDUP(IF(I20&lt;=158333,54167,I20*LOOKUP(I20,{0,158334,300000,550000,708331},{0,0.3,0.2,0.1,0})+LOOKUP(I20,{0,158334,300000,550000,708331},{0,6667,36667,91667,162500})),0)-LOOKUP(I20,{0,2120834,2162500,2204167,2245834},{48334,40000,26667,13334,0}))&lt;=0,0,ROUND(MAX(0,I20-ROUNDUP(IF(I20&lt;=158333,54167,I20*LOOKUP(I20,{0,158334,300000,550000,708331},{0,0.3,0.2,0.1,0})+LOOKUP(I20,{0,158334,300000,550000,708331},{0,6667,36667,91667,162500})),0)-LOOKUP(I20,{0,2120834,2162500,2204167,2245834},{48334,40000,26667,13334,0}))*LOOKUP(MAX(0,I20-ROUNDUP(IF(I20&lt;=158333,54167,I20*LOOKUP(I20,{0,158334,300000,550000,708331},{0,0.3,0.2,0.1,0})+LOOKUP(I20,{0,158334,300000,550000,708331},{0,6667,36667,91667,162500})),0)-LOOKUP(I20,{0,2120834,2162500,2204167,2245834},{48334,40000,26667,13334,0})),{0,162501,275001,579167,750001,1500001,3333334},{0.05105,0.1021,0.2042,0.23483,0.33693,0.4084,0.45945})-LOOKUP(MAX(0,I20-ROUNDUP(IF(I20&lt;=158333,54167,I20*LOOKUP(I20,{0,158334,300000,550000,708331},{0,0.3,0.2,0.1,0})+LOOKUP(I20,{0,158334,300000,550000,708331},{0,6667,36667,91667,162500})),0)-LOOKUP(I20,{0,2120834,2162500,2204167,2245834},{48334,40000,26667,13334,0})),{0,162501,275001,579167,750001,1500001,3333334},{0,8296,36374,54113,130688,237893,408061}),-1))</f>
        <v/>
      </c>
      <c r="K20" s="25">
        <f>IF(AND(D20&gt;0,C20&gt;=E20),ROUND(B20*D20,0),0)</f>
        <v/>
      </c>
      <c r="L20" s="25">
        <f>ROUND(K20*0.14575,0)</f>
        <v/>
      </c>
      <c r="M20" s="25">
        <f>IF(K20=0,0,ROUNDDOWN(ROUND((K20-L20)*LOOKUP(I20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0" s="25">
        <f>B20*C20+K20</f>
        <v/>
      </c>
      <c r="O20" s="25">
        <f>H20*C20+L20</f>
        <v/>
      </c>
      <c r="P20" s="25">
        <f>J20*C20+M20</f>
        <v/>
      </c>
      <c r="Q20" s="25">
        <f>IF(F20=1,IF(N20&lt;741000,0,IF(N20&lt;2191000,N20-740000,IF(N20&lt;2193000,1451000,IF(N20&lt;2196000,1453000,IF(N20&lt;2200000,1456000,IF(N20&lt;6600000,ROUND(IF(FLOOR(N20,4000)&lt;=3600000,FLOOR(N20,4000)*0.7-80000,FLOOR(N20,4000)*0.8-440000),0),IF(N20&lt;=8500000,ROUNDDOWN(N20*0.9-1100000,0),N20-1950000))))))),IF(N20&lt;651000,0,IF(N20&lt;1900000,N20-650000,IF(N20&lt;6600000,ROUND(IF(FLOOR(N20,4000)&lt;=3600000,FLOOR(N20,4000)*0.7-80000,FLOOR(N20,4000)*0.8-440000),0),IF(N20&lt;=8500000,ROUNDDOWN(N20*0.9-1100000,0),N20-1950000)))))</f>
        <v/>
      </c>
      <c r="R20" s="25">
        <f>IF(F20=1,LOOKUP(Q20,{0,4890001,6550001,23500001},{1040000,670000,620000,0}),LOOKUP(Q20,{0,1320001,3360001,4890001,6550001,23500001},{950000,880000,680000,630000,580000,0}))</f>
        <v/>
      </c>
      <c r="S20" s="25">
        <f>MAX(0,ROUNDDOWN(Q20-O20-R20-G20,-3))</f>
        <v/>
      </c>
      <c r="T20" s="25">
        <f>IF(S20&lt;=0,0,ROUNDDOWN(S20*LOOKUP(S20,{0,1950001,3300001,6950001,9000001,18000001,40000001},{0.05,0.1,0.2,0.23,0.33,0.4,0.45})-LOOKUP(S20,{0,1950001,3300001,6950001,9000001,18000001,40000001},{0,97500,427500,636000,1536000,2796000,4796000}),0)+ROUNDDOWN(ROUNDDOWN(S20*LOOKUP(S20,{0,1950001,3300001,6950001,9000001,18000001,40000001},{0.05,0.1,0.2,0.23,0.33,0.4,0.45})-LOOKUP(S20,{0,1950001,3300001,6950001,9000001,18000001,40000001},{0,97500,427500,636000,1536000,2796000,4796000}),0)*0.021,0))</f>
        <v/>
      </c>
      <c r="U20" s="25">
        <f>P20-T20</f>
        <v/>
      </c>
      <c r="V20" s="26">
        <f>IF(AND(P20&gt;0,T20=0),1,0)</f>
        <v/>
      </c>
    </row>
    <row r="21">
      <c r="A21" t="inlineStr">
        <is>
          <t>退職月別 賞与なし</t>
        </is>
      </c>
      <c r="B21" s="25" t="n">
        <v>400000</v>
      </c>
      <c r="C21" s="26" t="n">
        <v>4</v>
      </c>
      <c r="D21" s="27" t="n">
        <v>0</v>
      </c>
      <c r="E21" s="26" t="n">
        <v>7</v>
      </c>
      <c r="F21" s="26" t="n">
        <v>1</v>
      </c>
      <c r="G21" s="25" t="n">
        <v>0</v>
      </c>
      <c r="H21" s="25">
        <f>ROUND(B21*0.14575,0)</f>
        <v/>
      </c>
      <c r="I21" s="25">
        <f>B21-H21</f>
        <v/>
      </c>
      <c r="J21" s="25">
        <f>IF(MAX(0,I21-ROUNDUP(IF(I21&lt;=158333,54167,I21*LOOKUP(I21,{0,158334,300000,550000,708331},{0,0.3,0.2,0.1,0})+LOOKUP(I21,{0,158334,300000,550000,708331},{0,6667,36667,91667,162500})),0)-LOOKUP(I21,{0,2120834,2162500,2204167,2245834},{48334,40000,26667,13334,0}))&lt;=0,0,ROUND(MAX(0,I21-ROUNDUP(IF(I21&lt;=158333,54167,I21*LOOKUP(I21,{0,158334,300000,550000,708331},{0,0.3,0.2,0.1,0})+LOOKUP(I21,{0,158334,300000,550000,708331},{0,6667,36667,91667,162500})),0)-LOOKUP(I21,{0,2120834,2162500,2204167,2245834},{48334,40000,26667,13334,0}))*LOOKUP(MAX(0,I21-ROUNDUP(IF(I21&lt;=158333,54167,I21*LOOKUP(I21,{0,158334,300000,550000,708331},{0,0.3,0.2,0.1,0})+LOOKUP(I21,{0,158334,300000,550000,708331},{0,6667,36667,91667,162500})),0)-LOOKUP(I21,{0,2120834,2162500,2204167,2245834},{48334,40000,26667,13334,0})),{0,162501,275001,579167,750001,1500001,3333334},{0.05105,0.1021,0.2042,0.23483,0.33693,0.4084,0.45945})-LOOKUP(MAX(0,I21-ROUNDUP(IF(I21&lt;=158333,54167,I21*LOOKUP(I21,{0,158334,300000,550000,708331},{0,0.3,0.2,0.1,0})+LOOKUP(I21,{0,158334,300000,550000,708331},{0,6667,36667,91667,162500})),0)-LOOKUP(I21,{0,2120834,2162500,2204167,2245834},{48334,40000,26667,13334,0})),{0,162501,275001,579167,750001,1500001,3333334},{0,8296,36374,54113,130688,237893,408061}),-1))</f>
        <v/>
      </c>
      <c r="K21" s="25">
        <f>IF(AND(D21&gt;0,C21&gt;=E21),ROUND(B21*D21,0),0)</f>
        <v/>
      </c>
      <c r="L21" s="25">
        <f>ROUND(K21*0.14575,0)</f>
        <v/>
      </c>
      <c r="M21" s="25">
        <f>IF(K21=0,0,ROUNDDOWN(ROUND((K21-L21)*LOOKUP(I21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1" s="25">
        <f>B21*C21+K21</f>
        <v/>
      </c>
      <c r="O21" s="25">
        <f>H21*C21+L21</f>
        <v/>
      </c>
      <c r="P21" s="25">
        <f>J21*C21+M21</f>
        <v/>
      </c>
      <c r="Q21" s="25">
        <f>IF(F21=1,IF(N21&lt;741000,0,IF(N21&lt;2191000,N21-740000,IF(N21&lt;2193000,1451000,IF(N21&lt;2196000,1453000,IF(N21&lt;2200000,1456000,IF(N21&lt;6600000,ROUND(IF(FLOOR(N21,4000)&lt;=3600000,FLOOR(N21,4000)*0.7-80000,FLOOR(N21,4000)*0.8-440000),0),IF(N21&lt;=8500000,ROUNDDOWN(N21*0.9-1100000,0),N21-1950000))))))),IF(N21&lt;651000,0,IF(N21&lt;1900000,N21-650000,IF(N21&lt;6600000,ROUND(IF(FLOOR(N21,4000)&lt;=3600000,FLOOR(N21,4000)*0.7-80000,FLOOR(N21,4000)*0.8-440000),0),IF(N21&lt;=8500000,ROUNDDOWN(N21*0.9-1100000,0),N21-1950000)))))</f>
        <v/>
      </c>
      <c r="R21" s="25">
        <f>IF(F21=1,LOOKUP(Q21,{0,4890001,6550001,23500001},{1040000,670000,620000,0}),LOOKUP(Q21,{0,1320001,3360001,4890001,6550001,23500001},{950000,880000,680000,630000,580000,0}))</f>
        <v/>
      </c>
      <c r="S21" s="25">
        <f>MAX(0,ROUNDDOWN(Q21-O21-R21-G21,-3))</f>
        <v/>
      </c>
      <c r="T21" s="25">
        <f>IF(S21&lt;=0,0,ROUNDDOWN(S21*LOOKUP(S21,{0,1950001,3300001,6950001,9000001,18000001,40000001},{0.05,0.1,0.2,0.23,0.33,0.4,0.45})-LOOKUP(S21,{0,1950001,3300001,6950001,9000001,18000001,40000001},{0,97500,427500,636000,1536000,2796000,4796000}),0)+ROUNDDOWN(ROUNDDOWN(S21*LOOKUP(S21,{0,1950001,3300001,6950001,9000001,18000001,40000001},{0.05,0.1,0.2,0.23,0.33,0.4,0.45})-LOOKUP(S21,{0,1950001,3300001,6950001,9000001,18000001,40000001},{0,97500,427500,636000,1536000,2796000,4796000}),0)*0.021,0))</f>
        <v/>
      </c>
      <c r="U21" s="25">
        <f>P21-T21</f>
        <v/>
      </c>
      <c r="V21" s="26">
        <f>IF(AND(P21&gt;0,T21=0),1,0)</f>
        <v/>
      </c>
    </row>
    <row r="22">
      <c r="A22" t="inlineStr">
        <is>
          <t>退職月別 賞与なし</t>
        </is>
      </c>
      <c r="B22" s="25" t="n">
        <v>500000</v>
      </c>
      <c r="C22" s="26" t="n">
        <v>4</v>
      </c>
      <c r="D22" s="27" t="n">
        <v>0</v>
      </c>
      <c r="E22" s="26" t="n">
        <v>7</v>
      </c>
      <c r="F22" s="26" t="n">
        <v>1</v>
      </c>
      <c r="G22" s="25" t="n">
        <v>0</v>
      </c>
      <c r="H22" s="25">
        <f>ROUND(B22*0.14575,0)</f>
        <v/>
      </c>
      <c r="I22" s="25">
        <f>B22-H22</f>
        <v/>
      </c>
      <c r="J22" s="25">
        <f>IF(MAX(0,I22-ROUNDUP(IF(I22&lt;=158333,54167,I22*LOOKUP(I22,{0,158334,300000,550000,708331},{0,0.3,0.2,0.1,0})+LOOKUP(I22,{0,158334,300000,550000,708331},{0,6667,36667,91667,162500})),0)-LOOKUP(I22,{0,2120834,2162500,2204167,2245834},{48334,40000,26667,13334,0}))&lt;=0,0,ROUND(MAX(0,I22-ROUNDUP(IF(I22&lt;=158333,54167,I22*LOOKUP(I22,{0,158334,300000,550000,708331},{0,0.3,0.2,0.1,0})+LOOKUP(I22,{0,158334,300000,550000,708331},{0,6667,36667,91667,162500})),0)-LOOKUP(I22,{0,2120834,2162500,2204167,2245834},{48334,40000,26667,13334,0}))*LOOKUP(MAX(0,I22-ROUNDUP(IF(I22&lt;=158333,54167,I22*LOOKUP(I22,{0,158334,300000,550000,708331},{0,0.3,0.2,0.1,0})+LOOKUP(I22,{0,158334,300000,550000,708331},{0,6667,36667,91667,162500})),0)-LOOKUP(I22,{0,2120834,2162500,2204167,2245834},{48334,40000,26667,13334,0})),{0,162501,275001,579167,750001,1500001,3333334},{0.05105,0.1021,0.2042,0.23483,0.33693,0.4084,0.45945})-LOOKUP(MAX(0,I22-ROUNDUP(IF(I22&lt;=158333,54167,I22*LOOKUP(I22,{0,158334,300000,550000,708331},{0,0.3,0.2,0.1,0})+LOOKUP(I22,{0,158334,300000,550000,708331},{0,6667,36667,91667,162500})),0)-LOOKUP(I22,{0,2120834,2162500,2204167,2245834},{48334,40000,26667,13334,0})),{0,162501,275001,579167,750001,1500001,3333334},{0,8296,36374,54113,130688,237893,408061}),-1))</f>
        <v/>
      </c>
      <c r="K22" s="25">
        <f>IF(AND(D22&gt;0,C22&gt;=E22),ROUND(B22*D22,0),0)</f>
        <v/>
      </c>
      <c r="L22" s="25">
        <f>ROUND(K22*0.14575,0)</f>
        <v/>
      </c>
      <c r="M22" s="25">
        <f>IF(K22=0,0,ROUNDDOWN(ROUND((K22-L22)*LOOKUP(I22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2" s="25">
        <f>B22*C22+K22</f>
        <v/>
      </c>
      <c r="O22" s="25">
        <f>H22*C22+L22</f>
        <v/>
      </c>
      <c r="P22" s="25">
        <f>J22*C22+M22</f>
        <v/>
      </c>
      <c r="Q22" s="25">
        <f>IF(F22=1,IF(N22&lt;741000,0,IF(N22&lt;2191000,N22-740000,IF(N22&lt;2193000,1451000,IF(N22&lt;2196000,1453000,IF(N22&lt;2200000,1456000,IF(N22&lt;6600000,ROUND(IF(FLOOR(N22,4000)&lt;=3600000,FLOOR(N22,4000)*0.7-80000,FLOOR(N22,4000)*0.8-440000),0),IF(N22&lt;=8500000,ROUNDDOWN(N22*0.9-1100000,0),N22-1950000))))))),IF(N22&lt;651000,0,IF(N22&lt;1900000,N22-650000,IF(N22&lt;6600000,ROUND(IF(FLOOR(N22,4000)&lt;=3600000,FLOOR(N22,4000)*0.7-80000,FLOOR(N22,4000)*0.8-440000),0),IF(N22&lt;=8500000,ROUNDDOWN(N22*0.9-1100000,0),N22-1950000)))))</f>
        <v/>
      </c>
      <c r="R22" s="25">
        <f>IF(F22=1,LOOKUP(Q22,{0,4890001,6550001,23500001},{1040000,670000,620000,0}),LOOKUP(Q22,{0,1320001,3360001,4890001,6550001,23500001},{950000,880000,680000,630000,580000,0}))</f>
        <v/>
      </c>
      <c r="S22" s="25">
        <f>MAX(0,ROUNDDOWN(Q22-O22-R22-G22,-3))</f>
        <v/>
      </c>
      <c r="T22" s="25">
        <f>IF(S22&lt;=0,0,ROUNDDOWN(S22*LOOKUP(S22,{0,1950001,3300001,6950001,9000001,18000001,40000001},{0.05,0.1,0.2,0.23,0.33,0.4,0.45})-LOOKUP(S22,{0,1950001,3300001,6950001,9000001,18000001,40000001},{0,97500,427500,636000,1536000,2796000,4796000}),0)+ROUNDDOWN(ROUNDDOWN(S22*LOOKUP(S22,{0,1950001,3300001,6950001,9000001,18000001,40000001},{0.05,0.1,0.2,0.23,0.33,0.4,0.45})-LOOKUP(S22,{0,1950001,3300001,6950001,9000001,18000001,40000001},{0,97500,427500,636000,1536000,2796000,4796000}),0)*0.021,0))</f>
        <v/>
      </c>
      <c r="U22" s="25">
        <f>P22-T22</f>
        <v/>
      </c>
      <c r="V22" s="26">
        <f>IF(AND(P22&gt;0,T22=0),1,0)</f>
        <v/>
      </c>
    </row>
    <row r="23">
      <c r="A23" t="inlineStr">
        <is>
          <t>退職月別 賞与なし</t>
        </is>
      </c>
      <c r="B23" s="25" t="n">
        <v>200000</v>
      </c>
      <c r="C23" s="26" t="n">
        <v>5</v>
      </c>
      <c r="D23" s="27" t="n">
        <v>0</v>
      </c>
      <c r="E23" s="26" t="n">
        <v>7</v>
      </c>
      <c r="F23" s="26" t="n">
        <v>1</v>
      </c>
      <c r="G23" s="25" t="n">
        <v>0</v>
      </c>
      <c r="H23" s="25">
        <f>ROUND(B23*0.14575,0)</f>
        <v/>
      </c>
      <c r="I23" s="25">
        <f>B23-H23</f>
        <v/>
      </c>
      <c r="J23" s="25">
        <f>IF(MAX(0,I23-ROUNDUP(IF(I23&lt;=158333,54167,I23*LOOKUP(I23,{0,158334,300000,550000,708331},{0,0.3,0.2,0.1,0})+LOOKUP(I23,{0,158334,300000,550000,708331},{0,6667,36667,91667,162500})),0)-LOOKUP(I23,{0,2120834,2162500,2204167,2245834},{48334,40000,26667,13334,0}))&lt;=0,0,ROUND(MAX(0,I23-ROUNDUP(IF(I23&lt;=158333,54167,I23*LOOKUP(I23,{0,158334,300000,550000,708331},{0,0.3,0.2,0.1,0})+LOOKUP(I23,{0,158334,300000,550000,708331},{0,6667,36667,91667,162500})),0)-LOOKUP(I23,{0,2120834,2162500,2204167,2245834},{48334,40000,26667,13334,0}))*LOOKUP(MAX(0,I23-ROUNDUP(IF(I23&lt;=158333,54167,I23*LOOKUP(I23,{0,158334,300000,550000,708331},{0,0.3,0.2,0.1,0})+LOOKUP(I23,{0,158334,300000,550000,708331},{0,6667,36667,91667,162500})),0)-LOOKUP(I23,{0,2120834,2162500,2204167,2245834},{48334,40000,26667,13334,0})),{0,162501,275001,579167,750001,1500001,3333334},{0.05105,0.1021,0.2042,0.23483,0.33693,0.4084,0.45945})-LOOKUP(MAX(0,I23-ROUNDUP(IF(I23&lt;=158333,54167,I23*LOOKUP(I23,{0,158334,300000,550000,708331},{0,0.3,0.2,0.1,0})+LOOKUP(I23,{0,158334,300000,550000,708331},{0,6667,36667,91667,162500})),0)-LOOKUP(I23,{0,2120834,2162500,2204167,2245834},{48334,40000,26667,13334,0})),{0,162501,275001,579167,750001,1500001,3333334},{0,8296,36374,54113,130688,237893,408061}),-1))</f>
        <v/>
      </c>
      <c r="K23" s="25">
        <f>IF(AND(D23&gt;0,C23&gt;=E23),ROUND(B23*D23,0),0)</f>
        <v/>
      </c>
      <c r="L23" s="25">
        <f>ROUND(K23*0.14575,0)</f>
        <v/>
      </c>
      <c r="M23" s="25">
        <f>IF(K23=0,0,ROUNDDOWN(ROUND((K23-L23)*LOOKUP(I23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3" s="25">
        <f>B23*C23+K23</f>
        <v/>
      </c>
      <c r="O23" s="25">
        <f>H23*C23+L23</f>
        <v/>
      </c>
      <c r="P23" s="25">
        <f>J23*C23+M23</f>
        <v/>
      </c>
      <c r="Q23" s="25">
        <f>IF(F23=1,IF(N23&lt;741000,0,IF(N23&lt;2191000,N23-740000,IF(N23&lt;2193000,1451000,IF(N23&lt;2196000,1453000,IF(N23&lt;2200000,1456000,IF(N23&lt;6600000,ROUND(IF(FLOOR(N23,4000)&lt;=3600000,FLOOR(N23,4000)*0.7-80000,FLOOR(N23,4000)*0.8-440000),0),IF(N23&lt;=8500000,ROUNDDOWN(N23*0.9-1100000,0),N23-1950000))))))),IF(N23&lt;651000,0,IF(N23&lt;1900000,N23-650000,IF(N23&lt;6600000,ROUND(IF(FLOOR(N23,4000)&lt;=3600000,FLOOR(N23,4000)*0.7-80000,FLOOR(N23,4000)*0.8-440000),0),IF(N23&lt;=8500000,ROUNDDOWN(N23*0.9-1100000,0),N23-1950000)))))</f>
        <v/>
      </c>
      <c r="R23" s="25">
        <f>IF(F23=1,LOOKUP(Q23,{0,4890001,6550001,23500001},{1040000,670000,620000,0}),LOOKUP(Q23,{0,1320001,3360001,4890001,6550001,23500001},{950000,880000,680000,630000,580000,0}))</f>
        <v/>
      </c>
      <c r="S23" s="25">
        <f>MAX(0,ROUNDDOWN(Q23-O23-R23-G23,-3))</f>
        <v/>
      </c>
      <c r="T23" s="25">
        <f>IF(S23&lt;=0,0,ROUNDDOWN(S23*LOOKUP(S23,{0,1950001,3300001,6950001,9000001,18000001,40000001},{0.05,0.1,0.2,0.23,0.33,0.4,0.45})-LOOKUP(S23,{0,1950001,3300001,6950001,9000001,18000001,40000001},{0,97500,427500,636000,1536000,2796000,4796000}),0)+ROUNDDOWN(ROUNDDOWN(S23*LOOKUP(S23,{0,1950001,3300001,6950001,9000001,18000001,40000001},{0.05,0.1,0.2,0.23,0.33,0.4,0.45})-LOOKUP(S23,{0,1950001,3300001,6950001,9000001,18000001,40000001},{0,97500,427500,636000,1536000,2796000,4796000}),0)*0.021,0))</f>
        <v/>
      </c>
      <c r="U23" s="25">
        <f>P23-T23</f>
        <v/>
      </c>
      <c r="V23" s="26">
        <f>IF(AND(P23&gt;0,T23=0),1,0)</f>
        <v/>
      </c>
    </row>
    <row r="24">
      <c r="A24" t="inlineStr">
        <is>
          <t>退職月別 賞与なし</t>
        </is>
      </c>
      <c r="B24" s="25" t="n">
        <v>250000</v>
      </c>
      <c r="C24" s="26" t="n">
        <v>5</v>
      </c>
      <c r="D24" s="27" t="n">
        <v>0</v>
      </c>
      <c r="E24" s="26" t="n">
        <v>7</v>
      </c>
      <c r="F24" s="26" t="n">
        <v>1</v>
      </c>
      <c r="G24" s="25" t="n">
        <v>0</v>
      </c>
      <c r="H24" s="25">
        <f>ROUND(B24*0.14575,0)</f>
        <v/>
      </c>
      <c r="I24" s="25">
        <f>B24-H24</f>
        <v/>
      </c>
      <c r="J24" s="25">
        <f>IF(MAX(0,I24-ROUNDUP(IF(I24&lt;=158333,54167,I24*LOOKUP(I24,{0,158334,300000,550000,708331},{0,0.3,0.2,0.1,0})+LOOKUP(I24,{0,158334,300000,550000,708331},{0,6667,36667,91667,162500})),0)-LOOKUP(I24,{0,2120834,2162500,2204167,2245834},{48334,40000,26667,13334,0}))&lt;=0,0,ROUND(MAX(0,I24-ROUNDUP(IF(I24&lt;=158333,54167,I24*LOOKUP(I24,{0,158334,300000,550000,708331},{0,0.3,0.2,0.1,0})+LOOKUP(I24,{0,158334,300000,550000,708331},{0,6667,36667,91667,162500})),0)-LOOKUP(I24,{0,2120834,2162500,2204167,2245834},{48334,40000,26667,13334,0}))*LOOKUP(MAX(0,I24-ROUNDUP(IF(I24&lt;=158333,54167,I24*LOOKUP(I24,{0,158334,300000,550000,708331},{0,0.3,0.2,0.1,0})+LOOKUP(I24,{0,158334,300000,550000,708331},{0,6667,36667,91667,162500})),0)-LOOKUP(I24,{0,2120834,2162500,2204167,2245834},{48334,40000,26667,13334,0})),{0,162501,275001,579167,750001,1500001,3333334},{0.05105,0.1021,0.2042,0.23483,0.33693,0.4084,0.45945})-LOOKUP(MAX(0,I24-ROUNDUP(IF(I24&lt;=158333,54167,I24*LOOKUP(I24,{0,158334,300000,550000,708331},{0,0.3,0.2,0.1,0})+LOOKUP(I24,{0,158334,300000,550000,708331},{0,6667,36667,91667,162500})),0)-LOOKUP(I24,{0,2120834,2162500,2204167,2245834},{48334,40000,26667,13334,0})),{0,162501,275001,579167,750001,1500001,3333334},{0,8296,36374,54113,130688,237893,408061}),-1))</f>
        <v/>
      </c>
      <c r="K24" s="25">
        <f>IF(AND(D24&gt;0,C24&gt;=E24),ROUND(B24*D24,0),0)</f>
        <v/>
      </c>
      <c r="L24" s="25">
        <f>ROUND(K24*0.14575,0)</f>
        <v/>
      </c>
      <c r="M24" s="25">
        <f>IF(K24=0,0,ROUNDDOWN(ROUND((K24-L24)*LOOKUP(I24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4" s="25">
        <f>B24*C24+K24</f>
        <v/>
      </c>
      <c r="O24" s="25">
        <f>H24*C24+L24</f>
        <v/>
      </c>
      <c r="P24" s="25">
        <f>J24*C24+M24</f>
        <v/>
      </c>
      <c r="Q24" s="25">
        <f>IF(F24=1,IF(N24&lt;741000,0,IF(N24&lt;2191000,N24-740000,IF(N24&lt;2193000,1451000,IF(N24&lt;2196000,1453000,IF(N24&lt;2200000,1456000,IF(N24&lt;6600000,ROUND(IF(FLOOR(N24,4000)&lt;=3600000,FLOOR(N24,4000)*0.7-80000,FLOOR(N24,4000)*0.8-440000),0),IF(N24&lt;=8500000,ROUNDDOWN(N24*0.9-1100000,0),N24-1950000))))))),IF(N24&lt;651000,0,IF(N24&lt;1900000,N24-650000,IF(N24&lt;6600000,ROUND(IF(FLOOR(N24,4000)&lt;=3600000,FLOOR(N24,4000)*0.7-80000,FLOOR(N24,4000)*0.8-440000),0),IF(N24&lt;=8500000,ROUNDDOWN(N24*0.9-1100000,0),N24-1950000)))))</f>
        <v/>
      </c>
      <c r="R24" s="25">
        <f>IF(F24=1,LOOKUP(Q24,{0,4890001,6550001,23500001},{1040000,670000,620000,0}),LOOKUP(Q24,{0,1320001,3360001,4890001,6550001,23500001},{950000,880000,680000,630000,580000,0}))</f>
        <v/>
      </c>
      <c r="S24" s="25">
        <f>MAX(0,ROUNDDOWN(Q24-O24-R24-G24,-3))</f>
        <v/>
      </c>
      <c r="T24" s="25">
        <f>IF(S24&lt;=0,0,ROUNDDOWN(S24*LOOKUP(S24,{0,1950001,3300001,6950001,9000001,18000001,40000001},{0.05,0.1,0.2,0.23,0.33,0.4,0.45})-LOOKUP(S24,{0,1950001,3300001,6950001,9000001,18000001,40000001},{0,97500,427500,636000,1536000,2796000,4796000}),0)+ROUNDDOWN(ROUNDDOWN(S24*LOOKUP(S24,{0,1950001,3300001,6950001,9000001,18000001,40000001},{0.05,0.1,0.2,0.23,0.33,0.4,0.45})-LOOKUP(S24,{0,1950001,3300001,6950001,9000001,18000001,40000001},{0,97500,427500,636000,1536000,2796000,4796000}),0)*0.021,0))</f>
        <v/>
      </c>
      <c r="U24" s="25">
        <f>P24-T24</f>
        <v/>
      </c>
      <c r="V24" s="26">
        <f>IF(AND(P24&gt;0,T24=0),1,0)</f>
        <v/>
      </c>
    </row>
    <row r="25">
      <c r="A25" t="inlineStr">
        <is>
          <t>退職月別 賞与なし</t>
        </is>
      </c>
      <c r="B25" s="25" t="n">
        <v>300000</v>
      </c>
      <c r="C25" s="26" t="n">
        <v>5</v>
      </c>
      <c r="D25" s="27" t="n">
        <v>0</v>
      </c>
      <c r="E25" s="26" t="n">
        <v>7</v>
      </c>
      <c r="F25" s="26" t="n">
        <v>1</v>
      </c>
      <c r="G25" s="25" t="n">
        <v>0</v>
      </c>
      <c r="H25" s="25">
        <f>ROUND(B25*0.14575,0)</f>
        <v/>
      </c>
      <c r="I25" s="25">
        <f>B25-H25</f>
        <v/>
      </c>
      <c r="J25" s="25">
        <f>IF(MAX(0,I25-ROUNDUP(IF(I25&lt;=158333,54167,I25*LOOKUP(I25,{0,158334,300000,550000,708331},{0,0.3,0.2,0.1,0})+LOOKUP(I25,{0,158334,300000,550000,708331},{0,6667,36667,91667,162500})),0)-LOOKUP(I25,{0,2120834,2162500,2204167,2245834},{48334,40000,26667,13334,0}))&lt;=0,0,ROUND(MAX(0,I25-ROUNDUP(IF(I25&lt;=158333,54167,I25*LOOKUP(I25,{0,158334,300000,550000,708331},{0,0.3,0.2,0.1,0})+LOOKUP(I25,{0,158334,300000,550000,708331},{0,6667,36667,91667,162500})),0)-LOOKUP(I25,{0,2120834,2162500,2204167,2245834},{48334,40000,26667,13334,0}))*LOOKUP(MAX(0,I25-ROUNDUP(IF(I25&lt;=158333,54167,I25*LOOKUP(I25,{0,158334,300000,550000,708331},{0,0.3,0.2,0.1,0})+LOOKUP(I25,{0,158334,300000,550000,708331},{0,6667,36667,91667,162500})),0)-LOOKUP(I25,{0,2120834,2162500,2204167,2245834},{48334,40000,26667,13334,0})),{0,162501,275001,579167,750001,1500001,3333334},{0.05105,0.1021,0.2042,0.23483,0.33693,0.4084,0.45945})-LOOKUP(MAX(0,I25-ROUNDUP(IF(I25&lt;=158333,54167,I25*LOOKUP(I25,{0,158334,300000,550000,708331},{0,0.3,0.2,0.1,0})+LOOKUP(I25,{0,158334,300000,550000,708331},{0,6667,36667,91667,162500})),0)-LOOKUP(I25,{0,2120834,2162500,2204167,2245834},{48334,40000,26667,13334,0})),{0,162501,275001,579167,750001,1500001,3333334},{0,8296,36374,54113,130688,237893,408061}),-1))</f>
        <v/>
      </c>
      <c r="K25" s="25">
        <f>IF(AND(D25&gt;0,C25&gt;=E25),ROUND(B25*D25,0),0)</f>
        <v/>
      </c>
      <c r="L25" s="25">
        <f>ROUND(K25*0.14575,0)</f>
        <v/>
      </c>
      <c r="M25" s="25">
        <f>IF(K25=0,0,ROUNDDOWN(ROUND((K25-L25)*LOOKUP(I25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5" s="25">
        <f>B25*C25+K25</f>
        <v/>
      </c>
      <c r="O25" s="25">
        <f>H25*C25+L25</f>
        <v/>
      </c>
      <c r="P25" s="25">
        <f>J25*C25+M25</f>
        <v/>
      </c>
      <c r="Q25" s="25">
        <f>IF(F25=1,IF(N25&lt;741000,0,IF(N25&lt;2191000,N25-740000,IF(N25&lt;2193000,1451000,IF(N25&lt;2196000,1453000,IF(N25&lt;2200000,1456000,IF(N25&lt;6600000,ROUND(IF(FLOOR(N25,4000)&lt;=3600000,FLOOR(N25,4000)*0.7-80000,FLOOR(N25,4000)*0.8-440000),0),IF(N25&lt;=8500000,ROUNDDOWN(N25*0.9-1100000,0),N25-1950000))))))),IF(N25&lt;651000,0,IF(N25&lt;1900000,N25-650000,IF(N25&lt;6600000,ROUND(IF(FLOOR(N25,4000)&lt;=3600000,FLOOR(N25,4000)*0.7-80000,FLOOR(N25,4000)*0.8-440000),0),IF(N25&lt;=8500000,ROUNDDOWN(N25*0.9-1100000,0),N25-1950000)))))</f>
        <v/>
      </c>
      <c r="R25" s="25">
        <f>IF(F25=1,LOOKUP(Q25,{0,4890001,6550001,23500001},{1040000,670000,620000,0}),LOOKUP(Q25,{0,1320001,3360001,4890001,6550001,23500001},{950000,880000,680000,630000,580000,0}))</f>
        <v/>
      </c>
      <c r="S25" s="25">
        <f>MAX(0,ROUNDDOWN(Q25-O25-R25-G25,-3))</f>
        <v/>
      </c>
      <c r="T25" s="25">
        <f>IF(S25&lt;=0,0,ROUNDDOWN(S25*LOOKUP(S25,{0,1950001,3300001,6950001,9000001,18000001,40000001},{0.05,0.1,0.2,0.23,0.33,0.4,0.45})-LOOKUP(S25,{0,1950001,3300001,6950001,9000001,18000001,40000001},{0,97500,427500,636000,1536000,2796000,4796000}),0)+ROUNDDOWN(ROUNDDOWN(S25*LOOKUP(S25,{0,1950001,3300001,6950001,9000001,18000001,40000001},{0.05,0.1,0.2,0.23,0.33,0.4,0.45})-LOOKUP(S25,{0,1950001,3300001,6950001,9000001,18000001,40000001},{0,97500,427500,636000,1536000,2796000,4796000}),0)*0.021,0))</f>
        <v/>
      </c>
      <c r="U25" s="25">
        <f>P25-T25</f>
        <v/>
      </c>
      <c r="V25" s="26">
        <f>IF(AND(P25&gt;0,T25=0),1,0)</f>
        <v/>
      </c>
    </row>
    <row r="26">
      <c r="A26" t="inlineStr">
        <is>
          <t>退職月別 賞与なし</t>
        </is>
      </c>
      <c r="B26" s="25" t="n">
        <v>400000</v>
      </c>
      <c r="C26" s="26" t="n">
        <v>5</v>
      </c>
      <c r="D26" s="27" t="n">
        <v>0</v>
      </c>
      <c r="E26" s="26" t="n">
        <v>7</v>
      </c>
      <c r="F26" s="26" t="n">
        <v>1</v>
      </c>
      <c r="G26" s="25" t="n">
        <v>0</v>
      </c>
      <c r="H26" s="25">
        <f>ROUND(B26*0.14575,0)</f>
        <v/>
      </c>
      <c r="I26" s="25">
        <f>B26-H26</f>
        <v/>
      </c>
      <c r="J26" s="25">
        <f>IF(MAX(0,I26-ROUNDUP(IF(I26&lt;=158333,54167,I26*LOOKUP(I26,{0,158334,300000,550000,708331},{0,0.3,0.2,0.1,0})+LOOKUP(I26,{0,158334,300000,550000,708331},{0,6667,36667,91667,162500})),0)-LOOKUP(I26,{0,2120834,2162500,2204167,2245834},{48334,40000,26667,13334,0}))&lt;=0,0,ROUND(MAX(0,I26-ROUNDUP(IF(I26&lt;=158333,54167,I26*LOOKUP(I26,{0,158334,300000,550000,708331},{0,0.3,0.2,0.1,0})+LOOKUP(I26,{0,158334,300000,550000,708331},{0,6667,36667,91667,162500})),0)-LOOKUP(I26,{0,2120834,2162500,2204167,2245834},{48334,40000,26667,13334,0}))*LOOKUP(MAX(0,I26-ROUNDUP(IF(I26&lt;=158333,54167,I26*LOOKUP(I26,{0,158334,300000,550000,708331},{0,0.3,0.2,0.1,0})+LOOKUP(I26,{0,158334,300000,550000,708331},{0,6667,36667,91667,162500})),0)-LOOKUP(I26,{0,2120834,2162500,2204167,2245834},{48334,40000,26667,13334,0})),{0,162501,275001,579167,750001,1500001,3333334},{0.05105,0.1021,0.2042,0.23483,0.33693,0.4084,0.45945})-LOOKUP(MAX(0,I26-ROUNDUP(IF(I26&lt;=158333,54167,I26*LOOKUP(I26,{0,158334,300000,550000,708331},{0,0.3,0.2,0.1,0})+LOOKUP(I26,{0,158334,300000,550000,708331},{0,6667,36667,91667,162500})),0)-LOOKUP(I26,{0,2120834,2162500,2204167,2245834},{48334,40000,26667,13334,0})),{0,162501,275001,579167,750001,1500001,3333334},{0,8296,36374,54113,130688,237893,408061}),-1))</f>
        <v/>
      </c>
      <c r="K26" s="25">
        <f>IF(AND(D26&gt;0,C26&gt;=E26),ROUND(B26*D26,0),0)</f>
        <v/>
      </c>
      <c r="L26" s="25">
        <f>ROUND(K26*0.14575,0)</f>
        <v/>
      </c>
      <c r="M26" s="25">
        <f>IF(K26=0,0,ROUNDDOWN(ROUND((K26-L26)*LOOKUP(I26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6" s="25">
        <f>B26*C26+K26</f>
        <v/>
      </c>
      <c r="O26" s="25">
        <f>H26*C26+L26</f>
        <v/>
      </c>
      <c r="P26" s="25">
        <f>J26*C26+M26</f>
        <v/>
      </c>
      <c r="Q26" s="25">
        <f>IF(F26=1,IF(N26&lt;741000,0,IF(N26&lt;2191000,N26-740000,IF(N26&lt;2193000,1451000,IF(N26&lt;2196000,1453000,IF(N26&lt;2200000,1456000,IF(N26&lt;6600000,ROUND(IF(FLOOR(N26,4000)&lt;=3600000,FLOOR(N26,4000)*0.7-80000,FLOOR(N26,4000)*0.8-440000),0),IF(N26&lt;=8500000,ROUNDDOWN(N26*0.9-1100000,0),N26-1950000))))))),IF(N26&lt;651000,0,IF(N26&lt;1900000,N26-650000,IF(N26&lt;6600000,ROUND(IF(FLOOR(N26,4000)&lt;=3600000,FLOOR(N26,4000)*0.7-80000,FLOOR(N26,4000)*0.8-440000),0),IF(N26&lt;=8500000,ROUNDDOWN(N26*0.9-1100000,0),N26-1950000)))))</f>
        <v/>
      </c>
      <c r="R26" s="25">
        <f>IF(F26=1,LOOKUP(Q26,{0,4890001,6550001,23500001},{1040000,670000,620000,0}),LOOKUP(Q26,{0,1320001,3360001,4890001,6550001,23500001},{950000,880000,680000,630000,580000,0}))</f>
        <v/>
      </c>
      <c r="S26" s="25">
        <f>MAX(0,ROUNDDOWN(Q26-O26-R26-G26,-3))</f>
        <v/>
      </c>
      <c r="T26" s="25">
        <f>IF(S26&lt;=0,0,ROUNDDOWN(S26*LOOKUP(S26,{0,1950001,3300001,6950001,9000001,18000001,40000001},{0.05,0.1,0.2,0.23,0.33,0.4,0.45})-LOOKUP(S26,{0,1950001,3300001,6950001,9000001,18000001,40000001},{0,97500,427500,636000,1536000,2796000,4796000}),0)+ROUNDDOWN(ROUNDDOWN(S26*LOOKUP(S26,{0,1950001,3300001,6950001,9000001,18000001,40000001},{0.05,0.1,0.2,0.23,0.33,0.4,0.45})-LOOKUP(S26,{0,1950001,3300001,6950001,9000001,18000001,40000001},{0,97500,427500,636000,1536000,2796000,4796000}),0)*0.021,0))</f>
        <v/>
      </c>
      <c r="U26" s="25">
        <f>P26-T26</f>
        <v/>
      </c>
      <c r="V26" s="26">
        <f>IF(AND(P26&gt;0,T26=0),1,0)</f>
        <v/>
      </c>
    </row>
    <row r="27">
      <c r="A27" t="inlineStr">
        <is>
          <t>退職月別 賞与なし</t>
        </is>
      </c>
      <c r="B27" s="25" t="n">
        <v>500000</v>
      </c>
      <c r="C27" s="26" t="n">
        <v>5</v>
      </c>
      <c r="D27" s="27" t="n">
        <v>0</v>
      </c>
      <c r="E27" s="26" t="n">
        <v>7</v>
      </c>
      <c r="F27" s="26" t="n">
        <v>1</v>
      </c>
      <c r="G27" s="25" t="n">
        <v>0</v>
      </c>
      <c r="H27" s="25">
        <f>ROUND(B27*0.14575,0)</f>
        <v/>
      </c>
      <c r="I27" s="25">
        <f>B27-H27</f>
        <v/>
      </c>
      <c r="J27" s="25">
        <f>IF(MAX(0,I27-ROUNDUP(IF(I27&lt;=158333,54167,I27*LOOKUP(I27,{0,158334,300000,550000,708331},{0,0.3,0.2,0.1,0})+LOOKUP(I27,{0,158334,300000,550000,708331},{0,6667,36667,91667,162500})),0)-LOOKUP(I27,{0,2120834,2162500,2204167,2245834},{48334,40000,26667,13334,0}))&lt;=0,0,ROUND(MAX(0,I27-ROUNDUP(IF(I27&lt;=158333,54167,I27*LOOKUP(I27,{0,158334,300000,550000,708331},{0,0.3,0.2,0.1,0})+LOOKUP(I27,{0,158334,300000,550000,708331},{0,6667,36667,91667,162500})),0)-LOOKUP(I27,{0,2120834,2162500,2204167,2245834},{48334,40000,26667,13334,0}))*LOOKUP(MAX(0,I27-ROUNDUP(IF(I27&lt;=158333,54167,I27*LOOKUP(I27,{0,158334,300000,550000,708331},{0,0.3,0.2,0.1,0})+LOOKUP(I27,{0,158334,300000,550000,708331},{0,6667,36667,91667,162500})),0)-LOOKUP(I27,{0,2120834,2162500,2204167,2245834},{48334,40000,26667,13334,0})),{0,162501,275001,579167,750001,1500001,3333334},{0.05105,0.1021,0.2042,0.23483,0.33693,0.4084,0.45945})-LOOKUP(MAX(0,I27-ROUNDUP(IF(I27&lt;=158333,54167,I27*LOOKUP(I27,{0,158334,300000,550000,708331},{0,0.3,0.2,0.1,0})+LOOKUP(I27,{0,158334,300000,550000,708331},{0,6667,36667,91667,162500})),0)-LOOKUP(I27,{0,2120834,2162500,2204167,2245834},{48334,40000,26667,13334,0})),{0,162501,275001,579167,750001,1500001,3333334},{0,8296,36374,54113,130688,237893,408061}),-1))</f>
        <v/>
      </c>
      <c r="K27" s="25">
        <f>IF(AND(D27&gt;0,C27&gt;=E27),ROUND(B27*D27,0),0)</f>
        <v/>
      </c>
      <c r="L27" s="25">
        <f>ROUND(K27*0.14575,0)</f>
        <v/>
      </c>
      <c r="M27" s="25">
        <f>IF(K27=0,0,ROUNDDOWN(ROUND((K27-L27)*LOOKUP(I27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7" s="25">
        <f>B27*C27+K27</f>
        <v/>
      </c>
      <c r="O27" s="25">
        <f>H27*C27+L27</f>
        <v/>
      </c>
      <c r="P27" s="25">
        <f>J27*C27+M27</f>
        <v/>
      </c>
      <c r="Q27" s="25">
        <f>IF(F27=1,IF(N27&lt;741000,0,IF(N27&lt;2191000,N27-740000,IF(N27&lt;2193000,1451000,IF(N27&lt;2196000,1453000,IF(N27&lt;2200000,1456000,IF(N27&lt;6600000,ROUND(IF(FLOOR(N27,4000)&lt;=3600000,FLOOR(N27,4000)*0.7-80000,FLOOR(N27,4000)*0.8-440000),0),IF(N27&lt;=8500000,ROUNDDOWN(N27*0.9-1100000,0),N27-1950000))))))),IF(N27&lt;651000,0,IF(N27&lt;1900000,N27-650000,IF(N27&lt;6600000,ROUND(IF(FLOOR(N27,4000)&lt;=3600000,FLOOR(N27,4000)*0.7-80000,FLOOR(N27,4000)*0.8-440000),0),IF(N27&lt;=8500000,ROUNDDOWN(N27*0.9-1100000,0),N27-1950000)))))</f>
        <v/>
      </c>
      <c r="R27" s="25">
        <f>IF(F27=1,LOOKUP(Q27,{0,4890001,6550001,23500001},{1040000,670000,620000,0}),LOOKUP(Q27,{0,1320001,3360001,4890001,6550001,23500001},{950000,880000,680000,630000,580000,0}))</f>
        <v/>
      </c>
      <c r="S27" s="25">
        <f>MAX(0,ROUNDDOWN(Q27-O27-R27-G27,-3))</f>
        <v/>
      </c>
      <c r="T27" s="25">
        <f>IF(S27&lt;=0,0,ROUNDDOWN(S27*LOOKUP(S27,{0,1950001,3300001,6950001,9000001,18000001,40000001},{0.05,0.1,0.2,0.23,0.33,0.4,0.45})-LOOKUP(S27,{0,1950001,3300001,6950001,9000001,18000001,40000001},{0,97500,427500,636000,1536000,2796000,4796000}),0)+ROUNDDOWN(ROUNDDOWN(S27*LOOKUP(S27,{0,1950001,3300001,6950001,9000001,18000001,40000001},{0.05,0.1,0.2,0.23,0.33,0.4,0.45})-LOOKUP(S27,{0,1950001,3300001,6950001,9000001,18000001,40000001},{0,97500,427500,636000,1536000,2796000,4796000}),0)*0.021,0))</f>
        <v/>
      </c>
      <c r="U27" s="25">
        <f>P27-T27</f>
        <v/>
      </c>
      <c r="V27" s="26">
        <f>IF(AND(P27&gt;0,T27=0),1,0)</f>
        <v/>
      </c>
    </row>
    <row r="28">
      <c r="A28" t="inlineStr">
        <is>
          <t>退職月別 賞与なし</t>
        </is>
      </c>
      <c r="B28" s="25" t="n">
        <v>200000</v>
      </c>
      <c r="C28" s="26" t="n">
        <v>6</v>
      </c>
      <c r="D28" s="27" t="n">
        <v>0</v>
      </c>
      <c r="E28" s="26" t="n">
        <v>7</v>
      </c>
      <c r="F28" s="26" t="n">
        <v>1</v>
      </c>
      <c r="G28" s="25" t="n">
        <v>0</v>
      </c>
      <c r="H28" s="25">
        <f>ROUND(B28*0.14575,0)</f>
        <v/>
      </c>
      <c r="I28" s="25">
        <f>B28-H28</f>
        <v/>
      </c>
      <c r="J28" s="25">
        <f>IF(MAX(0,I28-ROUNDUP(IF(I28&lt;=158333,54167,I28*LOOKUP(I28,{0,158334,300000,550000,708331},{0,0.3,0.2,0.1,0})+LOOKUP(I28,{0,158334,300000,550000,708331},{0,6667,36667,91667,162500})),0)-LOOKUP(I28,{0,2120834,2162500,2204167,2245834},{48334,40000,26667,13334,0}))&lt;=0,0,ROUND(MAX(0,I28-ROUNDUP(IF(I28&lt;=158333,54167,I28*LOOKUP(I28,{0,158334,300000,550000,708331},{0,0.3,0.2,0.1,0})+LOOKUP(I28,{0,158334,300000,550000,708331},{0,6667,36667,91667,162500})),0)-LOOKUP(I28,{0,2120834,2162500,2204167,2245834},{48334,40000,26667,13334,0}))*LOOKUP(MAX(0,I28-ROUNDUP(IF(I28&lt;=158333,54167,I28*LOOKUP(I28,{0,158334,300000,550000,708331},{0,0.3,0.2,0.1,0})+LOOKUP(I28,{0,158334,300000,550000,708331},{0,6667,36667,91667,162500})),0)-LOOKUP(I28,{0,2120834,2162500,2204167,2245834},{48334,40000,26667,13334,0})),{0,162501,275001,579167,750001,1500001,3333334},{0.05105,0.1021,0.2042,0.23483,0.33693,0.4084,0.45945})-LOOKUP(MAX(0,I28-ROUNDUP(IF(I28&lt;=158333,54167,I28*LOOKUP(I28,{0,158334,300000,550000,708331},{0,0.3,0.2,0.1,0})+LOOKUP(I28,{0,158334,300000,550000,708331},{0,6667,36667,91667,162500})),0)-LOOKUP(I28,{0,2120834,2162500,2204167,2245834},{48334,40000,26667,13334,0})),{0,162501,275001,579167,750001,1500001,3333334},{0,8296,36374,54113,130688,237893,408061}),-1))</f>
        <v/>
      </c>
      <c r="K28" s="25">
        <f>IF(AND(D28&gt;0,C28&gt;=E28),ROUND(B28*D28,0),0)</f>
        <v/>
      </c>
      <c r="L28" s="25">
        <f>ROUND(K28*0.14575,0)</f>
        <v/>
      </c>
      <c r="M28" s="25">
        <f>IF(K28=0,0,ROUNDDOWN(ROUND((K28-L28)*LOOKUP(I28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8" s="25">
        <f>B28*C28+K28</f>
        <v/>
      </c>
      <c r="O28" s="25">
        <f>H28*C28+L28</f>
        <v/>
      </c>
      <c r="P28" s="25">
        <f>J28*C28+M28</f>
        <v/>
      </c>
      <c r="Q28" s="25">
        <f>IF(F28=1,IF(N28&lt;741000,0,IF(N28&lt;2191000,N28-740000,IF(N28&lt;2193000,1451000,IF(N28&lt;2196000,1453000,IF(N28&lt;2200000,1456000,IF(N28&lt;6600000,ROUND(IF(FLOOR(N28,4000)&lt;=3600000,FLOOR(N28,4000)*0.7-80000,FLOOR(N28,4000)*0.8-440000),0),IF(N28&lt;=8500000,ROUNDDOWN(N28*0.9-1100000,0),N28-1950000))))))),IF(N28&lt;651000,0,IF(N28&lt;1900000,N28-650000,IF(N28&lt;6600000,ROUND(IF(FLOOR(N28,4000)&lt;=3600000,FLOOR(N28,4000)*0.7-80000,FLOOR(N28,4000)*0.8-440000),0),IF(N28&lt;=8500000,ROUNDDOWN(N28*0.9-1100000,0),N28-1950000)))))</f>
        <v/>
      </c>
      <c r="R28" s="25">
        <f>IF(F28=1,LOOKUP(Q28,{0,4890001,6550001,23500001},{1040000,670000,620000,0}),LOOKUP(Q28,{0,1320001,3360001,4890001,6550001,23500001},{950000,880000,680000,630000,580000,0}))</f>
        <v/>
      </c>
      <c r="S28" s="25">
        <f>MAX(0,ROUNDDOWN(Q28-O28-R28-G28,-3))</f>
        <v/>
      </c>
      <c r="T28" s="25">
        <f>IF(S28&lt;=0,0,ROUNDDOWN(S28*LOOKUP(S28,{0,1950001,3300001,6950001,9000001,18000001,40000001},{0.05,0.1,0.2,0.23,0.33,0.4,0.45})-LOOKUP(S28,{0,1950001,3300001,6950001,9000001,18000001,40000001},{0,97500,427500,636000,1536000,2796000,4796000}),0)+ROUNDDOWN(ROUNDDOWN(S28*LOOKUP(S28,{0,1950001,3300001,6950001,9000001,18000001,40000001},{0.05,0.1,0.2,0.23,0.33,0.4,0.45})-LOOKUP(S28,{0,1950001,3300001,6950001,9000001,18000001,40000001},{0,97500,427500,636000,1536000,2796000,4796000}),0)*0.021,0))</f>
        <v/>
      </c>
      <c r="U28" s="25">
        <f>P28-T28</f>
        <v/>
      </c>
      <c r="V28" s="26">
        <f>IF(AND(P28&gt;0,T28=0),1,0)</f>
        <v/>
      </c>
    </row>
    <row r="29">
      <c r="A29" t="inlineStr">
        <is>
          <t>退職月別 賞与なし</t>
        </is>
      </c>
      <c r="B29" s="25" t="n">
        <v>250000</v>
      </c>
      <c r="C29" s="26" t="n">
        <v>6</v>
      </c>
      <c r="D29" s="27" t="n">
        <v>0</v>
      </c>
      <c r="E29" s="26" t="n">
        <v>7</v>
      </c>
      <c r="F29" s="26" t="n">
        <v>1</v>
      </c>
      <c r="G29" s="25" t="n">
        <v>0</v>
      </c>
      <c r="H29" s="25">
        <f>ROUND(B29*0.14575,0)</f>
        <v/>
      </c>
      <c r="I29" s="25">
        <f>B29-H29</f>
        <v/>
      </c>
      <c r="J29" s="25">
        <f>IF(MAX(0,I29-ROUNDUP(IF(I29&lt;=158333,54167,I29*LOOKUP(I29,{0,158334,300000,550000,708331},{0,0.3,0.2,0.1,0})+LOOKUP(I29,{0,158334,300000,550000,708331},{0,6667,36667,91667,162500})),0)-LOOKUP(I29,{0,2120834,2162500,2204167,2245834},{48334,40000,26667,13334,0}))&lt;=0,0,ROUND(MAX(0,I29-ROUNDUP(IF(I29&lt;=158333,54167,I29*LOOKUP(I29,{0,158334,300000,550000,708331},{0,0.3,0.2,0.1,0})+LOOKUP(I29,{0,158334,300000,550000,708331},{0,6667,36667,91667,162500})),0)-LOOKUP(I29,{0,2120834,2162500,2204167,2245834},{48334,40000,26667,13334,0}))*LOOKUP(MAX(0,I29-ROUNDUP(IF(I29&lt;=158333,54167,I29*LOOKUP(I29,{0,158334,300000,550000,708331},{0,0.3,0.2,0.1,0})+LOOKUP(I29,{0,158334,300000,550000,708331},{0,6667,36667,91667,162500})),0)-LOOKUP(I29,{0,2120834,2162500,2204167,2245834},{48334,40000,26667,13334,0})),{0,162501,275001,579167,750001,1500001,3333334},{0.05105,0.1021,0.2042,0.23483,0.33693,0.4084,0.45945})-LOOKUP(MAX(0,I29-ROUNDUP(IF(I29&lt;=158333,54167,I29*LOOKUP(I29,{0,158334,300000,550000,708331},{0,0.3,0.2,0.1,0})+LOOKUP(I29,{0,158334,300000,550000,708331},{0,6667,36667,91667,162500})),0)-LOOKUP(I29,{0,2120834,2162500,2204167,2245834},{48334,40000,26667,13334,0})),{0,162501,275001,579167,750001,1500001,3333334},{0,8296,36374,54113,130688,237893,408061}),-1))</f>
        <v/>
      </c>
      <c r="K29" s="25">
        <f>IF(AND(D29&gt;0,C29&gt;=E29),ROUND(B29*D29,0),0)</f>
        <v/>
      </c>
      <c r="L29" s="25">
        <f>ROUND(K29*0.14575,0)</f>
        <v/>
      </c>
      <c r="M29" s="25">
        <f>IF(K29=0,0,ROUNDDOWN(ROUND((K29-L29)*LOOKUP(I29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9" s="25">
        <f>B29*C29+K29</f>
        <v/>
      </c>
      <c r="O29" s="25">
        <f>H29*C29+L29</f>
        <v/>
      </c>
      <c r="P29" s="25">
        <f>J29*C29+M29</f>
        <v/>
      </c>
      <c r="Q29" s="25">
        <f>IF(F29=1,IF(N29&lt;741000,0,IF(N29&lt;2191000,N29-740000,IF(N29&lt;2193000,1451000,IF(N29&lt;2196000,1453000,IF(N29&lt;2200000,1456000,IF(N29&lt;6600000,ROUND(IF(FLOOR(N29,4000)&lt;=3600000,FLOOR(N29,4000)*0.7-80000,FLOOR(N29,4000)*0.8-440000),0),IF(N29&lt;=8500000,ROUNDDOWN(N29*0.9-1100000,0),N29-1950000))))))),IF(N29&lt;651000,0,IF(N29&lt;1900000,N29-650000,IF(N29&lt;6600000,ROUND(IF(FLOOR(N29,4000)&lt;=3600000,FLOOR(N29,4000)*0.7-80000,FLOOR(N29,4000)*0.8-440000),0),IF(N29&lt;=8500000,ROUNDDOWN(N29*0.9-1100000,0),N29-1950000)))))</f>
        <v/>
      </c>
      <c r="R29" s="25">
        <f>IF(F29=1,LOOKUP(Q29,{0,4890001,6550001,23500001},{1040000,670000,620000,0}),LOOKUP(Q29,{0,1320001,3360001,4890001,6550001,23500001},{950000,880000,680000,630000,580000,0}))</f>
        <v/>
      </c>
      <c r="S29" s="25">
        <f>MAX(0,ROUNDDOWN(Q29-O29-R29-G29,-3))</f>
        <v/>
      </c>
      <c r="T29" s="25">
        <f>IF(S29&lt;=0,0,ROUNDDOWN(S29*LOOKUP(S29,{0,1950001,3300001,6950001,9000001,18000001,40000001},{0.05,0.1,0.2,0.23,0.33,0.4,0.45})-LOOKUP(S29,{0,1950001,3300001,6950001,9000001,18000001,40000001},{0,97500,427500,636000,1536000,2796000,4796000}),0)+ROUNDDOWN(ROUNDDOWN(S29*LOOKUP(S29,{0,1950001,3300001,6950001,9000001,18000001,40000001},{0.05,0.1,0.2,0.23,0.33,0.4,0.45})-LOOKUP(S29,{0,1950001,3300001,6950001,9000001,18000001,40000001},{0,97500,427500,636000,1536000,2796000,4796000}),0)*0.021,0))</f>
        <v/>
      </c>
      <c r="U29" s="25">
        <f>P29-T29</f>
        <v/>
      </c>
      <c r="V29" s="26">
        <f>IF(AND(P29&gt;0,T29=0),1,0)</f>
        <v/>
      </c>
    </row>
    <row r="30">
      <c r="A30" t="inlineStr">
        <is>
          <t>退職月別 賞与なし</t>
        </is>
      </c>
      <c r="B30" s="25" t="n">
        <v>300000</v>
      </c>
      <c r="C30" s="26" t="n">
        <v>6</v>
      </c>
      <c r="D30" s="27" t="n">
        <v>0</v>
      </c>
      <c r="E30" s="26" t="n">
        <v>7</v>
      </c>
      <c r="F30" s="26" t="n">
        <v>1</v>
      </c>
      <c r="G30" s="25" t="n">
        <v>0</v>
      </c>
      <c r="H30" s="25">
        <f>ROUND(B30*0.14575,0)</f>
        <v/>
      </c>
      <c r="I30" s="25">
        <f>B30-H30</f>
        <v/>
      </c>
      <c r="J30" s="25">
        <f>IF(MAX(0,I30-ROUNDUP(IF(I30&lt;=158333,54167,I30*LOOKUP(I30,{0,158334,300000,550000,708331},{0,0.3,0.2,0.1,0})+LOOKUP(I30,{0,158334,300000,550000,708331},{0,6667,36667,91667,162500})),0)-LOOKUP(I30,{0,2120834,2162500,2204167,2245834},{48334,40000,26667,13334,0}))&lt;=0,0,ROUND(MAX(0,I30-ROUNDUP(IF(I30&lt;=158333,54167,I30*LOOKUP(I30,{0,158334,300000,550000,708331},{0,0.3,0.2,0.1,0})+LOOKUP(I30,{0,158334,300000,550000,708331},{0,6667,36667,91667,162500})),0)-LOOKUP(I30,{0,2120834,2162500,2204167,2245834},{48334,40000,26667,13334,0}))*LOOKUP(MAX(0,I30-ROUNDUP(IF(I30&lt;=158333,54167,I30*LOOKUP(I30,{0,158334,300000,550000,708331},{0,0.3,0.2,0.1,0})+LOOKUP(I30,{0,158334,300000,550000,708331},{0,6667,36667,91667,162500})),0)-LOOKUP(I30,{0,2120834,2162500,2204167,2245834},{48334,40000,26667,13334,0})),{0,162501,275001,579167,750001,1500001,3333334},{0.05105,0.1021,0.2042,0.23483,0.33693,0.4084,0.45945})-LOOKUP(MAX(0,I30-ROUNDUP(IF(I30&lt;=158333,54167,I30*LOOKUP(I30,{0,158334,300000,550000,708331},{0,0.3,0.2,0.1,0})+LOOKUP(I30,{0,158334,300000,550000,708331},{0,6667,36667,91667,162500})),0)-LOOKUP(I30,{0,2120834,2162500,2204167,2245834},{48334,40000,26667,13334,0})),{0,162501,275001,579167,750001,1500001,3333334},{0,8296,36374,54113,130688,237893,408061}),-1))</f>
        <v/>
      </c>
      <c r="K30" s="25">
        <f>IF(AND(D30&gt;0,C30&gt;=E30),ROUND(B30*D30,0),0)</f>
        <v/>
      </c>
      <c r="L30" s="25">
        <f>ROUND(K30*0.14575,0)</f>
        <v/>
      </c>
      <c r="M30" s="25">
        <f>IF(K30=0,0,ROUNDDOWN(ROUND((K30-L30)*LOOKUP(I30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0" s="25">
        <f>B30*C30+K30</f>
        <v/>
      </c>
      <c r="O30" s="25">
        <f>H30*C30+L30</f>
        <v/>
      </c>
      <c r="P30" s="25">
        <f>J30*C30+M30</f>
        <v/>
      </c>
      <c r="Q30" s="25">
        <f>IF(F30=1,IF(N30&lt;741000,0,IF(N30&lt;2191000,N30-740000,IF(N30&lt;2193000,1451000,IF(N30&lt;2196000,1453000,IF(N30&lt;2200000,1456000,IF(N30&lt;6600000,ROUND(IF(FLOOR(N30,4000)&lt;=3600000,FLOOR(N30,4000)*0.7-80000,FLOOR(N30,4000)*0.8-440000),0),IF(N30&lt;=8500000,ROUNDDOWN(N30*0.9-1100000,0),N30-1950000))))))),IF(N30&lt;651000,0,IF(N30&lt;1900000,N30-650000,IF(N30&lt;6600000,ROUND(IF(FLOOR(N30,4000)&lt;=3600000,FLOOR(N30,4000)*0.7-80000,FLOOR(N30,4000)*0.8-440000),0),IF(N30&lt;=8500000,ROUNDDOWN(N30*0.9-1100000,0),N30-1950000)))))</f>
        <v/>
      </c>
      <c r="R30" s="25">
        <f>IF(F30=1,LOOKUP(Q30,{0,4890001,6550001,23500001},{1040000,670000,620000,0}),LOOKUP(Q30,{0,1320001,3360001,4890001,6550001,23500001},{950000,880000,680000,630000,580000,0}))</f>
        <v/>
      </c>
      <c r="S30" s="25">
        <f>MAX(0,ROUNDDOWN(Q30-O30-R30-G30,-3))</f>
        <v/>
      </c>
      <c r="T30" s="25">
        <f>IF(S30&lt;=0,0,ROUNDDOWN(S30*LOOKUP(S30,{0,1950001,3300001,6950001,9000001,18000001,40000001},{0.05,0.1,0.2,0.23,0.33,0.4,0.45})-LOOKUP(S30,{0,1950001,3300001,6950001,9000001,18000001,40000001},{0,97500,427500,636000,1536000,2796000,4796000}),0)+ROUNDDOWN(ROUNDDOWN(S30*LOOKUP(S30,{0,1950001,3300001,6950001,9000001,18000001,40000001},{0.05,0.1,0.2,0.23,0.33,0.4,0.45})-LOOKUP(S30,{0,1950001,3300001,6950001,9000001,18000001,40000001},{0,97500,427500,636000,1536000,2796000,4796000}),0)*0.021,0))</f>
        <v/>
      </c>
      <c r="U30" s="25">
        <f>P30-T30</f>
        <v/>
      </c>
      <c r="V30" s="26">
        <f>IF(AND(P30&gt;0,T30=0),1,0)</f>
        <v/>
      </c>
    </row>
    <row r="31">
      <c r="A31" t="inlineStr">
        <is>
          <t>退職月別 賞与なし</t>
        </is>
      </c>
      <c r="B31" s="25" t="n">
        <v>400000</v>
      </c>
      <c r="C31" s="26" t="n">
        <v>6</v>
      </c>
      <c r="D31" s="27" t="n">
        <v>0</v>
      </c>
      <c r="E31" s="26" t="n">
        <v>7</v>
      </c>
      <c r="F31" s="26" t="n">
        <v>1</v>
      </c>
      <c r="G31" s="25" t="n">
        <v>0</v>
      </c>
      <c r="H31" s="25">
        <f>ROUND(B31*0.14575,0)</f>
        <v/>
      </c>
      <c r="I31" s="25">
        <f>B31-H31</f>
        <v/>
      </c>
      <c r="J31" s="25">
        <f>IF(MAX(0,I31-ROUNDUP(IF(I31&lt;=158333,54167,I31*LOOKUP(I31,{0,158334,300000,550000,708331},{0,0.3,0.2,0.1,0})+LOOKUP(I31,{0,158334,300000,550000,708331},{0,6667,36667,91667,162500})),0)-LOOKUP(I31,{0,2120834,2162500,2204167,2245834},{48334,40000,26667,13334,0}))&lt;=0,0,ROUND(MAX(0,I31-ROUNDUP(IF(I31&lt;=158333,54167,I31*LOOKUP(I31,{0,158334,300000,550000,708331},{0,0.3,0.2,0.1,0})+LOOKUP(I31,{0,158334,300000,550000,708331},{0,6667,36667,91667,162500})),0)-LOOKUP(I31,{0,2120834,2162500,2204167,2245834},{48334,40000,26667,13334,0}))*LOOKUP(MAX(0,I31-ROUNDUP(IF(I31&lt;=158333,54167,I31*LOOKUP(I31,{0,158334,300000,550000,708331},{0,0.3,0.2,0.1,0})+LOOKUP(I31,{0,158334,300000,550000,708331},{0,6667,36667,91667,162500})),0)-LOOKUP(I31,{0,2120834,2162500,2204167,2245834},{48334,40000,26667,13334,0})),{0,162501,275001,579167,750001,1500001,3333334},{0.05105,0.1021,0.2042,0.23483,0.33693,0.4084,0.45945})-LOOKUP(MAX(0,I31-ROUNDUP(IF(I31&lt;=158333,54167,I31*LOOKUP(I31,{0,158334,300000,550000,708331},{0,0.3,0.2,0.1,0})+LOOKUP(I31,{0,158334,300000,550000,708331},{0,6667,36667,91667,162500})),0)-LOOKUP(I31,{0,2120834,2162500,2204167,2245834},{48334,40000,26667,13334,0})),{0,162501,275001,579167,750001,1500001,3333334},{0,8296,36374,54113,130688,237893,408061}),-1))</f>
        <v/>
      </c>
      <c r="K31" s="25">
        <f>IF(AND(D31&gt;0,C31&gt;=E31),ROUND(B31*D31,0),0)</f>
        <v/>
      </c>
      <c r="L31" s="25">
        <f>ROUND(K31*0.14575,0)</f>
        <v/>
      </c>
      <c r="M31" s="25">
        <f>IF(K31=0,0,ROUNDDOWN(ROUND((K31-L31)*LOOKUP(I31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1" s="25">
        <f>B31*C31+K31</f>
        <v/>
      </c>
      <c r="O31" s="25">
        <f>H31*C31+L31</f>
        <v/>
      </c>
      <c r="P31" s="25">
        <f>J31*C31+M31</f>
        <v/>
      </c>
      <c r="Q31" s="25">
        <f>IF(F31=1,IF(N31&lt;741000,0,IF(N31&lt;2191000,N31-740000,IF(N31&lt;2193000,1451000,IF(N31&lt;2196000,1453000,IF(N31&lt;2200000,1456000,IF(N31&lt;6600000,ROUND(IF(FLOOR(N31,4000)&lt;=3600000,FLOOR(N31,4000)*0.7-80000,FLOOR(N31,4000)*0.8-440000),0),IF(N31&lt;=8500000,ROUNDDOWN(N31*0.9-1100000,0),N31-1950000))))))),IF(N31&lt;651000,0,IF(N31&lt;1900000,N31-650000,IF(N31&lt;6600000,ROUND(IF(FLOOR(N31,4000)&lt;=3600000,FLOOR(N31,4000)*0.7-80000,FLOOR(N31,4000)*0.8-440000),0),IF(N31&lt;=8500000,ROUNDDOWN(N31*0.9-1100000,0),N31-1950000)))))</f>
        <v/>
      </c>
      <c r="R31" s="25">
        <f>IF(F31=1,LOOKUP(Q31,{0,4890001,6550001,23500001},{1040000,670000,620000,0}),LOOKUP(Q31,{0,1320001,3360001,4890001,6550001,23500001},{950000,880000,680000,630000,580000,0}))</f>
        <v/>
      </c>
      <c r="S31" s="25">
        <f>MAX(0,ROUNDDOWN(Q31-O31-R31-G31,-3))</f>
        <v/>
      </c>
      <c r="T31" s="25">
        <f>IF(S31&lt;=0,0,ROUNDDOWN(S31*LOOKUP(S31,{0,1950001,3300001,6950001,9000001,18000001,40000001},{0.05,0.1,0.2,0.23,0.33,0.4,0.45})-LOOKUP(S31,{0,1950001,3300001,6950001,9000001,18000001,40000001},{0,97500,427500,636000,1536000,2796000,4796000}),0)+ROUNDDOWN(ROUNDDOWN(S31*LOOKUP(S31,{0,1950001,3300001,6950001,9000001,18000001,40000001},{0.05,0.1,0.2,0.23,0.33,0.4,0.45})-LOOKUP(S31,{0,1950001,3300001,6950001,9000001,18000001,40000001},{0,97500,427500,636000,1536000,2796000,4796000}),0)*0.021,0))</f>
        <v/>
      </c>
      <c r="U31" s="25">
        <f>P31-T31</f>
        <v/>
      </c>
      <c r="V31" s="26">
        <f>IF(AND(P31&gt;0,T31=0),1,0)</f>
        <v/>
      </c>
    </row>
    <row r="32">
      <c r="A32" t="inlineStr">
        <is>
          <t>退職月別 賞与なし</t>
        </is>
      </c>
      <c r="B32" s="25" t="n">
        <v>500000</v>
      </c>
      <c r="C32" s="26" t="n">
        <v>6</v>
      </c>
      <c r="D32" s="27" t="n">
        <v>0</v>
      </c>
      <c r="E32" s="26" t="n">
        <v>7</v>
      </c>
      <c r="F32" s="26" t="n">
        <v>1</v>
      </c>
      <c r="G32" s="25" t="n">
        <v>0</v>
      </c>
      <c r="H32" s="25">
        <f>ROUND(B32*0.14575,0)</f>
        <v/>
      </c>
      <c r="I32" s="25">
        <f>B32-H32</f>
        <v/>
      </c>
      <c r="J32" s="25">
        <f>IF(MAX(0,I32-ROUNDUP(IF(I32&lt;=158333,54167,I32*LOOKUP(I32,{0,158334,300000,550000,708331},{0,0.3,0.2,0.1,0})+LOOKUP(I32,{0,158334,300000,550000,708331},{0,6667,36667,91667,162500})),0)-LOOKUP(I32,{0,2120834,2162500,2204167,2245834},{48334,40000,26667,13334,0}))&lt;=0,0,ROUND(MAX(0,I32-ROUNDUP(IF(I32&lt;=158333,54167,I32*LOOKUP(I32,{0,158334,300000,550000,708331},{0,0.3,0.2,0.1,0})+LOOKUP(I32,{0,158334,300000,550000,708331},{0,6667,36667,91667,162500})),0)-LOOKUP(I32,{0,2120834,2162500,2204167,2245834},{48334,40000,26667,13334,0}))*LOOKUP(MAX(0,I32-ROUNDUP(IF(I32&lt;=158333,54167,I32*LOOKUP(I32,{0,158334,300000,550000,708331},{0,0.3,0.2,0.1,0})+LOOKUP(I32,{0,158334,300000,550000,708331},{0,6667,36667,91667,162500})),0)-LOOKUP(I32,{0,2120834,2162500,2204167,2245834},{48334,40000,26667,13334,0})),{0,162501,275001,579167,750001,1500001,3333334},{0.05105,0.1021,0.2042,0.23483,0.33693,0.4084,0.45945})-LOOKUP(MAX(0,I32-ROUNDUP(IF(I32&lt;=158333,54167,I32*LOOKUP(I32,{0,158334,300000,550000,708331},{0,0.3,0.2,0.1,0})+LOOKUP(I32,{0,158334,300000,550000,708331},{0,6667,36667,91667,162500})),0)-LOOKUP(I32,{0,2120834,2162500,2204167,2245834},{48334,40000,26667,13334,0})),{0,162501,275001,579167,750001,1500001,3333334},{0,8296,36374,54113,130688,237893,408061}),-1))</f>
        <v/>
      </c>
      <c r="K32" s="25">
        <f>IF(AND(D32&gt;0,C32&gt;=E32),ROUND(B32*D32,0),0)</f>
        <v/>
      </c>
      <c r="L32" s="25">
        <f>ROUND(K32*0.14575,0)</f>
        <v/>
      </c>
      <c r="M32" s="25">
        <f>IF(K32=0,0,ROUNDDOWN(ROUND((K32-L32)*LOOKUP(I32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2" s="25">
        <f>B32*C32+K32</f>
        <v/>
      </c>
      <c r="O32" s="25">
        <f>H32*C32+L32</f>
        <v/>
      </c>
      <c r="P32" s="25">
        <f>J32*C32+M32</f>
        <v/>
      </c>
      <c r="Q32" s="25">
        <f>IF(F32=1,IF(N32&lt;741000,0,IF(N32&lt;2191000,N32-740000,IF(N32&lt;2193000,1451000,IF(N32&lt;2196000,1453000,IF(N32&lt;2200000,1456000,IF(N32&lt;6600000,ROUND(IF(FLOOR(N32,4000)&lt;=3600000,FLOOR(N32,4000)*0.7-80000,FLOOR(N32,4000)*0.8-440000),0),IF(N32&lt;=8500000,ROUNDDOWN(N32*0.9-1100000,0),N32-1950000))))))),IF(N32&lt;651000,0,IF(N32&lt;1900000,N32-650000,IF(N32&lt;6600000,ROUND(IF(FLOOR(N32,4000)&lt;=3600000,FLOOR(N32,4000)*0.7-80000,FLOOR(N32,4000)*0.8-440000),0),IF(N32&lt;=8500000,ROUNDDOWN(N32*0.9-1100000,0),N32-1950000)))))</f>
        <v/>
      </c>
      <c r="R32" s="25">
        <f>IF(F32=1,LOOKUP(Q32,{0,4890001,6550001,23500001},{1040000,670000,620000,0}),LOOKUP(Q32,{0,1320001,3360001,4890001,6550001,23500001},{950000,880000,680000,630000,580000,0}))</f>
        <v/>
      </c>
      <c r="S32" s="25">
        <f>MAX(0,ROUNDDOWN(Q32-O32-R32-G32,-3))</f>
        <v/>
      </c>
      <c r="T32" s="25">
        <f>IF(S32&lt;=0,0,ROUNDDOWN(S32*LOOKUP(S32,{0,1950001,3300001,6950001,9000001,18000001,40000001},{0.05,0.1,0.2,0.23,0.33,0.4,0.45})-LOOKUP(S32,{0,1950001,3300001,6950001,9000001,18000001,40000001},{0,97500,427500,636000,1536000,2796000,4796000}),0)+ROUNDDOWN(ROUNDDOWN(S32*LOOKUP(S32,{0,1950001,3300001,6950001,9000001,18000001,40000001},{0.05,0.1,0.2,0.23,0.33,0.4,0.45})-LOOKUP(S32,{0,1950001,3300001,6950001,9000001,18000001,40000001},{0,97500,427500,636000,1536000,2796000,4796000}),0)*0.021,0))</f>
        <v/>
      </c>
      <c r="U32" s="25">
        <f>P32-T32</f>
        <v/>
      </c>
      <c r="V32" s="26">
        <f>IF(AND(P32&gt;0,T32=0),1,0)</f>
        <v/>
      </c>
    </row>
    <row r="33">
      <c r="A33" t="inlineStr">
        <is>
          <t>退職月別 賞与なし</t>
        </is>
      </c>
      <c r="B33" s="25" t="n">
        <v>200000</v>
      </c>
      <c r="C33" s="26" t="n">
        <v>7</v>
      </c>
      <c r="D33" s="27" t="n">
        <v>0</v>
      </c>
      <c r="E33" s="26" t="n">
        <v>7</v>
      </c>
      <c r="F33" s="26" t="n">
        <v>1</v>
      </c>
      <c r="G33" s="25" t="n">
        <v>0</v>
      </c>
      <c r="H33" s="25">
        <f>ROUND(B33*0.14575,0)</f>
        <v/>
      </c>
      <c r="I33" s="25">
        <f>B33-H33</f>
        <v/>
      </c>
      <c r="J33" s="25">
        <f>IF(MAX(0,I33-ROUNDUP(IF(I33&lt;=158333,54167,I33*LOOKUP(I33,{0,158334,300000,550000,708331},{0,0.3,0.2,0.1,0})+LOOKUP(I33,{0,158334,300000,550000,708331},{0,6667,36667,91667,162500})),0)-LOOKUP(I33,{0,2120834,2162500,2204167,2245834},{48334,40000,26667,13334,0}))&lt;=0,0,ROUND(MAX(0,I33-ROUNDUP(IF(I33&lt;=158333,54167,I33*LOOKUP(I33,{0,158334,300000,550000,708331},{0,0.3,0.2,0.1,0})+LOOKUP(I33,{0,158334,300000,550000,708331},{0,6667,36667,91667,162500})),0)-LOOKUP(I33,{0,2120834,2162500,2204167,2245834},{48334,40000,26667,13334,0}))*LOOKUP(MAX(0,I33-ROUNDUP(IF(I33&lt;=158333,54167,I33*LOOKUP(I33,{0,158334,300000,550000,708331},{0,0.3,0.2,0.1,0})+LOOKUP(I33,{0,158334,300000,550000,708331},{0,6667,36667,91667,162500})),0)-LOOKUP(I33,{0,2120834,2162500,2204167,2245834},{48334,40000,26667,13334,0})),{0,162501,275001,579167,750001,1500001,3333334},{0.05105,0.1021,0.2042,0.23483,0.33693,0.4084,0.45945})-LOOKUP(MAX(0,I33-ROUNDUP(IF(I33&lt;=158333,54167,I33*LOOKUP(I33,{0,158334,300000,550000,708331},{0,0.3,0.2,0.1,0})+LOOKUP(I33,{0,158334,300000,550000,708331},{0,6667,36667,91667,162500})),0)-LOOKUP(I33,{0,2120834,2162500,2204167,2245834},{48334,40000,26667,13334,0})),{0,162501,275001,579167,750001,1500001,3333334},{0,8296,36374,54113,130688,237893,408061}),-1))</f>
        <v/>
      </c>
      <c r="K33" s="25">
        <f>IF(AND(D33&gt;0,C33&gt;=E33),ROUND(B33*D33,0),0)</f>
        <v/>
      </c>
      <c r="L33" s="25">
        <f>ROUND(K33*0.14575,0)</f>
        <v/>
      </c>
      <c r="M33" s="25">
        <f>IF(K33=0,0,ROUNDDOWN(ROUND((K33-L33)*LOOKUP(I33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3" s="25">
        <f>B33*C33+K33</f>
        <v/>
      </c>
      <c r="O33" s="25">
        <f>H33*C33+L33</f>
        <v/>
      </c>
      <c r="P33" s="25">
        <f>J33*C33+M33</f>
        <v/>
      </c>
      <c r="Q33" s="25">
        <f>IF(F33=1,IF(N33&lt;741000,0,IF(N33&lt;2191000,N33-740000,IF(N33&lt;2193000,1451000,IF(N33&lt;2196000,1453000,IF(N33&lt;2200000,1456000,IF(N33&lt;6600000,ROUND(IF(FLOOR(N33,4000)&lt;=3600000,FLOOR(N33,4000)*0.7-80000,FLOOR(N33,4000)*0.8-440000),0),IF(N33&lt;=8500000,ROUNDDOWN(N33*0.9-1100000,0),N33-1950000))))))),IF(N33&lt;651000,0,IF(N33&lt;1900000,N33-650000,IF(N33&lt;6600000,ROUND(IF(FLOOR(N33,4000)&lt;=3600000,FLOOR(N33,4000)*0.7-80000,FLOOR(N33,4000)*0.8-440000),0),IF(N33&lt;=8500000,ROUNDDOWN(N33*0.9-1100000,0),N33-1950000)))))</f>
        <v/>
      </c>
      <c r="R33" s="25">
        <f>IF(F33=1,LOOKUP(Q33,{0,4890001,6550001,23500001},{1040000,670000,620000,0}),LOOKUP(Q33,{0,1320001,3360001,4890001,6550001,23500001},{950000,880000,680000,630000,580000,0}))</f>
        <v/>
      </c>
      <c r="S33" s="25">
        <f>MAX(0,ROUNDDOWN(Q33-O33-R33-G33,-3))</f>
        <v/>
      </c>
      <c r="T33" s="25">
        <f>IF(S33&lt;=0,0,ROUNDDOWN(S33*LOOKUP(S33,{0,1950001,3300001,6950001,9000001,18000001,40000001},{0.05,0.1,0.2,0.23,0.33,0.4,0.45})-LOOKUP(S33,{0,1950001,3300001,6950001,9000001,18000001,40000001},{0,97500,427500,636000,1536000,2796000,4796000}),0)+ROUNDDOWN(ROUNDDOWN(S33*LOOKUP(S33,{0,1950001,3300001,6950001,9000001,18000001,40000001},{0.05,0.1,0.2,0.23,0.33,0.4,0.45})-LOOKUP(S33,{0,1950001,3300001,6950001,9000001,18000001,40000001},{0,97500,427500,636000,1536000,2796000,4796000}),0)*0.021,0))</f>
        <v/>
      </c>
      <c r="U33" s="25">
        <f>P33-T33</f>
        <v/>
      </c>
      <c r="V33" s="26">
        <f>IF(AND(P33&gt;0,T33=0),1,0)</f>
        <v/>
      </c>
    </row>
    <row r="34">
      <c r="A34" t="inlineStr">
        <is>
          <t>退職月別 賞与なし</t>
        </is>
      </c>
      <c r="B34" s="25" t="n">
        <v>250000</v>
      </c>
      <c r="C34" s="26" t="n">
        <v>7</v>
      </c>
      <c r="D34" s="27" t="n">
        <v>0</v>
      </c>
      <c r="E34" s="26" t="n">
        <v>7</v>
      </c>
      <c r="F34" s="26" t="n">
        <v>1</v>
      </c>
      <c r="G34" s="25" t="n">
        <v>0</v>
      </c>
      <c r="H34" s="25">
        <f>ROUND(B34*0.14575,0)</f>
        <v/>
      </c>
      <c r="I34" s="25">
        <f>B34-H34</f>
        <v/>
      </c>
      <c r="J34" s="25">
        <f>IF(MAX(0,I34-ROUNDUP(IF(I34&lt;=158333,54167,I34*LOOKUP(I34,{0,158334,300000,550000,708331},{0,0.3,0.2,0.1,0})+LOOKUP(I34,{0,158334,300000,550000,708331},{0,6667,36667,91667,162500})),0)-LOOKUP(I34,{0,2120834,2162500,2204167,2245834},{48334,40000,26667,13334,0}))&lt;=0,0,ROUND(MAX(0,I34-ROUNDUP(IF(I34&lt;=158333,54167,I34*LOOKUP(I34,{0,158334,300000,550000,708331},{0,0.3,0.2,0.1,0})+LOOKUP(I34,{0,158334,300000,550000,708331},{0,6667,36667,91667,162500})),0)-LOOKUP(I34,{0,2120834,2162500,2204167,2245834},{48334,40000,26667,13334,0}))*LOOKUP(MAX(0,I34-ROUNDUP(IF(I34&lt;=158333,54167,I34*LOOKUP(I34,{0,158334,300000,550000,708331},{0,0.3,0.2,0.1,0})+LOOKUP(I34,{0,158334,300000,550000,708331},{0,6667,36667,91667,162500})),0)-LOOKUP(I34,{0,2120834,2162500,2204167,2245834},{48334,40000,26667,13334,0})),{0,162501,275001,579167,750001,1500001,3333334},{0.05105,0.1021,0.2042,0.23483,0.33693,0.4084,0.45945})-LOOKUP(MAX(0,I34-ROUNDUP(IF(I34&lt;=158333,54167,I34*LOOKUP(I34,{0,158334,300000,550000,708331},{0,0.3,0.2,0.1,0})+LOOKUP(I34,{0,158334,300000,550000,708331},{0,6667,36667,91667,162500})),0)-LOOKUP(I34,{0,2120834,2162500,2204167,2245834},{48334,40000,26667,13334,0})),{0,162501,275001,579167,750001,1500001,3333334},{0,8296,36374,54113,130688,237893,408061}),-1))</f>
        <v/>
      </c>
      <c r="K34" s="25">
        <f>IF(AND(D34&gt;0,C34&gt;=E34),ROUND(B34*D34,0),0)</f>
        <v/>
      </c>
      <c r="L34" s="25">
        <f>ROUND(K34*0.14575,0)</f>
        <v/>
      </c>
      <c r="M34" s="25">
        <f>IF(K34=0,0,ROUNDDOWN(ROUND((K34-L34)*LOOKUP(I34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4" s="25">
        <f>B34*C34+K34</f>
        <v/>
      </c>
      <c r="O34" s="25">
        <f>H34*C34+L34</f>
        <v/>
      </c>
      <c r="P34" s="25">
        <f>J34*C34+M34</f>
        <v/>
      </c>
      <c r="Q34" s="25">
        <f>IF(F34=1,IF(N34&lt;741000,0,IF(N34&lt;2191000,N34-740000,IF(N34&lt;2193000,1451000,IF(N34&lt;2196000,1453000,IF(N34&lt;2200000,1456000,IF(N34&lt;6600000,ROUND(IF(FLOOR(N34,4000)&lt;=3600000,FLOOR(N34,4000)*0.7-80000,FLOOR(N34,4000)*0.8-440000),0),IF(N34&lt;=8500000,ROUNDDOWN(N34*0.9-1100000,0),N34-1950000))))))),IF(N34&lt;651000,0,IF(N34&lt;1900000,N34-650000,IF(N34&lt;6600000,ROUND(IF(FLOOR(N34,4000)&lt;=3600000,FLOOR(N34,4000)*0.7-80000,FLOOR(N34,4000)*0.8-440000),0),IF(N34&lt;=8500000,ROUNDDOWN(N34*0.9-1100000,0),N34-1950000)))))</f>
        <v/>
      </c>
      <c r="R34" s="25">
        <f>IF(F34=1,LOOKUP(Q34,{0,4890001,6550001,23500001},{1040000,670000,620000,0}),LOOKUP(Q34,{0,1320001,3360001,4890001,6550001,23500001},{950000,880000,680000,630000,580000,0}))</f>
        <v/>
      </c>
      <c r="S34" s="25">
        <f>MAX(0,ROUNDDOWN(Q34-O34-R34-G34,-3))</f>
        <v/>
      </c>
      <c r="T34" s="25">
        <f>IF(S34&lt;=0,0,ROUNDDOWN(S34*LOOKUP(S34,{0,1950001,3300001,6950001,9000001,18000001,40000001},{0.05,0.1,0.2,0.23,0.33,0.4,0.45})-LOOKUP(S34,{0,1950001,3300001,6950001,9000001,18000001,40000001},{0,97500,427500,636000,1536000,2796000,4796000}),0)+ROUNDDOWN(ROUNDDOWN(S34*LOOKUP(S34,{0,1950001,3300001,6950001,9000001,18000001,40000001},{0.05,0.1,0.2,0.23,0.33,0.4,0.45})-LOOKUP(S34,{0,1950001,3300001,6950001,9000001,18000001,40000001},{0,97500,427500,636000,1536000,2796000,4796000}),0)*0.021,0))</f>
        <v/>
      </c>
      <c r="U34" s="25">
        <f>P34-T34</f>
        <v/>
      </c>
      <c r="V34" s="26">
        <f>IF(AND(P34&gt;0,T34=0),1,0)</f>
        <v/>
      </c>
    </row>
    <row r="35">
      <c r="A35" t="inlineStr">
        <is>
          <t>退職月別 賞与なし</t>
        </is>
      </c>
      <c r="B35" s="25" t="n">
        <v>300000</v>
      </c>
      <c r="C35" s="26" t="n">
        <v>7</v>
      </c>
      <c r="D35" s="27" t="n">
        <v>0</v>
      </c>
      <c r="E35" s="26" t="n">
        <v>7</v>
      </c>
      <c r="F35" s="26" t="n">
        <v>1</v>
      </c>
      <c r="G35" s="25" t="n">
        <v>0</v>
      </c>
      <c r="H35" s="25">
        <f>ROUND(B35*0.14575,0)</f>
        <v/>
      </c>
      <c r="I35" s="25">
        <f>B35-H35</f>
        <v/>
      </c>
      <c r="J35" s="25">
        <f>IF(MAX(0,I35-ROUNDUP(IF(I35&lt;=158333,54167,I35*LOOKUP(I35,{0,158334,300000,550000,708331},{0,0.3,0.2,0.1,0})+LOOKUP(I35,{0,158334,300000,550000,708331},{0,6667,36667,91667,162500})),0)-LOOKUP(I35,{0,2120834,2162500,2204167,2245834},{48334,40000,26667,13334,0}))&lt;=0,0,ROUND(MAX(0,I35-ROUNDUP(IF(I35&lt;=158333,54167,I35*LOOKUP(I35,{0,158334,300000,550000,708331},{0,0.3,0.2,0.1,0})+LOOKUP(I35,{0,158334,300000,550000,708331},{0,6667,36667,91667,162500})),0)-LOOKUP(I35,{0,2120834,2162500,2204167,2245834},{48334,40000,26667,13334,0}))*LOOKUP(MAX(0,I35-ROUNDUP(IF(I35&lt;=158333,54167,I35*LOOKUP(I35,{0,158334,300000,550000,708331},{0,0.3,0.2,0.1,0})+LOOKUP(I35,{0,158334,300000,550000,708331},{0,6667,36667,91667,162500})),0)-LOOKUP(I35,{0,2120834,2162500,2204167,2245834},{48334,40000,26667,13334,0})),{0,162501,275001,579167,750001,1500001,3333334},{0.05105,0.1021,0.2042,0.23483,0.33693,0.4084,0.45945})-LOOKUP(MAX(0,I35-ROUNDUP(IF(I35&lt;=158333,54167,I35*LOOKUP(I35,{0,158334,300000,550000,708331},{0,0.3,0.2,0.1,0})+LOOKUP(I35,{0,158334,300000,550000,708331},{0,6667,36667,91667,162500})),0)-LOOKUP(I35,{0,2120834,2162500,2204167,2245834},{48334,40000,26667,13334,0})),{0,162501,275001,579167,750001,1500001,3333334},{0,8296,36374,54113,130688,237893,408061}),-1))</f>
        <v/>
      </c>
      <c r="K35" s="25">
        <f>IF(AND(D35&gt;0,C35&gt;=E35),ROUND(B35*D35,0),0)</f>
        <v/>
      </c>
      <c r="L35" s="25">
        <f>ROUND(K35*0.14575,0)</f>
        <v/>
      </c>
      <c r="M35" s="25">
        <f>IF(K35=0,0,ROUNDDOWN(ROUND((K35-L35)*LOOKUP(I35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5" s="25">
        <f>B35*C35+K35</f>
        <v/>
      </c>
      <c r="O35" s="25">
        <f>H35*C35+L35</f>
        <v/>
      </c>
      <c r="P35" s="25">
        <f>J35*C35+M35</f>
        <v/>
      </c>
      <c r="Q35" s="25">
        <f>IF(F35=1,IF(N35&lt;741000,0,IF(N35&lt;2191000,N35-740000,IF(N35&lt;2193000,1451000,IF(N35&lt;2196000,1453000,IF(N35&lt;2200000,1456000,IF(N35&lt;6600000,ROUND(IF(FLOOR(N35,4000)&lt;=3600000,FLOOR(N35,4000)*0.7-80000,FLOOR(N35,4000)*0.8-440000),0),IF(N35&lt;=8500000,ROUNDDOWN(N35*0.9-1100000,0),N35-1950000))))))),IF(N35&lt;651000,0,IF(N35&lt;1900000,N35-650000,IF(N35&lt;6600000,ROUND(IF(FLOOR(N35,4000)&lt;=3600000,FLOOR(N35,4000)*0.7-80000,FLOOR(N35,4000)*0.8-440000),0),IF(N35&lt;=8500000,ROUNDDOWN(N35*0.9-1100000,0),N35-1950000)))))</f>
        <v/>
      </c>
      <c r="R35" s="25">
        <f>IF(F35=1,LOOKUP(Q35,{0,4890001,6550001,23500001},{1040000,670000,620000,0}),LOOKUP(Q35,{0,1320001,3360001,4890001,6550001,23500001},{950000,880000,680000,630000,580000,0}))</f>
        <v/>
      </c>
      <c r="S35" s="25">
        <f>MAX(0,ROUNDDOWN(Q35-O35-R35-G35,-3))</f>
        <v/>
      </c>
      <c r="T35" s="25">
        <f>IF(S35&lt;=0,0,ROUNDDOWN(S35*LOOKUP(S35,{0,1950001,3300001,6950001,9000001,18000001,40000001},{0.05,0.1,0.2,0.23,0.33,0.4,0.45})-LOOKUP(S35,{0,1950001,3300001,6950001,9000001,18000001,40000001},{0,97500,427500,636000,1536000,2796000,4796000}),0)+ROUNDDOWN(ROUNDDOWN(S35*LOOKUP(S35,{0,1950001,3300001,6950001,9000001,18000001,40000001},{0.05,0.1,0.2,0.23,0.33,0.4,0.45})-LOOKUP(S35,{0,1950001,3300001,6950001,9000001,18000001,40000001},{0,97500,427500,636000,1536000,2796000,4796000}),0)*0.021,0))</f>
        <v/>
      </c>
      <c r="U35" s="25">
        <f>P35-T35</f>
        <v/>
      </c>
      <c r="V35" s="26">
        <f>IF(AND(P35&gt;0,T35=0),1,0)</f>
        <v/>
      </c>
    </row>
    <row r="36">
      <c r="A36" t="inlineStr">
        <is>
          <t>退職月別 賞与なし</t>
        </is>
      </c>
      <c r="B36" s="25" t="n">
        <v>400000</v>
      </c>
      <c r="C36" s="26" t="n">
        <v>7</v>
      </c>
      <c r="D36" s="27" t="n">
        <v>0</v>
      </c>
      <c r="E36" s="26" t="n">
        <v>7</v>
      </c>
      <c r="F36" s="26" t="n">
        <v>1</v>
      </c>
      <c r="G36" s="25" t="n">
        <v>0</v>
      </c>
      <c r="H36" s="25">
        <f>ROUND(B36*0.14575,0)</f>
        <v/>
      </c>
      <c r="I36" s="25">
        <f>B36-H36</f>
        <v/>
      </c>
      <c r="J36" s="25">
        <f>IF(MAX(0,I36-ROUNDUP(IF(I36&lt;=158333,54167,I36*LOOKUP(I36,{0,158334,300000,550000,708331},{0,0.3,0.2,0.1,0})+LOOKUP(I36,{0,158334,300000,550000,708331},{0,6667,36667,91667,162500})),0)-LOOKUP(I36,{0,2120834,2162500,2204167,2245834},{48334,40000,26667,13334,0}))&lt;=0,0,ROUND(MAX(0,I36-ROUNDUP(IF(I36&lt;=158333,54167,I36*LOOKUP(I36,{0,158334,300000,550000,708331},{0,0.3,0.2,0.1,0})+LOOKUP(I36,{0,158334,300000,550000,708331},{0,6667,36667,91667,162500})),0)-LOOKUP(I36,{0,2120834,2162500,2204167,2245834},{48334,40000,26667,13334,0}))*LOOKUP(MAX(0,I36-ROUNDUP(IF(I36&lt;=158333,54167,I36*LOOKUP(I36,{0,158334,300000,550000,708331},{0,0.3,0.2,0.1,0})+LOOKUP(I36,{0,158334,300000,550000,708331},{0,6667,36667,91667,162500})),0)-LOOKUP(I36,{0,2120834,2162500,2204167,2245834},{48334,40000,26667,13334,0})),{0,162501,275001,579167,750001,1500001,3333334},{0.05105,0.1021,0.2042,0.23483,0.33693,0.4084,0.45945})-LOOKUP(MAX(0,I36-ROUNDUP(IF(I36&lt;=158333,54167,I36*LOOKUP(I36,{0,158334,300000,550000,708331},{0,0.3,0.2,0.1,0})+LOOKUP(I36,{0,158334,300000,550000,708331},{0,6667,36667,91667,162500})),0)-LOOKUP(I36,{0,2120834,2162500,2204167,2245834},{48334,40000,26667,13334,0})),{0,162501,275001,579167,750001,1500001,3333334},{0,8296,36374,54113,130688,237893,408061}),-1))</f>
        <v/>
      </c>
      <c r="K36" s="25">
        <f>IF(AND(D36&gt;0,C36&gt;=E36),ROUND(B36*D36,0),0)</f>
        <v/>
      </c>
      <c r="L36" s="25">
        <f>ROUND(K36*0.14575,0)</f>
        <v/>
      </c>
      <c r="M36" s="25">
        <f>IF(K36=0,0,ROUNDDOWN(ROUND((K36-L36)*LOOKUP(I36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6" s="25">
        <f>B36*C36+K36</f>
        <v/>
      </c>
      <c r="O36" s="25">
        <f>H36*C36+L36</f>
        <v/>
      </c>
      <c r="P36" s="25">
        <f>J36*C36+M36</f>
        <v/>
      </c>
      <c r="Q36" s="25">
        <f>IF(F36=1,IF(N36&lt;741000,0,IF(N36&lt;2191000,N36-740000,IF(N36&lt;2193000,1451000,IF(N36&lt;2196000,1453000,IF(N36&lt;2200000,1456000,IF(N36&lt;6600000,ROUND(IF(FLOOR(N36,4000)&lt;=3600000,FLOOR(N36,4000)*0.7-80000,FLOOR(N36,4000)*0.8-440000),0),IF(N36&lt;=8500000,ROUNDDOWN(N36*0.9-1100000,0),N36-1950000))))))),IF(N36&lt;651000,0,IF(N36&lt;1900000,N36-650000,IF(N36&lt;6600000,ROUND(IF(FLOOR(N36,4000)&lt;=3600000,FLOOR(N36,4000)*0.7-80000,FLOOR(N36,4000)*0.8-440000),0),IF(N36&lt;=8500000,ROUNDDOWN(N36*0.9-1100000,0),N36-1950000)))))</f>
        <v/>
      </c>
      <c r="R36" s="25">
        <f>IF(F36=1,LOOKUP(Q36,{0,4890001,6550001,23500001},{1040000,670000,620000,0}),LOOKUP(Q36,{0,1320001,3360001,4890001,6550001,23500001},{950000,880000,680000,630000,580000,0}))</f>
        <v/>
      </c>
      <c r="S36" s="25">
        <f>MAX(0,ROUNDDOWN(Q36-O36-R36-G36,-3))</f>
        <v/>
      </c>
      <c r="T36" s="25">
        <f>IF(S36&lt;=0,0,ROUNDDOWN(S36*LOOKUP(S36,{0,1950001,3300001,6950001,9000001,18000001,40000001},{0.05,0.1,0.2,0.23,0.33,0.4,0.45})-LOOKUP(S36,{0,1950001,3300001,6950001,9000001,18000001,40000001},{0,97500,427500,636000,1536000,2796000,4796000}),0)+ROUNDDOWN(ROUNDDOWN(S36*LOOKUP(S36,{0,1950001,3300001,6950001,9000001,18000001,40000001},{0.05,0.1,0.2,0.23,0.33,0.4,0.45})-LOOKUP(S36,{0,1950001,3300001,6950001,9000001,18000001,40000001},{0,97500,427500,636000,1536000,2796000,4796000}),0)*0.021,0))</f>
        <v/>
      </c>
      <c r="U36" s="25">
        <f>P36-T36</f>
        <v/>
      </c>
      <c r="V36" s="26">
        <f>IF(AND(P36&gt;0,T36=0),1,0)</f>
        <v/>
      </c>
    </row>
    <row r="37">
      <c r="A37" t="inlineStr">
        <is>
          <t>退職月別 賞与なし</t>
        </is>
      </c>
      <c r="B37" s="25" t="n">
        <v>500000</v>
      </c>
      <c r="C37" s="26" t="n">
        <v>7</v>
      </c>
      <c r="D37" s="27" t="n">
        <v>0</v>
      </c>
      <c r="E37" s="26" t="n">
        <v>7</v>
      </c>
      <c r="F37" s="26" t="n">
        <v>1</v>
      </c>
      <c r="G37" s="25" t="n">
        <v>0</v>
      </c>
      <c r="H37" s="25">
        <f>ROUND(B37*0.14575,0)</f>
        <v/>
      </c>
      <c r="I37" s="25">
        <f>B37-H37</f>
        <v/>
      </c>
      <c r="J37" s="25">
        <f>IF(MAX(0,I37-ROUNDUP(IF(I37&lt;=158333,54167,I37*LOOKUP(I37,{0,158334,300000,550000,708331},{0,0.3,0.2,0.1,0})+LOOKUP(I37,{0,158334,300000,550000,708331},{0,6667,36667,91667,162500})),0)-LOOKUP(I37,{0,2120834,2162500,2204167,2245834},{48334,40000,26667,13334,0}))&lt;=0,0,ROUND(MAX(0,I37-ROUNDUP(IF(I37&lt;=158333,54167,I37*LOOKUP(I37,{0,158334,300000,550000,708331},{0,0.3,0.2,0.1,0})+LOOKUP(I37,{0,158334,300000,550000,708331},{0,6667,36667,91667,162500})),0)-LOOKUP(I37,{0,2120834,2162500,2204167,2245834},{48334,40000,26667,13334,0}))*LOOKUP(MAX(0,I37-ROUNDUP(IF(I37&lt;=158333,54167,I37*LOOKUP(I37,{0,158334,300000,550000,708331},{0,0.3,0.2,0.1,0})+LOOKUP(I37,{0,158334,300000,550000,708331},{0,6667,36667,91667,162500})),0)-LOOKUP(I37,{0,2120834,2162500,2204167,2245834},{48334,40000,26667,13334,0})),{0,162501,275001,579167,750001,1500001,3333334},{0.05105,0.1021,0.2042,0.23483,0.33693,0.4084,0.45945})-LOOKUP(MAX(0,I37-ROUNDUP(IF(I37&lt;=158333,54167,I37*LOOKUP(I37,{0,158334,300000,550000,708331},{0,0.3,0.2,0.1,0})+LOOKUP(I37,{0,158334,300000,550000,708331},{0,6667,36667,91667,162500})),0)-LOOKUP(I37,{0,2120834,2162500,2204167,2245834},{48334,40000,26667,13334,0})),{0,162501,275001,579167,750001,1500001,3333334},{0,8296,36374,54113,130688,237893,408061}),-1))</f>
        <v/>
      </c>
      <c r="K37" s="25">
        <f>IF(AND(D37&gt;0,C37&gt;=E37),ROUND(B37*D37,0),0)</f>
        <v/>
      </c>
      <c r="L37" s="25">
        <f>ROUND(K37*0.14575,0)</f>
        <v/>
      </c>
      <c r="M37" s="25">
        <f>IF(K37=0,0,ROUNDDOWN(ROUND((K37-L37)*LOOKUP(I37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7" s="25">
        <f>B37*C37+K37</f>
        <v/>
      </c>
      <c r="O37" s="25">
        <f>H37*C37+L37</f>
        <v/>
      </c>
      <c r="P37" s="25">
        <f>J37*C37+M37</f>
        <v/>
      </c>
      <c r="Q37" s="25">
        <f>IF(F37=1,IF(N37&lt;741000,0,IF(N37&lt;2191000,N37-740000,IF(N37&lt;2193000,1451000,IF(N37&lt;2196000,1453000,IF(N37&lt;2200000,1456000,IF(N37&lt;6600000,ROUND(IF(FLOOR(N37,4000)&lt;=3600000,FLOOR(N37,4000)*0.7-80000,FLOOR(N37,4000)*0.8-440000),0),IF(N37&lt;=8500000,ROUNDDOWN(N37*0.9-1100000,0),N37-1950000))))))),IF(N37&lt;651000,0,IF(N37&lt;1900000,N37-650000,IF(N37&lt;6600000,ROUND(IF(FLOOR(N37,4000)&lt;=3600000,FLOOR(N37,4000)*0.7-80000,FLOOR(N37,4000)*0.8-440000),0),IF(N37&lt;=8500000,ROUNDDOWN(N37*0.9-1100000,0),N37-1950000)))))</f>
        <v/>
      </c>
      <c r="R37" s="25">
        <f>IF(F37=1,LOOKUP(Q37,{0,4890001,6550001,23500001},{1040000,670000,620000,0}),LOOKUP(Q37,{0,1320001,3360001,4890001,6550001,23500001},{950000,880000,680000,630000,580000,0}))</f>
        <v/>
      </c>
      <c r="S37" s="25">
        <f>MAX(0,ROUNDDOWN(Q37-O37-R37-G37,-3))</f>
        <v/>
      </c>
      <c r="T37" s="25">
        <f>IF(S37&lt;=0,0,ROUNDDOWN(S37*LOOKUP(S37,{0,1950001,3300001,6950001,9000001,18000001,40000001},{0.05,0.1,0.2,0.23,0.33,0.4,0.45})-LOOKUP(S37,{0,1950001,3300001,6950001,9000001,18000001,40000001},{0,97500,427500,636000,1536000,2796000,4796000}),0)+ROUNDDOWN(ROUNDDOWN(S37*LOOKUP(S37,{0,1950001,3300001,6950001,9000001,18000001,40000001},{0.05,0.1,0.2,0.23,0.33,0.4,0.45})-LOOKUP(S37,{0,1950001,3300001,6950001,9000001,18000001,40000001},{0,97500,427500,636000,1536000,2796000,4796000}),0)*0.021,0))</f>
        <v/>
      </c>
      <c r="U37" s="25">
        <f>P37-T37</f>
        <v/>
      </c>
      <c r="V37" s="26">
        <f>IF(AND(P37&gt;0,T37=0),1,0)</f>
        <v/>
      </c>
    </row>
    <row r="38">
      <c r="A38" t="inlineStr">
        <is>
          <t>退職月別 賞与なし</t>
        </is>
      </c>
      <c r="B38" s="25" t="n">
        <v>200000</v>
      </c>
      <c r="C38" s="26" t="n">
        <v>8</v>
      </c>
      <c r="D38" s="27" t="n">
        <v>0</v>
      </c>
      <c r="E38" s="26" t="n">
        <v>7</v>
      </c>
      <c r="F38" s="26" t="n">
        <v>1</v>
      </c>
      <c r="G38" s="25" t="n">
        <v>0</v>
      </c>
      <c r="H38" s="25">
        <f>ROUND(B38*0.14575,0)</f>
        <v/>
      </c>
      <c r="I38" s="25">
        <f>B38-H38</f>
        <v/>
      </c>
      <c r="J38" s="25">
        <f>IF(MAX(0,I38-ROUNDUP(IF(I38&lt;=158333,54167,I38*LOOKUP(I38,{0,158334,300000,550000,708331},{0,0.3,0.2,0.1,0})+LOOKUP(I38,{0,158334,300000,550000,708331},{0,6667,36667,91667,162500})),0)-LOOKUP(I38,{0,2120834,2162500,2204167,2245834},{48334,40000,26667,13334,0}))&lt;=0,0,ROUND(MAX(0,I38-ROUNDUP(IF(I38&lt;=158333,54167,I38*LOOKUP(I38,{0,158334,300000,550000,708331},{0,0.3,0.2,0.1,0})+LOOKUP(I38,{0,158334,300000,550000,708331},{0,6667,36667,91667,162500})),0)-LOOKUP(I38,{0,2120834,2162500,2204167,2245834},{48334,40000,26667,13334,0}))*LOOKUP(MAX(0,I38-ROUNDUP(IF(I38&lt;=158333,54167,I38*LOOKUP(I38,{0,158334,300000,550000,708331},{0,0.3,0.2,0.1,0})+LOOKUP(I38,{0,158334,300000,550000,708331},{0,6667,36667,91667,162500})),0)-LOOKUP(I38,{0,2120834,2162500,2204167,2245834},{48334,40000,26667,13334,0})),{0,162501,275001,579167,750001,1500001,3333334},{0.05105,0.1021,0.2042,0.23483,0.33693,0.4084,0.45945})-LOOKUP(MAX(0,I38-ROUNDUP(IF(I38&lt;=158333,54167,I38*LOOKUP(I38,{0,158334,300000,550000,708331},{0,0.3,0.2,0.1,0})+LOOKUP(I38,{0,158334,300000,550000,708331},{0,6667,36667,91667,162500})),0)-LOOKUP(I38,{0,2120834,2162500,2204167,2245834},{48334,40000,26667,13334,0})),{0,162501,275001,579167,750001,1500001,3333334},{0,8296,36374,54113,130688,237893,408061}),-1))</f>
        <v/>
      </c>
      <c r="K38" s="25">
        <f>IF(AND(D38&gt;0,C38&gt;=E38),ROUND(B38*D38,0),0)</f>
        <v/>
      </c>
      <c r="L38" s="25">
        <f>ROUND(K38*0.14575,0)</f>
        <v/>
      </c>
      <c r="M38" s="25">
        <f>IF(K38=0,0,ROUNDDOWN(ROUND((K38-L38)*LOOKUP(I38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8" s="25">
        <f>B38*C38+K38</f>
        <v/>
      </c>
      <c r="O38" s="25">
        <f>H38*C38+L38</f>
        <v/>
      </c>
      <c r="P38" s="25">
        <f>J38*C38+M38</f>
        <v/>
      </c>
      <c r="Q38" s="25">
        <f>IF(F38=1,IF(N38&lt;741000,0,IF(N38&lt;2191000,N38-740000,IF(N38&lt;2193000,1451000,IF(N38&lt;2196000,1453000,IF(N38&lt;2200000,1456000,IF(N38&lt;6600000,ROUND(IF(FLOOR(N38,4000)&lt;=3600000,FLOOR(N38,4000)*0.7-80000,FLOOR(N38,4000)*0.8-440000),0),IF(N38&lt;=8500000,ROUNDDOWN(N38*0.9-1100000,0),N38-1950000))))))),IF(N38&lt;651000,0,IF(N38&lt;1900000,N38-650000,IF(N38&lt;6600000,ROUND(IF(FLOOR(N38,4000)&lt;=3600000,FLOOR(N38,4000)*0.7-80000,FLOOR(N38,4000)*0.8-440000),0),IF(N38&lt;=8500000,ROUNDDOWN(N38*0.9-1100000,0),N38-1950000)))))</f>
        <v/>
      </c>
      <c r="R38" s="25">
        <f>IF(F38=1,LOOKUP(Q38,{0,4890001,6550001,23500001},{1040000,670000,620000,0}),LOOKUP(Q38,{0,1320001,3360001,4890001,6550001,23500001},{950000,880000,680000,630000,580000,0}))</f>
        <v/>
      </c>
      <c r="S38" s="25">
        <f>MAX(0,ROUNDDOWN(Q38-O38-R38-G38,-3))</f>
        <v/>
      </c>
      <c r="T38" s="25">
        <f>IF(S38&lt;=0,0,ROUNDDOWN(S38*LOOKUP(S38,{0,1950001,3300001,6950001,9000001,18000001,40000001},{0.05,0.1,0.2,0.23,0.33,0.4,0.45})-LOOKUP(S38,{0,1950001,3300001,6950001,9000001,18000001,40000001},{0,97500,427500,636000,1536000,2796000,4796000}),0)+ROUNDDOWN(ROUNDDOWN(S38*LOOKUP(S38,{0,1950001,3300001,6950001,9000001,18000001,40000001},{0.05,0.1,0.2,0.23,0.33,0.4,0.45})-LOOKUP(S38,{0,1950001,3300001,6950001,9000001,18000001,40000001},{0,97500,427500,636000,1536000,2796000,4796000}),0)*0.021,0))</f>
        <v/>
      </c>
      <c r="U38" s="25">
        <f>P38-T38</f>
        <v/>
      </c>
      <c r="V38" s="26">
        <f>IF(AND(P38&gt;0,T38=0),1,0)</f>
        <v/>
      </c>
    </row>
    <row r="39">
      <c r="A39" t="inlineStr">
        <is>
          <t>退職月別 賞与なし</t>
        </is>
      </c>
      <c r="B39" s="25" t="n">
        <v>250000</v>
      </c>
      <c r="C39" s="26" t="n">
        <v>8</v>
      </c>
      <c r="D39" s="27" t="n">
        <v>0</v>
      </c>
      <c r="E39" s="26" t="n">
        <v>7</v>
      </c>
      <c r="F39" s="26" t="n">
        <v>1</v>
      </c>
      <c r="G39" s="25" t="n">
        <v>0</v>
      </c>
      <c r="H39" s="25">
        <f>ROUND(B39*0.14575,0)</f>
        <v/>
      </c>
      <c r="I39" s="25">
        <f>B39-H39</f>
        <v/>
      </c>
      <c r="J39" s="25">
        <f>IF(MAX(0,I39-ROUNDUP(IF(I39&lt;=158333,54167,I39*LOOKUP(I39,{0,158334,300000,550000,708331},{0,0.3,0.2,0.1,0})+LOOKUP(I39,{0,158334,300000,550000,708331},{0,6667,36667,91667,162500})),0)-LOOKUP(I39,{0,2120834,2162500,2204167,2245834},{48334,40000,26667,13334,0}))&lt;=0,0,ROUND(MAX(0,I39-ROUNDUP(IF(I39&lt;=158333,54167,I39*LOOKUP(I39,{0,158334,300000,550000,708331},{0,0.3,0.2,0.1,0})+LOOKUP(I39,{0,158334,300000,550000,708331},{0,6667,36667,91667,162500})),0)-LOOKUP(I39,{0,2120834,2162500,2204167,2245834},{48334,40000,26667,13334,0}))*LOOKUP(MAX(0,I39-ROUNDUP(IF(I39&lt;=158333,54167,I39*LOOKUP(I39,{0,158334,300000,550000,708331},{0,0.3,0.2,0.1,0})+LOOKUP(I39,{0,158334,300000,550000,708331},{0,6667,36667,91667,162500})),0)-LOOKUP(I39,{0,2120834,2162500,2204167,2245834},{48334,40000,26667,13334,0})),{0,162501,275001,579167,750001,1500001,3333334},{0.05105,0.1021,0.2042,0.23483,0.33693,0.4084,0.45945})-LOOKUP(MAX(0,I39-ROUNDUP(IF(I39&lt;=158333,54167,I39*LOOKUP(I39,{0,158334,300000,550000,708331},{0,0.3,0.2,0.1,0})+LOOKUP(I39,{0,158334,300000,550000,708331},{0,6667,36667,91667,162500})),0)-LOOKUP(I39,{0,2120834,2162500,2204167,2245834},{48334,40000,26667,13334,0})),{0,162501,275001,579167,750001,1500001,3333334},{0,8296,36374,54113,130688,237893,408061}),-1))</f>
        <v/>
      </c>
      <c r="K39" s="25">
        <f>IF(AND(D39&gt;0,C39&gt;=E39),ROUND(B39*D39,0),0)</f>
        <v/>
      </c>
      <c r="L39" s="25">
        <f>ROUND(K39*0.14575,0)</f>
        <v/>
      </c>
      <c r="M39" s="25">
        <f>IF(K39=0,0,ROUNDDOWN(ROUND((K39-L39)*LOOKUP(I39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9" s="25">
        <f>B39*C39+K39</f>
        <v/>
      </c>
      <c r="O39" s="25">
        <f>H39*C39+L39</f>
        <v/>
      </c>
      <c r="P39" s="25">
        <f>J39*C39+M39</f>
        <v/>
      </c>
      <c r="Q39" s="25">
        <f>IF(F39=1,IF(N39&lt;741000,0,IF(N39&lt;2191000,N39-740000,IF(N39&lt;2193000,1451000,IF(N39&lt;2196000,1453000,IF(N39&lt;2200000,1456000,IF(N39&lt;6600000,ROUND(IF(FLOOR(N39,4000)&lt;=3600000,FLOOR(N39,4000)*0.7-80000,FLOOR(N39,4000)*0.8-440000),0),IF(N39&lt;=8500000,ROUNDDOWN(N39*0.9-1100000,0),N39-1950000))))))),IF(N39&lt;651000,0,IF(N39&lt;1900000,N39-650000,IF(N39&lt;6600000,ROUND(IF(FLOOR(N39,4000)&lt;=3600000,FLOOR(N39,4000)*0.7-80000,FLOOR(N39,4000)*0.8-440000),0),IF(N39&lt;=8500000,ROUNDDOWN(N39*0.9-1100000,0),N39-1950000)))))</f>
        <v/>
      </c>
      <c r="R39" s="25">
        <f>IF(F39=1,LOOKUP(Q39,{0,4890001,6550001,23500001},{1040000,670000,620000,0}),LOOKUP(Q39,{0,1320001,3360001,4890001,6550001,23500001},{950000,880000,680000,630000,580000,0}))</f>
        <v/>
      </c>
      <c r="S39" s="25">
        <f>MAX(0,ROUNDDOWN(Q39-O39-R39-G39,-3))</f>
        <v/>
      </c>
      <c r="T39" s="25">
        <f>IF(S39&lt;=0,0,ROUNDDOWN(S39*LOOKUP(S39,{0,1950001,3300001,6950001,9000001,18000001,40000001},{0.05,0.1,0.2,0.23,0.33,0.4,0.45})-LOOKUP(S39,{0,1950001,3300001,6950001,9000001,18000001,40000001},{0,97500,427500,636000,1536000,2796000,4796000}),0)+ROUNDDOWN(ROUNDDOWN(S39*LOOKUP(S39,{0,1950001,3300001,6950001,9000001,18000001,40000001},{0.05,0.1,0.2,0.23,0.33,0.4,0.45})-LOOKUP(S39,{0,1950001,3300001,6950001,9000001,18000001,40000001},{0,97500,427500,636000,1536000,2796000,4796000}),0)*0.021,0))</f>
        <v/>
      </c>
      <c r="U39" s="25">
        <f>P39-T39</f>
        <v/>
      </c>
      <c r="V39" s="26">
        <f>IF(AND(P39&gt;0,T39=0),1,0)</f>
        <v/>
      </c>
    </row>
    <row r="40">
      <c r="A40" t="inlineStr">
        <is>
          <t>退職月別 賞与なし</t>
        </is>
      </c>
      <c r="B40" s="25" t="n">
        <v>300000</v>
      </c>
      <c r="C40" s="26" t="n">
        <v>8</v>
      </c>
      <c r="D40" s="27" t="n">
        <v>0</v>
      </c>
      <c r="E40" s="26" t="n">
        <v>7</v>
      </c>
      <c r="F40" s="26" t="n">
        <v>1</v>
      </c>
      <c r="G40" s="25" t="n">
        <v>0</v>
      </c>
      <c r="H40" s="25">
        <f>ROUND(B40*0.14575,0)</f>
        <v/>
      </c>
      <c r="I40" s="25">
        <f>B40-H40</f>
        <v/>
      </c>
      <c r="J40" s="25">
        <f>IF(MAX(0,I40-ROUNDUP(IF(I40&lt;=158333,54167,I40*LOOKUP(I40,{0,158334,300000,550000,708331},{0,0.3,0.2,0.1,0})+LOOKUP(I40,{0,158334,300000,550000,708331},{0,6667,36667,91667,162500})),0)-LOOKUP(I40,{0,2120834,2162500,2204167,2245834},{48334,40000,26667,13334,0}))&lt;=0,0,ROUND(MAX(0,I40-ROUNDUP(IF(I40&lt;=158333,54167,I40*LOOKUP(I40,{0,158334,300000,550000,708331},{0,0.3,0.2,0.1,0})+LOOKUP(I40,{0,158334,300000,550000,708331},{0,6667,36667,91667,162500})),0)-LOOKUP(I40,{0,2120834,2162500,2204167,2245834},{48334,40000,26667,13334,0}))*LOOKUP(MAX(0,I40-ROUNDUP(IF(I40&lt;=158333,54167,I40*LOOKUP(I40,{0,158334,300000,550000,708331},{0,0.3,0.2,0.1,0})+LOOKUP(I40,{0,158334,300000,550000,708331},{0,6667,36667,91667,162500})),0)-LOOKUP(I40,{0,2120834,2162500,2204167,2245834},{48334,40000,26667,13334,0})),{0,162501,275001,579167,750001,1500001,3333334},{0.05105,0.1021,0.2042,0.23483,0.33693,0.4084,0.45945})-LOOKUP(MAX(0,I40-ROUNDUP(IF(I40&lt;=158333,54167,I40*LOOKUP(I40,{0,158334,300000,550000,708331},{0,0.3,0.2,0.1,0})+LOOKUP(I40,{0,158334,300000,550000,708331},{0,6667,36667,91667,162500})),0)-LOOKUP(I40,{0,2120834,2162500,2204167,2245834},{48334,40000,26667,13334,0})),{0,162501,275001,579167,750001,1500001,3333334},{0,8296,36374,54113,130688,237893,408061}),-1))</f>
        <v/>
      </c>
      <c r="K40" s="25">
        <f>IF(AND(D40&gt;0,C40&gt;=E40),ROUND(B40*D40,0),0)</f>
        <v/>
      </c>
      <c r="L40" s="25">
        <f>ROUND(K40*0.14575,0)</f>
        <v/>
      </c>
      <c r="M40" s="25">
        <f>IF(K40=0,0,ROUNDDOWN(ROUND((K40-L40)*LOOKUP(I40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0" s="25">
        <f>B40*C40+K40</f>
        <v/>
      </c>
      <c r="O40" s="25">
        <f>H40*C40+L40</f>
        <v/>
      </c>
      <c r="P40" s="25">
        <f>J40*C40+M40</f>
        <v/>
      </c>
      <c r="Q40" s="25">
        <f>IF(F40=1,IF(N40&lt;741000,0,IF(N40&lt;2191000,N40-740000,IF(N40&lt;2193000,1451000,IF(N40&lt;2196000,1453000,IF(N40&lt;2200000,1456000,IF(N40&lt;6600000,ROUND(IF(FLOOR(N40,4000)&lt;=3600000,FLOOR(N40,4000)*0.7-80000,FLOOR(N40,4000)*0.8-440000),0),IF(N40&lt;=8500000,ROUNDDOWN(N40*0.9-1100000,0),N40-1950000))))))),IF(N40&lt;651000,0,IF(N40&lt;1900000,N40-650000,IF(N40&lt;6600000,ROUND(IF(FLOOR(N40,4000)&lt;=3600000,FLOOR(N40,4000)*0.7-80000,FLOOR(N40,4000)*0.8-440000),0),IF(N40&lt;=8500000,ROUNDDOWN(N40*0.9-1100000,0),N40-1950000)))))</f>
        <v/>
      </c>
      <c r="R40" s="25">
        <f>IF(F40=1,LOOKUP(Q40,{0,4890001,6550001,23500001},{1040000,670000,620000,0}),LOOKUP(Q40,{0,1320001,3360001,4890001,6550001,23500001},{950000,880000,680000,630000,580000,0}))</f>
        <v/>
      </c>
      <c r="S40" s="25">
        <f>MAX(0,ROUNDDOWN(Q40-O40-R40-G40,-3))</f>
        <v/>
      </c>
      <c r="T40" s="25">
        <f>IF(S40&lt;=0,0,ROUNDDOWN(S40*LOOKUP(S40,{0,1950001,3300001,6950001,9000001,18000001,40000001},{0.05,0.1,0.2,0.23,0.33,0.4,0.45})-LOOKUP(S40,{0,1950001,3300001,6950001,9000001,18000001,40000001},{0,97500,427500,636000,1536000,2796000,4796000}),0)+ROUNDDOWN(ROUNDDOWN(S40*LOOKUP(S40,{0,1950001,3300001,6950001,9000001,18000001,40000001},{0.05,0.1,0.2,0.23,0.33,0.4,0.45})-LOOKUP(S40,{0,1950001,3300001,6950001,9000001,18000001,40000001},{0,97500,427500,636000,1536000,2796000,4796000}),0)*0.021,0))</f>
        <v/>
      </c>
      <c r="U40" s="25">
        <f>P40-T40</f>
        <v/>
      </c>
      <c r="V40" s="26">
        <f>IF(AND(P40&gt;0,T40=0),1,0)</f>
        <v/>
      </c>
    </row>
    <row r="41">
      <c r="A41" t="inlineStr">
        <is>
          <t>退職月別 賞与なし</t>
        </is>
      </c>
      <c r="B41" s="25" t="n">
        <v>400000</v>
      </c>
      <c r="C41" s="26" t="n">
        <v>8</v>
      </c>
      <c r="D41" s="27" t="n">
        <v>0</v>
      </c>
      <c r="E41" s="26" t="n">
        <v>7</v>
      </c>
      <c r="F41" s="26" t="n">
        <v>1</v>
      </c>
      <c r="G41" s="25" t="n">
        <v>0</v>
      </c>
      <c r="H41" s="25">
        <f>ROUND(B41*0.14575,0)</f>
        <v/>
      </c>
      <c r="I41" s="25">
        <f>B41-H41</f>
        <v/>
      </c>
      <c r="J41" s="25">
        <f>IF(MAX(0,I41-ROUNDUP(IF(I41&lt;=158333,54167,I41*LOOKUP(I41,{0,158334,300000,550000,708331},{0,0.3,0.2,0.1,0})+LOOKUP(I41,{0,158334,300000,550000,708331},{0,6667,36667,91667,162500})),0)-LOOKUP(I41,{0,2120834,2162500,2204167,2245834},{48334,40000,26667,13334,0}))&lt;=0,0,ROUND(MAX(0,I41-ROUNDUP(IF(I41&lt;=158333,54167,I41*LOOKUP(I41,{0,158334,300000,550000,708331},{0,0.3,0.2,0.1,0})+LOOKUP(I41,{0,158334,300000,550000,708331},{0,6667,36667,91667,162500})),0)-LOOKUP(I41,{0,2120834,2162500,2204167,2245834},{48334,40000,26667,13334,0}))*LOOKUP(MAX(0,I41-ROUNDUP(IF(I41&lt;=158333,54167,I41*LOOKUP(I41,{0,158334,300000,550000,708331},{0,0.3,0.2,0.1,0})+LOOKUP(I41,{0,158334,300000,550000,708331},{0,6667,36667,91667,162500})),0)-LOOKUP(I41,{0,2120834,2162500,2204167,2245834},{48334,40000,26667,13334,0})),{0,162501,275001,579167,750001,1500001,3333334},{0.05105,0.1021,0.2042,0.23483,0.33693,0.4084,0.45945})-LOOKUP(MAX(0,I41-ROUNDUP(IF(I41&lt;=158333,54167,I41*LOOKUP(I41,{0,158334,300000,550000,708331},{0,0.3,0.2,0.1,0})+LOOKUP(I41,{0,158334,300000,550000,708331},{0,6667,36667,91667,162500})),0)-LOOKUP(I41,{0,2120834,2162500,2204167,2245834},{48334,40000,26667,13334,0})),{0,162501,275001,579167,750001,1500001,3333334},{0,8296,36374,54113,130688,237893,408061}),-1))</f>
        <v/>
      </c>
      <c r="K41" s="25">
        <f>IF(AND(D41&gt;0,C41&gt;=E41),ROUND(B41*D41,0),0)</f>
        <v/>
      </c>
      <c r="L41" s="25">
        <f>ROUND(K41*0.14575,0)</f>
        <v/>
      </c>
      <c r="M41" s="25">
        <f>IF(K41=0,0,ROUNDDOWN(ROUND((K41-L41)*LOOKUP(I41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1" s="25">
        <f>B41*C41+K41</f>
        <v/>
      </c>
      <c r="O41" s="25">
        <f>H41*C41+L41</f>
        <v/>
      </c>
      <c r="P41" s="25">
        <f>J41*C41+M41</f>
        <v/>
      </c>
      <c r="Q41" s="25">
        <f>IF(F41=1,IF(N41&lt;741000,0,IF(N41&lt;2191000,N41-740000,IF(N41&lt;2193000,1451000,IF(N41&lt;2196000,1453000,IF(N41&lt;2200000,1456000,IF(N41&lt;6600000,ROUND(IF(FLOOR(N41,4000)&lt;=3600000,FLOOR(N41,4000)*0.7-80000,FLOOR(N41,4000)*0.8-440000),0),IF(N41&lt;=8500000,ROUNDDOWN(N41*0.9-1100000,0),N41-1950000))))))),IF(N41&lt;651000,0,IF(N41&lt;1900000,N41-650000,IF(N41&lt;6600000,ROUND(IF(FLOOR(N41,4000)&lt;=3600000,FLOOR(N41,4000)*0.7-80000,FLOOR(N41,4000)*0.8-440000),0),IF(N41&lt;=8500000,ROUNDDOWN(N41*0.9-1100000,0),N41-1950000)))))</f>
        <v/>
      </c>
      <c r="R41" s="25">
        <f>IF(F41=1,LOOKUP(Q41,{0,4890001,6550001,23500001},{1040000,670000,620000,0}),LOOKUP(Q41,{0,1320001,3360001,4890001,6550001,23500001},{950000,880000,680000,630000,580000,0}))</f>
        <v/>
      </c>
      <c r="S41" s="25">
        <f>MAX(0,ROUNDDOWN(Q41-O41-R41-G41,-3))</f>
        <v/>
      </c>
      <c r="T41" s="25">
        <f>IF(S41&lt;=0,0,ROUNDDOWN(S41*LOOKUP(S41,{0,1950001,3300001,6950001,9000001,18000001,40000001},{0.05,0.1,0.2,0.23,0.33,0.4,0.45})-LOOKUP(S41,{0,1950001,3300001,6950001,9000001,18000001,40000001},{0,97500,427500,636000,1536000,2796000,4796000}),0)+ROUNDDOWN(ROUNDDOWN(S41*LOOKUP(S41,{0,1950001,3300001,6950001,9000001,18000001,40000001},{0.05,0.1,0.2,0.23,0.33,0.4,0.45})-LOOKUP(S41,{0,1950001,3300001,6950001,9000001,18000001,40000001},{0,97500,427500,636000,1536000,2796000,4796000}),0)*0.021,0))</f>
        <v/>
      </c>
      <c r="U41" s="25">
        <f>P41-T41</f>
        <v/>
      </c>
      <c r="V41" s="26">
        <f>IF(AND(P41&gt;0,T41=0),1,0)</f>
        <v/>
      </c>
    </row>
    <row r="42">
      <c r="A42" t="inlineStr">
        <is>
          <t>退職月別 賞与なし</t>
        </is>
      </c>
      <c r="B42" s="25" t="n">
        <v>500000</v>
      </c>
      <c r="C42" s="26" t="n">
        <v>8</v>
      </c>
      <c r="D42" s="27" t="n">
        <v>0</v>
      </c>
      <c r="E42" s="26" t="n">
        <v>7</v>
      </c>
      <c r="F42" s="26" t="n">
        <v>1</v>
      </c>
      <c r="G42" s="25" t="n">
        <v>0</v>
      </c>
      <c r="H42" s="25">
        <f>ROUND(B42*0.14575,0)</f>
        <v/>
      </c>
      <c r="I42" s="25">
        <f>B42-H42</f>
        <v/>
      </c>
      <c r="J42" s="25">
        <f>IF(MAX(0,I42-ROUNDUP(IF(I42&lt;=158333,54167,I42*LOOKUP(I42,{0,158334,300000,550000,708331},{0,0.3,0.2,0.1,0})+LOOKUP(I42,{0,158334,300000,550000,708331},{0,6667,36667,91667,162500})),0)-LOOKUP(I42,{0,2120834,2162500,2204167,2245834},{48334,40000,26667,13334,0}))&lt;=0,0,ROUND(MAX(0,I42-ROUNDUP(IF(I42&lt;=158333,54167,I42*LOOKUP(I42,{0,158334,300000,550000,708331},{0,0.3,0.2,0.1,0})+LOOKUP(I42,{0,158334,300000,550000,708331},{0,6667,36667,91667,162500})),0)-LOOKUP(I42,{0,2120834,2162500,2204167,2245834},{48334,40000,26667,13334,0}))*LOOKUP(MAX(0,I42-ROUNDUP(IF(I42&lt;=158333,54167,I42*LOOKUP(I42,{0,158334,300000,550000,708331},{0,0.3,0.2,0.1,0})+LOOKUP(I42,{0,158334,300000,550000,708331},{0,6667,36667,91667,162500})),0)-LOOKUP(I42,{0,2120834,2162500,2204167,2245834},{48334,40000,26667,13334,0})),{0,162501,275001,579167,750001,1500001,3333334},{0.05105,0.1021,0.2042,0.23483,0.33693,0.4084,0.45945})-LOOKUP(MAX(0,I42-ROUNDUP(IF(I42&lt;=158333,54167,I42*LOOKUP(I42,{0,158334,300000,550000,708331},{0,0.3,0.2,0.1,0})+LOOKUP(I42,{0,158334,300000,550000,708331},{0,6667,36667,91667,162500})),0)-LOOKUP(I42,{0,2120834,2162500,2204167,2245834},{48334,40000,26667,13334,0})),{0,162501,275001,579167,750001,1500001,3333334},{0,8296,36374,54113,130688,237893,408061}),-1))</f>
        <v/>
      </c>
      <c r="K42" s="25">
        <f>IF(AND(D42&gt;0,C42&gt;=E42),ROUND(B42*D42,0),0)</f>
        <v/>
      </c>
      <c r="L42" s="25">
        <f>ROUND(K42*0.14575,0)</f>
        <v/>
      </c>
      <c r="M42" s="25">
        <f>IF(K42=0,0,ROUNDDOWN(ROUND((K42-L42)*LOOKUP(I42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2" s="25">
        <f>B42*C42+K42</f>
        <v/>
      </c>
      <c r="O42" s="25">
        <f>H42*C42+L42</f>
        <v/>
      </c>
      <c r="P42" s="25">
        <f>J42*C42+M42</f>
        <v/>
      </c>
      <c r="Q42" s="25">
        <f>IF(F42=1,IF(N42&lt;741000,0,IF(N42&lt;2191000,N42-740000,IF(N42&lt;2193000,1451000,IF(N42&lt;2196000,1453000,IF(N42&lt;2200000,1456000,IF(N42&lt;6600000,ROUND(IF(FLOOR(N42,4000)&lt;=3600000,FLOOR(N42,4000)*0.7-80000,FLOOR(N42,4000)*0.8-440000),0),IF(N42&lt;=8500000,ROUNDDOWN(N42*0.9-1100000,0),N42-1950000))))))),IF(N42&lt;651000,0,IF(N42&lt;1900000,N42-650000,IF(N42&lt;6600000,ROUND(IF(FLOOR(N42,4000)&lt;=3600000,FLOOR(N42,4000)*0.7-80000,FLOOR(N42,4000)*0.8-440000),0),IF(N42&lt;=8500000,ROUNDDOWN(N42*0.9-1100000,0),N42-1950000)))))</f>
        <v/>
      </c>
      <c r="R42" s="25">
        <f>IF(F42=1,LOOKUP(Q42,{0,4890001,6550001,23500001},{1040000,670000,620000,0}),LOOKUP(Q42,{0,1320001,3360001,4890001,6550001,23500001},{950000,880000,680000,630000,580000,0}))</f>
        <v/>
      </c>
      <c r="S42" s="25">
        <f>MAX(0,ROUNDDOWN(Q42-O42-R42-G42,-3))</f>
        <v/>
      </c>
      <c r="T42" s="25">
        <f>IF(S42&lt;=0,0,ROUNDDOWN(S42*LOOKUP(S42,{0,1950001,3300001,6950001,9000001,18000001,40000001},{0.05,0.1,0.2,0.23,0.33,0.4,0.45})-LOOKUP(S42,{0,1950001,3300001,6950001,9000001,18000001,40000001},{0,97500,427500,636000,1536000,2796000,4796000}),0)+ROUNDDOWN(ROUNDDOWN(S42*LOOKUP(S42,{0,1950001,3300001,6950001,9000001,18000001,40000001},{0.05,0.1,0.2,0.23,0.33,0.4,0.45})-LOOKUP(S42,{0,1950001,3300001,6950001,9000001,18000001,40000001},{0,97500,427500,636000,1536000,2796000,4796000}),0)*0.021,0))</f>
        <v/>
      </c>
      <c r="U42" s="25">
        <f>P42-T42</f>
        <v/>
      </c>
      <c r="V42" s="26">
        <f>IF(AND(P42&gt;0,T42=0),1,0)</f>
        <v/>
      </c>
    </row>
    <row r="43">
      <c r="A43" t="inlineStr">
        <is>
          <t>退職月別 賞与なし</t>
        </is>
      </c>
      <c r="B43" s="25" t="n">
        <v>200000</v>
      </c>
      <c r="C43" s="26" t="n">
        <v>9</v>
      </c>
      <c r="D43" s="27" t="n">
        <v>0</v>
      </c>
      <c r="E43" s="26" t="n">
        <v>7</v>
      </c>
      <c r="F43" s="26" t="n">
        <v>1</v>
      </c>
      <c r="G43" s="25" t="n">
        <v>0</v>
      </c>
      <c r="H43" s="25">
        <f>ROUND(B43*0.14575,0)</f>
        <v/>
      </c>
      <c r="I43" s="25">
        <f>B43-H43</f>
        <v/>
      </c>
      <c r="J43" s="25">
        <f>IF(MAX(0,I43-ROUNDUP(IF(I43&lt;=158333,54167,I43*LOOKUP(I43,{0,158334,300000,550000,708331},{0,0.3,0.2,0.1,0})+LOOKUP(I43,{0,158334,300000,550000,708331},{0,6667,36667,91667,162500})),0)-LOOKUP(I43,{0,2120834,2162500,2204167,2245834},{48334,40000,26667,13334,0}))&lt;=0,0,ROUND(MAX(0,I43-ROUNDUP(IF(I43&lt;=158333,54167,I43*LOOKUP(I43,{0,158334,300000,550000,708331},{0,0.3,0.2,0.1,0})+LOOKUP(I43,{0,158334,300000,550000,708331},{0,6667,36667,91667,162500})),0)-LOOKUP(I43,{0,2120834,2162500,2204167,2245834},{48334,40000,26667,13334,0}))*LOOKUP(MAX(0,I43-ROUNDUP(IF(I43&lt;=158333,54167,I43*LOOKUP(I43,{0,158334,300000,550000,708331},{0,0.3,0.2,0.1,0})+LOOKUP(I43,{0,158334,300000,550000,708331},{0,6667,36667,91667,162500})),0)-LOOKUP(I43,{0,2120834,2162500,2204167,2245834},{48334,40000,26667,13334,0})),{0,162501,275001,579167,750001,1500001,3333334},{0.05105,0.1021,0.2042,0.23483,0.33693,0.4084,0.45945})-LOOKUP(MAX(0,I43-ROUNDUP(IF(I43&lt;=158333,54167,I43*LOOKUP(I43,{0,158334,300000,550000,708331},{0,0.3,0.2,0.1,0})+LOOKUP(I43,{0,158334,300000,550000,708331},{0,6667,36667,91667,162500})),0)-LOOKUP(I43,{0,2120834,2162500,2204167,2245834},{48334,40000,26667,13334,0})),{0,162501,275001,579167,750001,1500001,3333334},{0,8296,36374,54113,130688,237893,408061}),-1))</f>
        <v/>
      </c>
      <c r="K43" s="25">
        <f>IF(AND(D43&gt;0,C43&gt;=E43),ROUND(B43*D43,0),0)</f>
        <v/>
      </c>
      <c r="L43" s="25">
        <f>ROUND(K43*0.14575,0)</f>
        <v/>
      </c>
      <c r="M43" s="25">
        <f>IF(K43=0,0,ROUNDDOWN(ROUND((K43-L43)*LOOKUP(I43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3" s="25">
        <f>B43*C43+K43</f>
        <v/>
      </c>
      <c r="O43" s="25">
        <f>H43*C43+L43</f>
        <v/>
      </c>
      <c r="P43" s="25">
        <f>J43*C43+M43</f>
        <v/>
      </c>
      <c r="Q43" s="25">
        <f>IF(F43=1,IF(N43&lt;741000,0,IF(N43&lt;2191000,N43-740000,IF(N43&lt;2193000,1451000,IF(N43&lt;2196000,1453000,IF(N43&lt;2200000,1456000,IF(N43&lt;6600000,ROUND(IF(FLOOR(N43,4000)&lt;=3600000,FLOOR(N43,4000)*0.7-80000,FLOOR(N43,4000)*0.8-440000),0),IF(N43&lt;=8500000,ROUNDDOWN(N43*0.9-1100000,0),N43-1950000))))))),IF(N43&lt;651000,0,IF(N43&lt;1900000,N43-650000,IF(N43&lt;6600000,ROUND(IF(FLOOR(N43,4000)&lt;=3600000,FLOOR(N43,4000)*0.7-80000,FLOOR(N43,4000)*0.8-440000),0),IF(N43&lt;=8500000,ROUNDDOWN(N43*0.9-1100000,0),N43-1950000)))))</f>
        <v/>
      </c>
      <c r="R43" s="25">
        <f>IF(F43=1,LOOKUP(Q43,{0,4890001,6550001,23500001},{1040000,670000,620000,0}),LOOKUP(Q43,{0,1320001,3360001,4890001,6550001,23500001},{950000,880000,680000,630000,580000,0}))</f>
        <v/>
      </c>
      <c r="S43" s="25">
        <f>MAX(0,ROUNDDOWN(Q43-O43-R43-G43,-3))</f>
        <v/>
      </c>
      <c r="T43" s="25">
        <f>IF(S43&lt;=0,0,ROUNDDOWN(S43*LOOKUP(S43,{0,1950001,3300001,6950001,9000001,18000001,40000001},{0.05,0.1,0.2,0.23,0.33,0.4,0.45})-LOOKUP(S43,{0,1950001,3300001,6950001,9000001,18000001,40000001},{0,97500,427500,636000,1536000,2796000,4796000}),0)+ROUNDDOWN(ROUNDDOWN(S43*LOOKUP(S43,{0,1950001,3300001,6950001,9000001,18000001,40000001},{0.05,0.1,0.2,0.23,0.33,0.4,0.45})-LOOKUP(S43,{0,1950001,3300001,6950001,9000001,18000001,40000001},{0,97500,427500,636000,1536000,2796000,4796000}),0)*0.021,0))</f>
        <v/>
      </c>
      <c r="U43" s="25">
        <f>P43-T43</f>
        <v/>
      </c>
      <c r="V43" s="26">
        <f>IF(AND(P43&gt;0,T43=0),1,0)</f>
        <v/>
      </c>
    </row>
    <row r="44">
      <c r="A44" t="inlineStr">
        <is>
          <t>退職月別 賞与なし</t>
        </is>
      </c>
      <c r="B44" s="25" t="n">
        <v>250000</v>
      </c>
      <c r="C44" s="26" t="n">
        <v>9</v>
      </c>
      <c r="D44" s="27" t="n">
        <v>0</v>
      </c>
      <c r="E44" s="26" t="n">
        <v>7</v>
      </c>
      <c r="F44" s="26" t="n">
        <v>1</v>
      </c>
      <c r="G44" s="25" t="n">
        <v>0</v>
      </c>
      <c r="H44" s="25">
        <f>ROUND(B44*0.14575,0)</f>
        <v/>
      </c>
      <c r="I44" s="25">
        <f>B44-H44</f>
        <v/>
      </c>
      <c r="J44" s="25">
        <f>IF(MAX(0,I44-ROUNDUP(IF(I44&lt;=158333,54167,I44*LOOKUP(I44,{0,158334,300000,550000,708331},{0,0.3,0.2,0.1,0})+LOOKUP(I44,{0,158334,300000,550000,708331},{0,6667,36667,91667,162500})),0)-LOOKUP(I44,{0,2120834,2162500,2204167,2245834},{48334,40000,26667,13334,0}))&lt;=0,0,ROUND(MAX(0,I44-ROUNDUP(IF(I44&lt;=158333,54167,I44*LOOKUP(I44,{0,158334,300000,550000,708331},{0,0.3,0.2,0.1,0})+LOOKUP(I44,{0,158334,300000,550000,708331},{0,6667,36667,91667,162500})),0)-LOOKUP(I44,{0,2120834,2162500,2204167,2245834},{48334,40000,26667,13334,0}))*LOOKUP(MAX(0,I44-ROUNDUP(IF(I44&lt;=158333,54167,I44*LOOKUP(I44,{0,158334,300000,550000,708331},{0,0.3,0.2,0.1,0})+LOOKUP(I44,{0,158334,300000,550000,708331},{0,6667,36667,91667,162500})),0)-LOOKUP(I44,{0,2120834,2162500,2204167,2245834},{48334,40000,26667,13334,0})),{0,162501,275001,579167,750001,1500001,3333334},{0.05105,0.1021,0.2042,0.23483,0.33693,0.4084,0.45945})-LOOKUP(MAX(0,I44-ROUNDUP(IF(I44&lt;=158333,54167,I44*LOOKUP(I44,{0,158334,300000,550000,708331},{0,0.3,0.2,0.1,0})+LOOKUP(I44,{0,158334,300000,550000,708331},{0,6667,36667,91667,162500})),0)-LOOKUP(I44,{0,2120834,2162500,2204167,2245834},{48334,40000,26667,13334,0})),{0,162501,275001,579167,750001,1500001,3333334},{0,8296,36374,54113,130688,237893,408061}),-1))</f>
        <v/>
      </c>
      <c r="K44" s="25">
        <f>IF(AND(D44&gt;0,C44&gt;=E44),ROUND(B44*D44,0),0)</f>
        <v/>
      </c>
      <c r="L44" s="25">
        <f>ROUND(K44*0.14575,0)</f>
        <v/>
      </c>
      <c r="M44" s="25">
        <f>IF(K44=0,0,ROUNDDOWN(ROUND((K44-L44)*LOOKUP(I44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4" s="25">
        <f>B44*C44+K44</f>
        <v/>
      </c>
      <c r="O44" s="25">
        <f>H44*C44+L44</f>
        <v/>
      </c>
      <c r="P44" s="25">
        <f>J44*C44+M44</f>
        <v/>
      </c>
      <c r="Q44" s="25">
        <f>IF(F44=1,IF(N44&lt;741000,0,IF(N44&lt;2191000,N44-740000,IF(N44&lt;2193000,1451000,IF(N44&lt;2196000,1453000,IF(N44&lt;2200000,1456000,IF(N44&lt;6600000,ROUND(IF(FLOOR(N44,4000)&lt;=3600000,FLOOR(N44,4000)*0.7-80000,FLOOR(N44,4000)*0.8-440000),0),IF(N44&lt;=8500000,ROUNDDOWN(N44*0.9-1100000,0),N44-1950000))))))),IF(N44&lt;651000,0,IF(N44&lt;1900000,N44-650000,IF(N44&lt;6600000,ROUND(IF(FLOOR(N44,4000)&lt;=3600000,FLOOR(N44,4000)*0.7-80000,FLOOR(N44,4000)*0.8-440000),0),IF(N44&lt;=8500000,ROUNDDOWN(N44*0.9-1100000,0),N44-1950000)))))</f>
        <v/>
      </c>
      <c r="R44" s="25">
        <f>IF(F44=1,LOOKUP(Q44,{0,4890001,6550001,23500001},{1040000,670000,620000,0}),LOOKUP(Q44,{0,1320001,3360001,4890001,6550001,23500001},{950000,880000,680000,630000,580000,0}))</f>
        <v/>
      </c>
      <c r="S44" s="25">
        <f>MAX(0,ROUNDDOWN(Q44-O44-R44-G44,-3))</f>
        <v/>
      </c>
      <c r="T44" s="25">
        <f>IF(S44&lt;=0,0,ROUNDDOWN(S44*LOOKUP(S44,{0,1950001,3300001,6950001,9000001,18000001,40000001},{0.05,0.1,0.2,0.23,0.33,0.4,0.45})-LOOKUP(S44,{0,1950001,3300001,6950001,9000001,18000001,40000001},{0,97500,427500,636000,1536000,2796000,4796000}),0)+ROUNDDOWN(ROUNDDOWN(S44*LOOKUP(S44,{0,1950001,3300001,6950001,9000001,18000001,40000001},{0.05,0.1,0.2,0.23,0.33,0.4,0.45})-LOOKUP(S44,{0,1950001,3300001,6950001,9000001,18000001,40000001},{0,97500,427500,636000,1536000,2796000,4796000}),0)*0.021,0))</f>
        <v/>
      </c>
      <c r="U44" s="25">
        <f>P44-T44</f>
        <v/>
      </c>
      <c r="V44" s="26">
        <f>IF(AND(P44&gt;0,T44=0),1,0)</f>
        <v/>
      </c>
    </row>
    <row r="45">
      <c r="A45" t="inlineStr">
        <is>
          <t>退職月別 賞与なし</t>
        </is>
      </c>
      <c r="B45" s="25" t="n">
        <v>300000</v>
      </c>
      <c r="C45" s="26" t="n">
        <v>9</v>
      </c>
      <c r="D45" s="27" t="n">
        <v>0</v>
      </c>
      <c r="E45" s="26" t="n">
        <v>7</v>
      </c>
      <c r="F45" s="26" t="n">
        <v>1</v>
      </c>
      <c r="G45" s="25" t="n">
        <v>0</v>
      </c>
      <c r="H45" s="25">
        <f>ROUND(B45*0.14575,0)</f>
        <v/>
      </c>
      <c r="I45" s="25">
        <f>B45-H45</f>
        <v/>
      </c>
      <c r="J45" s="25">
        <f>IF(MAX(0,I45-ROUNDUP(IF(I45&lt;=158333,54167,I45*LOOKUP(I45,{0,158334,300000,550000,708331},{0,0.3,0.2,0.1,0})+LOOKUP(I45,{0,158334,300000,550000,708331},{0,6667,36667,91667,162500})),0)-LOOKUP(I45,{0,2120834,2162500,2204167,2245834},{48334,40000,26667,13334,0}))&lt;=0,0,ROUND(MAX(0,I45-ROUNDUP(IF(I45&lt;=158333,54167,I45*LOOKUP(I45,{0,158334,300000,550000,708331},{0,0.3,0.2,0.1,0})+LOOKUP(I45,{0,158334,300000,550000,708331},{0,6667,36667,91667,162500})),0)-LOOKUP(I45,{0,2120834,2162500,2204167,2245834},{48334,40000,26667,13334,0}))*LOOKUP(MAX(0,I45-ROUNDUP(IF(I45&lt;=158333,54167,I45*LOOKUP(I45,{0,158334,300000,550000,708331},{0,0.3,0.2,0.1,0})+LOOKUP(I45,{0,158334,300000,550000,708331},{0,6667,36667,91667,162500})),0)-LOOKUP(I45,{0,2120834,2162500,2204167,2245834},{48334,40000,26667,13334,0})),{0,162501,275001,579167,750001,1500001,3333334},{0.05105,0.1021,0.2042,0.23483,0.33693,0.4084,0.45945})-LOOKUP(MAX(0,I45-ROUNDUP(IF(I45&lt;=158333,54167,I45*LOOKUP(I45,{0,158334,300000,550000,708331},{0,0.3,0.2,0.1,0})+LOOKUP(I45,{0,158334,300000,550000,708331},{0,6667,36667,91667,162500})),0)-LOOKUP(I45,{0,2120834,2162500,2204167,2245834},{48334,40000,26667,13334,0})),{0,162501,275001,579167,750001,1500001,3333334},{0,8296,36374,54113,130688,237893,408061}),-1))</f>
        <v/>
      </c>
      <c r="K45" s="25">
        <f>IF(AND(D45&gt;0,C45&gt;=E45),ROUND(B45*D45,0),0)</f>
        <v/>
      </c>
      <c r="L45" s="25">
        <f>ROUND(K45*0.14575,0)</f>
        <v/>
      </c>
      <c r="M45" s="25">
        <f>IF(K45=0,0,ROUNDDOWN(ROUND((K45-L45)*LOOKUP(I45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5" s="25">
        <f>B45*C45+K45</f>
        <v/>
      </c>
      <c r="O45" s="25">
        <f>H45*C45+L45</f>
        <v/>
      </c>
      <c r="P45" s="25">
        <f>J45*C45+M45</f>
        <v/>
      </c>
      <c r="Q45" s="25">
        <f>IF(F45=1,IF(N45&lt;741000,0,IF(N45&lt;2191000,N45-740000,IF(N45&lt;2193000,1451000,IF(N45&lt;2196000,1453000,IF(N45&lt;2200000,1456000,IF(N45&lt;6600000,ROUND(IF(FLOOR(N45,4000)&lt;=3600000,FLOOR(N45,4000)*0.7-80000,FLOOR(N45,4000)*0.8-440000),0),IF(N45&lt;=8500000,ROUNDDOWN(N45*0.9-1100000,0),N45-1950000))))))),IF(N45&lt;651000,0,IF(N45&lt;1900000,N45-650000,IF(N45&lt;6600000,ROUND(IF(FLOOR(N45,4000)&lt;=3600000,FLOOR(N45,4000)*0.7-80000,FLOOR(N45,4000)*0.8-440000),0),IF(N45&lt;=8500000,ROUNDDOWN(N45*0.9-1100000,0),N45-1950000)))))</f>
        <v/>
      </c>
      <c r="R45" s="25">
        <f>IF(F45=1,LOOKUP(Q45,{0,4890001,6550001,23500001},{1040000,670000,620000,0}),LOOKUP(Q45,{0,1320001,3360001,4890001,6550001,23500001},{950000,880000,680000,630000,580000,0}))</f>
        <v/>
      </c>
      <c r="S45" s="25">
        <f>MAX(0,ROUNDDOWN(Q45-O45-R45-G45,-3))</f>
        <v/>
      </c>
      <c r="T45" s="25">
        <f>IF(S45&lt;=0,0,ROUNDDOWN(S45*LOOKUP(S45,{0,1950001,3300001,6950001,9000001,18000001,40000001},{0.05,0.1,0.2,0.23,0.33,0.4,0.45})-LOOKUP(S45,{0,1950001,3300001,6950001,9000001,18000001,40000001},{0,97500,427500,636000,1536000,2796000,4796000}),0)+ROUNDDOWN(ROUNDDOWN(S45*LOOKUP(S45,{0,1950001,3300001,6950001,9000001,18000001,40000001},{0.05,0.1,0.2,0.23,0.33,0.4,0.45})-LOOKUP(S45,{0,1950001,3300001,6950001,9000001,18000001,40000001},{0,97500,427500,636000,1536000,2796000,4796000}),0)*0.021,0))</f>
        <v/>
      </c>
      <c r="U45" s="25">
        <f>P45-T45</f>
        <v/>
      </c>
      <c r="V45" s="26">
        <f>IF(AND(P45&gt;0,T45=0),1,0)</f>
        <v/>
      </c>
    </row>
    <row r="46">
      <c r="A46" t="inlineStr">
        <is>
          <t>退職月別 賞与なし</t>
        </is>
      </c>
      <c r="B46" s="25" t="n">
        <v>400000</v>
      </c>
      <c r="C46" s="26" t="n">
        <v>9</v>
      </c>
      <c r="D46" s="27" t="n">
        <v>0</v>
      </c>
      <c r="E46" s="26" t="n">
        <v>7</v>
      </c>
      <c r="F46" s="26" t="n">
        <v>1</v>
      </c>
      <c r="G46" s="25" t="n">
        <v>0</v>
      </c>
      <c r="H46" s="25">
        <f>ROUND(B46*0.14575,0)</f>
        <v/>
      </c>
      <c r="I46" s="25">
        <f>B46-H46</f>
        <v/>
      </c>
      <c r="J46" s="25">
        <f>IF(MAX(0,I46-ROUNDUP(IF(I46&lt;=158333,54167,I46*LOOKUP(I46,{0,158334,300000,550000,708331},{0,0.3,0.2,0.1,0})+LOOKUP(I46,{0,158334,300000,550000,708331},{0,6667,36667,91667,162500})),0)-LOOKUP(I46,{0,2120834,2162500,2204167,2245834},{48334,40000,26667,13334,0}))&lt;=0,0,ROUND(MAX(0,I46-ROUNDUP(IF(I46&lt;=158333,54167,I46*LOOKUP(I46,{0,158334,300000,550000,708331},{0,0.3,0.2,0.1,0})+LOOKUP(I46,{0,158334,300000,550000,708331},{0,6667,36667,91667,162500})),0)-LOOKUP(I46,{0,2120834,2162500,2204167,2245834},{48334,40000,26667,13334,0}))*LOOKUP(MAX(0,I46-ROUNDUP(IF(I46&lt;=158333,54167,I46*LOOKUP(I46,{0,158334,300000,550000,708331},{0,0.3,0.2,0.1,0})+LOOKUP(I46,{0,158334,300000,550000,708331},{0,6667,36667,91667,162500})),0)-LOOKUP(I46,{0,2120834,2162500,2204167,2245834},{48334,40000,26667,13334,0})),{0,162501,275001,579167,750001,1500001,3333334},{0.05105,0.1021,0.2042,0.23483,0.33693,0.4084,0.45945})-LOOKUP(MAX(0,I46-ROUNDUP(IF(I46&lt;=158333,54167,I46*LOOKUP(I46,{0,158334,300000,550000,708331},{0,0.3,0.2,0.1,0})+LOOKUP(I46,{0,158334,300000,550000,708331},{0,6667,36667,91667,162500})),0)-LOOKUP(I46,{0,2120834,2162500,2204167,2245834},{48334,40000,26667,13334,0})),{0,162501,275001,579167,750001,1500001,3333334},{0,8296,36374,54113,130688,237893,408061}),-1))</f>
        <v/>
      </c>
      <c r="K46" s="25">
        <f>IF(AND(D46&gt;0,C46&gt;=E46),ROUND(B46*D46,0),0)</f>
        <v/>
      </c>
      <c r="L46" s="25">
        <f>ROUND(K46*0.14575,0)</f>
        <v/>
      </c>
      <c r="M46" s="25">
        <f>IF(K46=0,0,ROUNDDOWN(ROUND((K46-L46)*LOOKUP(I46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6" s="25">
        <f>B46*C46+K46</f>
        <v/>
      </c>
      <c r="O46" s="25">
        <f>H46*C46+L46</f>
        <v/>
      </c>
      <c r="P46" s="25">
        <f>J46*C46+M46</f>
        <v/>
      </c>
      <c r="Q46" s="25">
        <f>IF(F46=1,IF(N46&lt;741000,0,IF(N46&lt;2191000,N46-740000,IF(N46&lt;2193000,1451000,IF(N46&lt;2196000,1453000,IF(N46&lt;2200000,1456000,IF(N46&lt;6600000,ROUND(IF(FLOOR(N46,4000)&lt;=3600000,FLOOR(N46,4000)*0.7-80000,FLOOR(N46,4000)*0.8-440000),0),IF(N46&lt;=8500000,ROUNDDOWN(N46*0.9-1100000,0),N46-1950000))))))),IF(N46&lt;651000,0,IF(N46&lt;1900000,N46-650000,IF(N46&lt;6600000,ROUND(IF(FLOOR(N46,4000)&lt;=3600000,FLOOR(N46,4000)*0.7-80000,FLOOR(N46,4000)*0.8-440000),0),IF(N46&lt;=8500000,ROUNDDOWN(N46*0.9-1100000,0),N46-1950000)))))</f>
        <v/>
      </c>
      <c r="R46" s="25">
        <f>IF(F46=1,LOOKUP(Q46,{0,4890001,6550001,23500001},{1040000,670000,620000,0}),LOOKUP(Q46,{0,1320001,3360001,4890001,6550001,23500001},{950000,880000,680000,630000,580000,0}))</f>
        <v/>
      </c>
      <c r="S46" s="25">
        <f>MAX(0,ROUNDDOWN(Q46-O46-R46-G46,-3))</f>
        <v/>
      </c>
      <c r="T46" s="25">
        <f>IF(S46&lt;=0,0,ROUNDDOWN(S46*LOOKUP(S46,{0,1950001,3300001,6950001,9000001,18000001,40000001},{0.05,0.1,0.2,0.23,0.33,0.4,0.45})-LOOKUP(S46,{0,1950001,3300001,6950001,9000001,18000001,40000001},{0,97500,427500,636000,1536000,2796000,4796000}),0)+ROUNDDOWN(ROUNDDOWN(S46*LOOKUP(S46,{0,1950001,3300001,6950001,9000001,18000001,40000001},{0.05,0.1,0.2,0.23,0.33,0.4,0.45})-LOOKUP(S46,{0,1950001,3300001,6950001,9000001,18000001,40000001},{0,97500,427500,636000,1536000,2796000,4796000}),0)*0.021,0))</f>
        <v/>
      </c>
      <c r="U46" s="25">
        <f>P46-T46</f>
        <v/>
      </c>
      <c r="V46" s="26">
        <f>IF(AND(P46&gt;0,T46=0),1,0)</f>
        <v/>
      </c>
    </row>
    <row r="47">
      <c r="A47" t="inlineStr">
        <is>
          <t>退職月別 賞与なし</t>
        </is>
      </c>
      <c r="B47" s="25" t="n">
        <v>500000</v>
      </c>
      <c r="C47" s="26" t="n">
        <v>9</v>
      </c>
      <c r="D47" s="27" t="n">
        <v>0</v>
      </c>
      <c r="E47" s="26" t="n">
        <v>7</v>
      </c>
      <c r="F47" s="26" t="n">
        <v>1</v>
      </c>
      <c r="G47" s="25" t="n">
        <v>0</v>
      </c>
      <c r="H47" s="25">
        <f>ROUND(B47*0.14575,0)</f>
        <v/>
      </c>
      <c r="I47" s="25">
        <f>B47-H47</f>
        <v/>
      </c>
      <c r="J47" s="25">
        <f>IF(MAX(0,I47-ROUNDUP(IF(I47&lt;=158333,54167,I47*LOOKUP(I47,{0,158334,300000,550000,708331},{0,0.3,0.2,0.1,0})+LOOKUP(I47,{0,158334,300000,550000,708331},{0,6667,36667,91667,162500})),0)-LOOKUP(I47,{0,2120834,2162500,2204167,2245834},{48334,40000,26667,13334,0}))&lt;=0,0,ROUND(MAX(0,I47-ROUNDUP(IF(I47&lt;=158333,54167,I47*LOOKUP(I47,{0,158334,300000,550000,708331},{0,0.3,0.2,0.1,0})+LOOKUP(I47,{0,158334,300000,550000,708331},{0,6667,36667,91667,162500})),0)-LOOKUP(I47,{0,2120834,2162500,2204167,2245834},{48334,40000,26667,13334,0}))*LOOKUP(MAX(0,I47-ROUNDUP(IF(I47&lt;=158333,54167,I47*LOOKUP(I47,{0,158334,300000,550000,708331},{0,0.3,0.2,0.1,0})+LOOKUP(I47,{0,158334,300000,550000,708331},{0,6667,36667,91667,162500})),0)-LOOKUP(I47,{0,2120834,2162500,2204167,2245834},{48334,40000,26667,13334,0})),{0,162501,275001,579167,750001,1500001,3333334},{0.05105,0.1021,0.2042,0.23483,0.33693,0.4084,0.45945})-LOOKUP(MAX(0,I47-ROUNDUP(IF(I47&lt;=158333,54167,I47*LOOKUP(I47,{0,158334,300000,550000,708331},{0,0.3,0.2,0.1,0})+LOOKUP(I47,{0,158334,300000,550000,708331},{0,6667,36667,91667,162500})),0)-LOOKUP(I47,{0,2120834,2162500,2204167,2245834},{48334,40000,26667,13334,0})),{0,162501,275001,579167,750001,1500001,3333334},{0,8296,36374,54113,130688,237893,408061}),-1))</f>
        <v/>
      </c>
      <c r="K47" s="25">
        <f>IF(AND(D47&gt;0,C47&gt;=E47),ROUND(B47*D47,0),0)</f>
        <v/>
      </c>
      <c r="L47" s="25">
        <f>ROUND(K47*0.14575,0)</f>
        <v/>
      </c>
      <c r="M47" s="25">
        <f>IF(K47=0,0,ROUNDDOWN(ROUND((K47-L47)*LOOKUP(I47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7" s="25">
        <f>B47*C47+K47</f>
        <v/>
      </c>
      <c r="O47" s="25">
        <f>H47*C47+L47</f>
        <v/>
      </c>
      <c r="P47" s="25">
        <f>J47*C47+M47</f>
        <v/>
      </c>
      <c r="Q47" s="25">
        <f>IF(F47=1,IF(N47&lt;741000,0,IF(N47&lt;2191000,N47-740000,IF(N47&lt;2193000,1451000,IF(N47&lt;2196000,1453000,IF(N47&lt;2200000,1456000,IF(N47&lt;6600000,ROUND(IF(FLOOR(N47,4000)&lt;=3600000,FLOOR(N47,4000)*0.7-80000,FLOOR(N47,4000)*0.8-440000),0),IF(N47&lt;=8500000,ROUNDDOWN(N47*0.9-1100000,0),N47-1950000))))))),IF(N47&lt;651000,0,IF(N47&lt;1900000,N47-650000,IF(N47&lt;6600000,ROUND(IF(FLOOR(N47,4000)&lt;=3600000,FLOOR(N47,4000)*0.7-80000,FLOOR(N47,4000)*0.8-440000),0),IF(N47&lt;=8500000,ROUNDDOWN(N47*0.9-1100000,0),N47-1950000)))))</f>
        <v/>
      </c>
      <c r="R47" s="25">
        <f>IF(F47=1,LOOKUP(Q47,{0,4890001,6550001,23500001},{1040000,670000,620000,0}),LOOKUP(Q47,{0,1320001,3360001,4890001,6550001,23500001},{950000,880000,680000,630000,580000,0}))</f>
        <v/>
      </c>
      <c r="S47" s="25">
        <f>MAX(0,ROUNDDOWN(Q47-O47-R47-G47,-3))</f>
        <v/>
      </c>
      <c r="T47" s="25">
        <f>IF(S47&lt;=0,0,ROUNDDOWN(S47*LOOKUP(S47,{0,1950001,3300001,6950001,9000001,18000001,40000001},{0.05,0.1,0.2,0.23,0.33,0.4,0.45})-LOOKUP(S47,{0,1950001,3300001,6950001,9000001,18000001,40000001},{0,97500,427500,636000,1536000,2796000,4796000}),0)+ROUNDDOWN(ROUNDDOWN(S47*LOOKUP(S47,{0,1950001,3300001,6950001,9000001,18000001,40000001},{0.05,0.1,0.2,0.23,0.33,0.4,0.45})-LOOKUP(S47,{0,1950001,3300001,6950001,9000001,18000001,40000001},{0,97500,427500,636000,1536000,2796000,4796000}),0)*0.021,0))</f>
        <v/>
      </c>
      <c r="U47" s="25">
        <f>P47-T47</f>
        <v/>
      </c>
      <c r="V47" s="26">
        <f>IF(AND(P47&gt;0,T47=0),1,0)</f>
        <v/>
      </c>
    </row>
    <row r="48">
      <c r="A48" t="inlineStr">
        <is>
          <t>退職月別 賞与なし</t>
        </is>
      </c>
      <c r="B48" s="25" t="n">
        <v>200000</v>
      </c>
      <c r="C48" s="26" t="n">
        <v>10</v>
      </c>
      <c r="D48" s="27" t="n">
        <v>0</v>
      </c>
      <c r="E48" s="26" t="n">
        <v>7</v>
      </c>
      <c r="F48" s="26" t="n">
        <v>1</v>
      </c>
      <c r="G48" s="25" t="n">
        <v>0</v>
      </c>
      <c r="H48" s="25">
        <f>ROUND(B48*0.14575,0)</f>
        <v/>
      </c>
      <c r="I48" s="25">
        <f>B48-H48</f>
        <v/>
      </c>
      <c r="J48" s="25">
        <f>IF(MAX(0,I48-ROUNDUP(IF(I48&lt;=158333,54167,I48*LOOKUP(I48,{0,158334,300000,550000,708331},{0,0.3,0.2,0.1,0})+LOOKUP(I48,{0,158334,300000,550000,708331},{0,6667,36667,91667,162500})),0)-LOOKUP(I48,{0,2120834,2162500,2204167,2245834},{48334,40000,26667,13334,0}))&lt;=0,0,ROUND(MAX(0,I48-ROUNDUP(IF(I48&lt;=158333,54167,I48*LOOKUP(I48,{0,158334,300000,550000,708331},{0,0.3,0.2,0.1,0})+LOOKUP(I48,{0,158334,300000,550000,708331},{0,6667,36667,91667,162500})),0)-LOOKUP(I48,{0,2120834,2162500,2204167,2245834},{48334,40000,26667,13334,0}))*LOOKUP(MAX(0,I48-ROUNDUP(IF(I48&lt;=158333,54167,I48*LOOKUP(I48,{0,158334,300000,550000,708331},{0,0.3,0.2,0.1,0})+LOOKUP(I48,{0,158334,300000,550000,708331},{0,6667,36667,91667,162500})),0)-LOOKUP(I48,{0,2120834,2162500,2204167,2245834},{48334,40000,26667,13334,0})),{0,162501,275001,579167,750001,1500001,3333334},{0.05105,0.1021,0.2042,0.23483,0.33693,0.4084,0.45945})-LOOKUP(MAX(0,I48-ROUNDUP(IF(I48&lt;=158333,54167,I48*LOOKUP(I48,{0,158334,300000,550000,708331},{0,0.3,0.2,0.1,0})+LOOKUP(I48,{0,158334,300000,550000,708331},{0,6667,36667,91667,162500})),0)-LOOKUP(I48,{0,2120834,2162500,2204167,2245834},{48334,40000,26667,13334,0})),{0,162501,275001,579167,750001,1500001,3333334},{0,8296,36374,54113,130688,237893,408061}),-1))</f>
        <v/>
      </c>
      <c r="K48" s="25">
        <f>IF(AND(D48&gt;0,C48&gt;=E48),ROUND(B48*D48,0),0)</f>
        <v/>
      </c>
      <c r="L48" s="25">
        <f>ROUND(K48*0.14575,0)</f>
        <v/>
      </c>
      <c r="M48" s="25">
        <f>IF(K48=0,0,ROUNDDOWN(ROUND((K48-L48)*LOOKUP(I48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8" s="25">
        <f>B48*C48+K48</f>
        <v/>
      </c>
      <c r="O48" s="25">
        <f>H48*C48+L48</f>
        <v/>
      </c>
      <c r="P48" s="25">
        <f>J48*C48+M48</f>
        <v/>
      </c>
      <c r="Q48" s="25">
        <f>IF(F48=1,IF(N48&lt;741000,0,IF(N48&lt;2191000,N48-740000,IF(N48&lt;2193000,1451000,IF(N48&lt;2196000,1453000,IF(N48&lt;2200000,1456000,IF(N48&lt;6600000,ROUND(IF(FLOOR(N48,4000)&lt;=3600000,FLOOR(N48,4000)*0.7-80000,FLOOR(N48,4000)*0.8-440000),0),IF(N48&lt;=8500000,ROUNDDOWN(N48*0.9-1100000,0),N48-1950000))))))),IF(N48&lt;651000,0,IF(N48&lt;1900000,N48-650000,IF(N48&lt;6600000,ROUND(IF(FLOOR(N48,4000)&lt;=3600000,FLOOR(N48,4000)*0.7-80000,FLOOR(N48,4000)*0.8-440000),0),IF(N48&lt;=8500000,ROUNDDOWN(N48*0.9-1100000,0),N48-1950000)))))</f>
        <v/>
      </c>
      <c r="R48" s="25">
        <f>IF(F48=1,LOOKUP(Q48,{0,4890001,6550001,23500001},{1040000,670000,620000,0}),LOOKUP(Q48,{0,1320001,3360001,4890001,6550001,23500001},{950000,880000,680000,630000,580000,0}))</f>
        <v/>
      </c>
      <c r="S48" s="25">
        <f>MAX(0,ROUNDDOWN(Q48-O48-R48-G48,-3))</f>
        <v/>
      </c>
      <c r="T48" s="25">
        <f>IF(S48&lt;=0,0,ROUNDDOWN(S48*LOOKUP(S48,{0,1950001,3300001,6950001,9000001,18000001,40000001},{0.05,0.1,0.2,0.23,0.33,0.4,0.45})-LOOKUP(S48,{0,1950001,3300001,6950001,9000001,18000001,40000001},{0,97500,427500,636000,1536000,2796000,4796000}),0)+ROUNDDOWN(ROUNDDOWN(S48*LOOKUP(S48,{0,1950001,3300001,6950001,9000001,18000001,40000001},{0.05,0.1,0.2,0.23,0.33,0.4,0.45})-LOOKUP(S48,{0,1950001,3300001,6950001,9000001,18000001,40000001},{0,97500,427500,636000,1536000,2796000,4796000}),0)*0.021,0))</f>
        <v/>
      </c>
      <c r="U48" s="25">
        <f>P48-T48</f>
        <v/>
      </c>
      <c r="V48" s="26">
        <f>IF(AND(P48&gt;0,T48=0),1,0)</f>
        <v/>
      </c>
    </row>
    <row r="49">
      <c r="A49" t="inlineStr">
        <is>
          <t>退職月別 賞与なし</t>
        </is>
      </c>
      <c r="B49" s="25" t="n">
        <v>250000</v>
      </c>
      <c r="C49" s="26" t="n">
        <v>10</v>
      </c>
      <c r="D49" s="27" t="n">
        <v>0</v>
      </c>
      <c r="E49" s="26" t="n">
        <v>7</v>
      </c>
      <c r="F49" s="26" t="n">
        <v>1</v>
      </c>
      <c r="G49" s="25" t="n">
        <v>0</v>
      </c>
      <c r="H49" s="25">
        <f>ROUND(B49*0.14575,0)</f>
        <v/>
      </c>
      <c r="I49" s="25">
        <f>B49-H49</f>
        <v/>
      </c>
      <c r="J49" s="25">
        <f>IF(MAX(0,I49-ROUNDUP(IF(I49&lt;=158333,54167,I49*LOOKUP(I49,{0,158334,300000,550000,708331},{0,0.3,0.2,0.1,0})+LOOKUP(I49,{0,158334,300000,550000,708331},{0,6667,36667,91667,162500})),0)-LOOKUP(I49,{0,2120834,2162500,2204167,2245834},{48334,40000,26667,13334,0}))&lt;=0,0,ROUND(MAX(0,I49-ROUNDUP(IF(I49&lt;=158333,54167,I49*LOOKUP(I49,{0,158334,300000,550000,708331},{0,0.3,0.2,0.1,0})+LOOKUP(I49,{0,158334,300000,550000,708331},{0,6667,36667,91667,162500})),0)-LOOKUP(I49,{0,2120834,2162500,2204167,2245834},{48334,40000,26667,13334,0}))*LOOKUP(MAX(0,I49-ROUNDUP(IF(I49&lt;=158333,54167,I49*LOOKUP(I49,{0,158334,300000,550000,708331},{0,0.3,0.2,0.1,0})+LOOKUP(I49,{0,158334,300000,550000,708331},{0,6667,36667,91667,162500})),0)-LOOKUP(I49,{0,2120834,2162500,2204167,2245834},{48334,40000,26667,13334,0})),{0,162501,275001,579167,750001,1500001,3333334},{0.05105,0.1021,0.2042,0.23483,0.33693,0.4084,0.45945})-LOOKUP(MAX(0,I49-ROUNDUP(IF(I49&lt;=158333,54167,I49*LOOKUP(I49,{0,158334,300000,550000,708331},{0,0.3,0.2,0.1,0})+LOOKUP(I49,{0,158334,300000,550000,708331},{0,6667,36667,91667,162500})),0)-LOOKUP(I49,{0,2120834,2162500,2204167,2245834},{48334,40000,26667,13334,0})),{0,162501,275001,579167,750001,1500001,3333334},{0,8296,36374,54113,130688,237893,408061}),-1))</f>
        <v/>
      </c>
      <c r="K49" s="25">
        <f>IF(AND(D49&gt;0,C49&gt;=E49),ROUND(B49*D49,0),0)</f>
        <v/>
      </c>
      <c r="L49" s="25">
        <f>ROUND(K49*0.14575,0)</f>
        <v/>
      </c>
      <c r="M49" s="25">
        <f>IF(K49=0,0,ROUNDDOWN(ROUND((K49-L49)*LOOKUP(I49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9" s="25">
        <f>B49*C49+K49</f>
        <v/>
      </c>
      <c r="O49" s="25">
        <f>H49*C49+L49</f>
        <v/>
      </c>
      <c r="P49" s="25">
        <f>J49*C49+M49</f>
        <v/>
      </c>
      <c r="Q49" s="25">
        <f>IF(F49=1,IF(N49&lt;741000,0,IF(N49&lt;2191000,N49-740000,IF(N49&lt;2193000,1451000,IF(N49&lt;2196000,1453000,IF(N49&lt;2200000,1456000,IF(N49&lt;6600000,ROUND(IF(FLOOR(N49,4000)&lt;=3600000,FLOOR(N49,4000)*0.7-80000,FLOOR(N49,4000)*0.8-440000),0),IF(N49&lt;=8500000,ROUNDDOWN(N49*0.9-1100000,0),N49-1950000))))))),IF(N49&lt;651000,0,IF(N49&lt;1900000,N49-650000,IF(N49&lt;6600000,ROUND(IF(FLOOR(N49,4000)&lt;=3600000,FLOOR(N49,4000)*0.7-80000,FLOOR(N49,4000)*0.8-440000),0),IF(N49&lt;=8500000,ROUNDDOWN(N49*0.9-1100000,0),N49-1950000)))))</f>
        <v/>
      </c>
      <c r="R49" s="25">
        <f>IF(F49=1,LOOKUP(Q49,{0,4890001,6550001,23500001},{1040000,670000,620000,0}),LOOKUP(Q49,{0,1320001,3360001,4890001,6550001,23500001},{950000,880000,680000,630000,580000,0}))</f>
        <v/>
      </c>
      <c r="S49" s="25">
        <f>MAX(0,ROUNDDOWN(Q49-O49-R49-G49,-3))</f>
        <v/>
      </c>
      <c r="T49" s="25">
        <f>IF(S49&lt;=0,0,ROUNDDOWN(S49*LOOKUP(S49,{0,1950001,3300001,6950001,9000001,18000001,40000001},{0.05,0.1,0.2,0.23,0.33,0.4,0.45})-LOOKUP(S49,{0,1950001,3300001,6950001,9000001,18000001,40000001},{0,97500,427500,636000,1536000,2796000,4796000}),0)+ROUNDDOWN(ROUNDDOWN(S49*LOOKUP(S49,{0,1950001,3300001,6950001,9000001,18000001,40000001},{0.05,0.1,0.2,0.23,0.33,0.4,0.45})-LOOKUP(S49,{0,1950001,3300001,6950001,9000001,18000001,40000001},{0,97500,427500,636000,1536000,2796000,4796000}),0)*0.021,0))</f>
        <v/>
      </c>
      <c r="U49" s="25">
        <f>P49-T49</f>
        <v/>
      </c>
      <c r="V49" s="26">
        <f>IF(AND(P49&gt;0,T49=0),1,0)</f>
        <v/>
      </c>
    </row>
    <row r="50">
      <c r="A50" t="inlineStr">
        <is>
          <t>退職月別 賞与なし</t>
        </is>
      </c>
      <c r="B50" s="25" t="n">
        <v>300000</v>
      </c>
      <c r="C50" s="26" t="n">
        <v>10</v>
      </c>
      <c r="D50" s="27" t="n">
        <v>0</v>
      </c>
      <c r="E50" s="26" t="n">
        <v>7</v>
      </c>
      <c r="F50" s="26" t="n">
        <v>1</v>
      </c>
      <c r="G50" s="25" t="n">
        <v>0</v>
      </c>
      <c r="H50" s="25">
        <f>ROUND(B50*0.14575,0)</f>
        <v/>
      </c>
      <c r="I50" s="25">
        <f>B50-H50</f>
        <v/>
      </c>
      <c r="J50" s="25">
        <f>IF(MAX(0,I50-ROUNDUP(IF(I50&lt;=158333,54167,I50*LOOKUP(I50,{0,158334,300000,550000,708331},{0,0.3,0.2,0.1,0})+LOOKUP(I50,{0,158334,300000,550000,708331},{0,6667,36667,91667,162500})),0)-LOOKUP(I50,{0,2120834,2162500,2204167,2245834},{48334,40000,26667,13334,0}))&lt;=0,0,ROUND(MAX(0,I50-ROUNDUP(IF(I50&lt;=158333,54167,I50*LOOKUP(I50,{0,158334,300000,550000,708331},{0,0.3,0.2,0.1,0})+LOOKUP(I50,{0,158334,300000,550000,708331},{0,6667,36667,91667,162500})),0)-LOOKUP(I50,{0,2120834,2162500,2204167,2245834},{48334,40000,26667,13334,0}))*LOOKUP(MAX(0,I50-ROUNDUP(IF(I50&lt;=158333,54167,I50*LOOKUP(I50,{0,158334,300000,550000,708331},{0,0.3,0.2,0.1,0})+LOOKUP(I50,{0,158334,300000,550000,708331},{0,6667,36667,91667,162500})),0)-LOOKUP(I50,{0,2120834,2162500,2204167,2245834},{48334,40000,26667,13334,0})),{0,162501,275001,579167,750001,1500001,3333334},{0.05105,0.1021,0.2042,0.23483,0.33693,0.4084,0.45945})-LOOKUP(MAX(0,I50-ROUNDUP(IF(I50&lt;=158333,54167,I50*LOOKUP(I50,{0,158334,300000,550000,708331},{0,0.3,0.2,0.1,0})+LOOKUP(I50,{0,158334,300000,550000,708331},{0,6667,36667,91667,162500})),0)-LOOKUP(I50,{0,2120834,2162500,2204167,2245834},{48334,40000,26667,13334,0})),{0,162501,275001,579167,750001,1500001,3333334},{0,8296,36374,54113,130688,237893,408061}),-1))</f>
        <v/>
      </c>
      <c r="K50" s="25">
        <f>IF(AND(D50&gt;0,C50&gt;=E50),ROUND(B50*D50,0),0)</f>
        <v/>
      </c>
      <c r="L50" s="25">
        <f>ROUND(K50*0.14575,0)</f>
        <v/>
      </c>
      <c r="M50" s="25">
        <f>IF(K50=0,0,ROUNDDOWN(ROUND((K50-L50)*LOOKUP(I50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0" s="25">
        <f>B50*C50+K50</f>
        <v/>
      </c>
      <c r="O50" s="25">
        <f>H50*C50+L50</f>
        <v/>
      </c>
      <c r="P50" s="25">
        <f>J50*C50+M50</f>
        <v/>
      </c>
      <c r="Q50" s="25">
        <f>IF(F50=1,IF(N50&lt;741000,0,IF(N50&lt;2191000,N50-740000,IF(N50&lt;2193000,1451000,IF(N50&lt;2196000,1453000,IF(N50&lt;2200000,1456000,IF(N50&lt;6600000,ROUND(IF(FLOOR(N50,4000)&lt;=3600000,FLOOR(N50,4000)*0.7-80000,FLOOR(N50,4000)*0.8-440000),0),IF(N50&lt;=8500000,ROUNDDOWN(N50*0.9-1100000,0),N50-1950000))))))),IF(N50&lt;651000,0,IF(N50&lt;1900000,N50-650000,IF(N50&lt;6600000,ROUND(IF(FLOOR(N50,4000)&lt;=3600000,FLOOR(N50,4000)*0.7-80000,FLOOR(N50,4000)*0.8-440000),0),IF(N50&lt;=8500000,ROUNDDOWN(N50*0.9-1100000,0),N50-1950000)))))</f>
        <v/>
      </c>
      <c r="R50" s="25">
        <f>IF(F50=1,LOOKUP(Q50,{0,4890001,6550001,23500001},{1040000,670000,620000,0}),LOOKUP(Q50,{0,1320001,3360001,4890001,6550001,23500001},{950000,880000,680000,630000,580000,0}))</f>
        <v/>
      </c>
      <c r="S50" s="25">
        <f>MAX(0,ROUNDDOWN(Q50-O50-R50-G50,-3))</f>
        <v/>
      </c>
      <c r="T50" s="25">
        <f>IF(S50&lt;=0,0,ROUNDDOWN(S50*LOOKUP(S50,{0,1950001,3300001,6950001,9000001,18000001,40000001},{0.05,0.1,0.2,0.23,0.33,0.4,0.45})-LOOKUP(S50,{0,1950001,3300001,6950001,9000001,18000001,40000001},{0,97500,427500,636000,1536000,2796000,4796000}),0)+ROUNDDOWN(ROUNDDOWN(S50*LOOKUP(S50,{0,1950001,3300001,6950001,9000001,18000001,40000001},{0.05,0.1,0.2,0.23,0.33,0.4,0.45})-LOOKUP(S50,{0,1950001,3300001,6950001,9000001,18000001,40000001},{0,97500,427500,636000,1536000,2796000,4796000}),0)*0.021,0))</f>
        <v/>
      </c>
      <c r="U50" s="25">
        <f>P50-T50</f>
        <v/>
      </c>
      <c r="V50" s="26">
        <f>IF(AND(P50&gt;0,T50=0),1,0)</f>
        <v/>
      </c>
    </row>
    <row r="51">
      <c r="A51" t="inlineStr">
        <is>
          <t>退職月別 賞与なし</t>
        </is>
      </c>
      <c r="B51" s="25" t="n">
        <v>400000</v>
      </c>
      <c r="C51" s="26" t="n">
        <v>10</v>
      </c>
      <c r="D51" s="27" t="n">
        <v>0</v>
      </c>
      <c r="E51" s="26" t="n">
        <v>7</v>
      </c>
      <c r="F51" s="26" t="n">
        <v>1</v>
      </c>
      <c r="G51" s="25" t="n">
        <v>0</v>
      </c>
      <c r="H51" s="25">
        <f>ROUND(B51*0.14575,0)</f>
        <v/>
      </c>
      <c r="I51" s="25">
        <f>B51-H51</f>
        <v/>
      </c>
      <c r="J51" s="25">
        <f>IF(MAX(0,I51-ROUNDUP(IF(I51&lt;=158333,54167,I51*LOOKUP(I51,{0,158334,300000,550000,708331},{0,0.3,0.2,0.1,0})+LOOKUP(I51,{0,158334,300000,550000,708331},{0,6667,36667,91667,162500})),0)-LOOKUP(I51,{0,2120834,2162500,2204167,2245834},{48334,40000,26667,13334,0}))&lt;=0,0,ROUND(MAX(0,I51-ROUNDUP(IF(I51&lt;=158333,54167,I51*LOOKUP(I51,{0,158334,300000,550000,708331},{0,0.3,0.2,0.1,0})+LOOKUP(I51,{0,158334,300000,550000,708331},{0,6667,36667,91667,162500})),0)-LOOKUP(I51,{0,2120834,2162500,2204167,2245834},{48334,40000,26667,13334,0}))*LOOKUP(MAX(0,I51-ROUNDUP(IF(I51&lt;=158333,54167,I51*LOOKUP(I51,{0,158334,300000,550000,708331},{0,0.3,0.2,0.1,0})+LOOKUP(I51,{0,158334,300000,550000,708331},{0,6667,36667,91667,162500})),0)-LOOKUP(I51,{0,2120834,2162500,2204167,2245834},{48334,40000,26667,13334,0})),{0,162501,275001,579167,750001,1500001,3333334},{0.05105,0.1021,0.2042,0.23483,0.33693,0.4084,0.45945})-LOOKUP(MAX(0,I51-ROUNDUP(IF(I51&lt;=158333,54167,I51*LOOKUP(I51,{0,158334,300000,550000,708331},{0,0.3,0.2,0.1,0})+LOOKUP(I51,{0,158334,300000,550000,708331},{0,6667,36667,91667,162500})),0)-LOOKUP(I51,{0,2120834,2162500,2204167,2245834},{48334,40000,26667,13334,0})),{0,162501,275001,579167,750001,1500001,3333334},{0,8296,36374,54113,130688,237893,408061}),-1))</f>
        <v/>
      </c>
      <c r="K51" s="25">
        <f>IF(AND(D51&gt;0,C51&gt;=E51),ROUND(B51*D51,0),0)</f>
        <v/>
      </c>
      <c r="L51" s="25">
        <f>ROUND(K51*0.14575,0)</f>
        <v/>
      </c>
      <c r="M51" s="25">
        <f>IF(K51=0,0,ROUNDDOWN(ROUND((K51-L51)*LOOKUP(I51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1" s="25">
        <f>B51*C51+K51</f>
        <v/>
      </c>
      <c r="O51" s="25">
        <f>H51*C51+L51</f>
        <v/>
      </c>
      <c r="P51" s="25">
        <f>J51*C51+M51</f>
        <v/>
      </c>
      <c r="Q51" s="25">
        <f>IF(F51=1,IF(N51&lt;741000,0,IF(N51&lt;2191000,N51-740000,IF(N51&lt;2193000,1451000,IF(N51&lt;2196000,1453000,IF(N51&lt;2200000,1456000,IF(N51&lt;6600000,ROUND(IF(FLOOR(N51,4000)&lt;=3600000,FLOOR(N51,4000)*0.7-80000,FLOOR(N51,4000)*0.8-440000),0),IF(N51&lt;=8500000,ROUNDDOWN(N51*0.9-1100000,0),N51-1950000))))))),IF(N51&lt;651000,0,IF(N51&lt;1900000,N51-650000,IF(N51&lt;6600000,ROUND(IF(FLOOR(N51,4000)&lt;=3600000,FLOOR(N51,4000)*0.7-80000,FLOOR(N51,4000)*0.8-440000),0),IF(N51&lt;=8500000,ROUNDDOWN(N51*0.9-1100000,0),N51-1950000)))))</f>
        <v/>
      </c>
      <c r="R51" s="25">
        <f>IF(F51=1,LOOKUP(Q51,{0,4890001,6550001,23500001},{1040000,670000,620000,0}),LOOKUP(Q51,{0,1320001,3360001,4890001,6550001,23500001},{950000,880000,680000,630000,580000,0}))</f>
        <v/>
      </c>
      <c r="S51" s="25">
        <f>MAX(0,ROUNDDOWN(Q51-O51-R51-G51,-3))</f>
        <v/>
      </c>
      <c r="T51" s="25">
        <f>IF(S51&lt;=0,0,ROUNDDOWN(S51*LOOKUP(S51,{0,1950001,3300001,6950001,9000001,18000001,40000001},{0.05,0.1,0.2,0.23,0.33,0.4,0.45})-LOOKUP(S51,{0,1950001,3300001,6950001,9000001,18000001,40000001},{0,97500,427500,636000,1536000,2796000,4796000}),0)+ROUNDDOWN(ROUNDDOWN(S51*LOOKUP(S51,{0,1950001,3300001,6950001,9000001,18000001,40000001},{0.05,0.1,0.2,0.23,0.33,0.4,0.45})-LOOKUP(S51,{0,1950001,3300001,6950001,9000001,18000001,40000001},{0,97500,427500,636000,1536000,2796000,4796000}),0)*0.021,0))</f>
        <v/>
      </c>
      <c r="U51" s="25">
        <f>P51-T51</f>
        <v/>
      </c>
      <c r="V51" s="26">
        <f>IF(AND(P51&gt;0,T51=0),1,0)</f>
        <v/>
      </c>
    </row>
    <row r="52">
      <c r="A52" t="inlineStr">
        <is>
          <t>退職月別 賞与なし</t>
        </is>
      </c>
      <c r="B52" s="25" t="n">
        <v>500000</v>
      </c>
      <c r="C52" s="26" t="n">
        <v>10</v>
      </c>
      <c r="D52" s="27" t="n">
        <v>0</v>
      </c>
      <c r="E52" s="26" t="n">
        <v>7</v>
      </c>
      <c r="F52" s="26" t="n">
        <v>1</v>
      </c>
      <c r="G52" s="25" t="n">
        <v>0</v>
      </c>
      <c r="H52" s="25">
        <f>ROUND(B52*0.14575,0)</f>
        <v/>
      </c>
      <c r="I52" s="25">
        <f>B52-H52</f>
        <v/>
      </c>
      <c r="J52" s="25">
        <f>IF(MAX(0,I52-ROUNDUP(IF(I52&lt;=158333,54167,I52*LOOKUP(I52,{0,158334,300000,550000,708331},{0,0.3,0.2,0.1,0})+LOOKUP(I52,{0,158334,300000,550000,708331},{0,6667,36667,91667,162500})),0)-LOOKUP(I52,{0,2120834,2162500,2204167,2245834},{48334,40000,26667,13334,0}))&lt;=0,0,ROUND(MAX(0,I52-ROUNDUP(IF(I52&lt;=158333,54167,I52*LOOKUP(I52,{0,158334,300000,550000,708331},{0,0.3,0.2,0.1,0})+LOOKUP(I52,{0,158334,300000,550000,708331},{0,6667,36667,91667,162500})),0)-LOOKUP(I52,{0,2120834,2162500,2204167,2245834},{48334,40000,26667,13334,0}))*LOOKUP(MAX(0,I52-ROUNDUP(IF(I52&lt;=158333,54167,I52*LOOKUP(I52,{0,158334,300000,550000,708331},{0,0.3,0.2,0.1,0})+LOOKUP(I52,{0,158334,300000,550000,708331},{0,6667,36667,91667,162500})),0)-LOOKUP(I52,{0,2120834,2162500,2204167,2245834},{48334,40000,26667,13334,0})),{0,162501,275001,579167,750001,1500001,3333334},{0.05105,0.1021,0.2042,0.23483,0.33693,0.4084,0.45945})-LOOKUP(MAX(0,I52-ROUNDUP(IF(I52&lt;=158333,54167,I52*LOOKUP(I52,{0,158334,300000,550000,708331},{0,0.3,0.2,0.1,0})+LOOKUP(I52,{0,158334,300000,550000,708331},{0,6667,36667,91667,162500})),0)-LOOKUP(I52,{0,2120834,2162500,2204167,2245834},{48334,40000,26667,13334,0})),{0,162501,275001,579167,750001,1500001,3333334},{0,8296,36374,54113,130688,237893,408061}),-1))</f>
        <v/>
      </c>
      <c r="K52" s="25">
        <f>IF(AND(D52&gt;0,C52&gt;=E52),ROUND(B52*D52,0),0)</f>
        <v/>
      </c>
      <c r="L52" s="25">
        <f>ROUND(K52*0.14575,0)</f>
        <v/>
      </c>
      <c r="M52" s="25">
        <f>IF(K52=0,0,ROUNDDOWN(ROUND((K52-L52)*LOOKUP(I52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2" s="25">
        <f>B52*C52+K52</f>
        <v/>
      </c>
      <c r="O52" s="25">
        <f>H52*C52+L52</f>
        <v/>
      </c>
      <c r="P52" s="25">
        <f>J52*C52+M52</f>
        <v/>
      </c>
      <c r="Q52" s="25">
        <f>IF(F52=1,IF(N52&lt;741000,0,IF(N52&lt;2191000,N52-740000,IF(N52&lt;2193000,1451000,IF(N52&lt;2196000,1453000,IF(N52&lt;2200000,1456000,IF(N52&lt;6600000,ROUND(IF(FLOOR(N52,4000)&lt;=3600000,FLOOR(N52,4000)*0.7-80000,FLOOR(N52,4000)*0.8-440000),0),IF(N52&lt;=8500000,ROUNDDOWN(N52*0.9-1100000,0),N52-1950000))))))),IF(N52&lt;651000,0,IF(N52&lt;1900000,N52-650000,IF(N52&lt;6600000,ROUND(IF(FLOOR(N52,4000)&lt;=3600000,FLOOR(N52,4000)*0.7-80000,FLOOR(N52,4000)*0.8-440000),0),IF(N52&lt;=8500000,ROUNDDOWN(N52*0.9-1100000,0),N52-1950000)))))</f>
        <v/>
      </c>
      <c r="R52" s="25">
        <f>IF(F52=1,LOOKUP(Q52,{0,4890001,6550001,23500001},{1040000,670000,620000,0}),LOOKUP(Q52,{0,1320001,3360001,4890001,6550001,23500001},{950000,880000,680000,630000,580000,0}))</f>
        <v/>
      </c>
      <c r="S52" s="25">
        <f>MAX(0,ROUNDDOWN(Q52-O52-R52-G52,-3))</f>
        <v/>
      </c>
      <c r="T52" s="25">
        <f>IF(S52&lt;=0,0,ROUNDDOWN(S52*LOOKUP(S52,{0,1950001,3300001,6950001,9000001,18000001,40000001},{0.05,0.1,0.2,0.23,0.33,0.4,0.45})-LOOKUP(S52,{0,1950001,3300001,6950001,9000001,18000001,40000001},{0,97500,427500,636000,1536000,2796000,4796000}),0)+ROUNDDOWN(ROUNDDOWN(S52*LOOKUP(S52,{0,1950001,3300001,6950001,9000001,18000001,40000001},{0.05,0.1,0.2,0.23,0.33,0.4,0.45})-LOOKUP(S52,{0,1950001,3300001,6950001,9000001,18000001,40000001},{0,97500,427500,636000,1536000,2796000,4796000}),0)*0.021,0))</f>
        <v/>
      </c>
      <c r="U52" s="25">
        <f>P52-T52</f>
        <v/>
      </c>
      <c r="V52" s="26">
        <f>IF(AND(P52&gt;0,T52=0),1,0)</f>
        <v/>
      </c>
    </row>
    <row r="53">
      <c r="A53" t="inlineStr">
        <is>
          <t>退職月別 賞与なし</t>
        </is>
      </c>
      <c r="B53" s="25" t="n">
        <v>200000</v>
      </c>
      <c r="C53" s="26" t="n">
        <v>11</v>
      </c>
      <c r="D53" s="27" t="n">
        <v>0</v>
      </c>
      <c r="E53" s="26" t="n">
        <v>7</v>
      </c>
      <c r="F53" s="26" t="n">
        <v>1</v>
      </c>
      <c r="G53" s="25" t="n">
        <v>0</v>
      </c>
      <c r="H53" s="25">
        <f>ROUND(B53*0.14575,0)</f>
        <v/>
      </c>
      <c r="I53" s="25">
        <f>B53-H53</f>
        <v/>
      </c>
      <c r="J53" s="25">
        <f>IF(MAX(0,I53-ROUNDUP(IF(I53&lt;=158333,54167,I53*LOOKUP(I53,{0,158334,300000,550000,708331},{0,0.3,0.2,0.1,0})+LOOKUP(I53,{0,158334,300000,550000,708331},{0,6667,36667,91667,162500})),0)-LOOKUP(I53,{0,2120834,2162500,2204167,2245834},{48334,40000,26667,13334,0}))&lt;=0,0,ROUND(MAX(0,I53-ROUNDUP(IF(I53&lt;=158333,54167,I53*LOOKUP(I53,{0,158334,300000,550000,708331},{0,0.3,0.2,0.1,0})+LOOKUP(I53,{0,158334,300000,550000,708331},{0,6667,36667,91667,162500})),0)-LOOKUP(I53,{0,2120834,2162500,2204167,2245834},{48334,40000,26667,13334,0}))*LOOKUP(MAX(0,I53-ROUNDUP(IF(I53&lt;=158333,54167,I53*LOOKUP(I53,{0,158334,300000,550000,708331},{0,0.3,0.2,0.1,0})+LOOKUP(I53,{0,158334,300000,550000,708331},{0,6667,36667,91667,162500})),0)-LOOKUP(I53,{0,2120834,2162500,2204167,2245834},{48334,40000,26667,13334,0})),{0,162501,275001,579167,750001,1500001,3333334},{0.05105,0.1021,0.2042,0.23483,0.33693,0.4084,0.45945})-LOOKUP(MAX(0,I53-ROUNDUP(IF(I53&lt;=158333,54167,I53*LOOKUP(I53,{0,158334,300000,550000,708331},{0,0.3,0.2,0.1,0})+LOOKUP(I53,{0,158334,300000,550000,708331},{0,6667,36667,91667,162500})),0)-LOOKUP(I53,{0,2120834,2162500,2204167,2245834},{48334,40000,26667,13334,0})),{0,162501,275001,579167,750001,1500001,3333334},{0,8296,36374,54113,130688,237893,408061}),-1))</f>
        <v/>
      </c>
      <c r="K53" s="25">
        <f>IF(AND(D53&gt;0,C53&gt;=E53),ROUND(B53*D53,0),0)</f>
        <v/>
      </c>
      <c r="L53" s="25">
        <f>ROUND(K53*0.14575,0)</f>
        <v/>
      </c>
      <c r="M53" s="25">
        <f>IF(K53=0,0,ROUNDDOWN(ROUND((K53-L53)*LOOKUP(I53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3" s="25">
        <f>B53*C53+K53</f>
        <v/>
      </c>
      <c r="O53" s="25">
        <f>H53*C53+L53</f>
        <v/>
      </c>
      <c r="P53" s="25">
        <f>J53*C53+M53</f>
        <v/>
      </c>
      <c r="Q53" s="25">
        <f>IF(F53=1,IF(N53&lt;741000,0,IF(N53&lt;2191000,N53-740000,IF(N53&lt;2193000,1451000,IF(N53&lt;2196000,1453000,IF(N53&lt;2200000,1456000,IF(N53&lt;6600000,ROUND(IF(FLOOR(N53,4000)&lt;=3600000,FLOOR(N53,4000)*0.7-80000,FLOOR(N53,4000)*0.8-440000),0),IF(N53&lt;=8500000,ROUNDDOWN(N53*0.9-1100000,0),N53-1950000))))))),IF(N53&lt;651000,0,IF(N53&lt;1900000,N53-650000,IF(N53&lt;6600000,ROUND(IF(FLOOR(N53,4000)&lt;=3600000,FLOOR(N53,4000)*0.7-80000,FLOOR(N53,4000)*0.8-440000),0),IF(N53&lt;=8500000,ROUNDDOWN(N53*0.9-1100000,0),N53-1950000)))))</f>
        <v/>
      </c>
      <c r="R53" s="25">
        <f>IF(F53=1,LOOKUP(Q53,{0,4890001,6550001,23500001},{1040000,670000,620000,0}),LOOKUP(Q53,{0,1320001,3360001,4890001,6550001,23500001},{950000,880000,680000,630000,580000,0}))</f>
        <v/>
      </c>
      <c r="S53" s="25">
        <f>MAX(0,ROUNDDOWN(Q53-O53-R53-G53,-3))</f>
        <v/>
      </c>
      <c r="T53" s="25">
        <f>IF(S53&lt;=0,0,ROUNDDOWN(S53*LOOKUP(S53,{0,1950001,3300001,6950001,9000001,18000001,40000001},{0.05,0.1,0.2,0.23,0.33,0.4,0.45})-LOOKUP(S53,{0,1950001,3300001,6950001,9000001,18000001,40000001},{0,97500,427500,636000,1536000,2796000,4796000}),0)+ROUNDDOWN(ROUNDDOWN(S53*LOOKUP(S53,{0,1950001,3300001,6950001,9000001,18000001,40000001},{0.05,0.1,0.2,0.23,0.33,0.4,0.45})-LOOKUP(S53,{0,1950001,3300001,6950001,9000001,18000001,40000001},{0,97500,427500,636000,1536000,2796000,4796000}),0)*0.021,0))</f>
        <v/>
      </c>
      <c r="U53" s="25">
        <f>P53-T53</f>
        <v/>
      </c>
      <c r="V53" s="26">
        <f>IF(AND(P53&gt;0,T53=0),1,0)</f>
        <v/>
      </c>
    </row>
    <row r="54">
      <c r="A54" t="inlineStr">
        <is>
          <t>退職月別 賞与なし</t>
        </is>
      </c>
      <c r="B54" s="25" t="n">
        <v>250000</v>
      </c>
      <c r="C54" s="26" t="n">
        <v>11</v>
      </c>
      <c r="D54" s="27" t="n">
        <v>0</v>
      </c>
      <c r="E54" s="26" t="n">
        <v>7</v>
      </c>
      <c r="F54" s="26" t="n">
        <v>1</v>
      </c>
      <c r="G54" s="25" t="n">
        <v>0</v>
      </c>
      <c r="H54" s="25">
        <f>ROUND(B54*0.14575,0)</f>
        <v/>
      </c>
      <c r="I54" s="25">
        <f>B54-H54</f>
        <v/>
      </c>
      <c r="J54" s="25">
        <f>IF(MAX(0,I54-ROUNDUP(IF(I54&lt;=158333,54167,I54*LOOKUP(I54,{0,158334,300000,550000,708331},{0,0.3,0.2,0.1,0})+LOOKUP(I54,{0,158334,300000,550000,708331},{0,6667,36667,91667,162500})),0)-LOOKUP(I54,{0,2120834,2162500,2204167,2245834},{48334,40000,26667,13334,0}))&lt;=0,0,ROUND(MAX(0,I54-ROUNDUP(IF(I54&lt;=158333,54167,I54*LOOKUP(I54,{0,158334,300000,550000,708331},{0,0.3,0.2,0.1,0})+LOOKUP(I54,{0,158334,300000,550000,708331},{0,6667,36667,91667,162500})),0)-LOOKUP(I54,{0,2120834,2162500,2204167,2245834},{48334,40000,26667,13334,0}))*LOOKUP(MAX(0,I54-ROUNDUP(IF(I54&lt;=158333,54167,I54*LOOKUP(I54,{0,158334,300000,550000,708331},{0,0.3,0.2,0.1,0})+LOOKUP(I54,{0,158334,300000,550000,708331},{0,6667,36667,91667,162500})),0)-LOOKUP(I54,{0,2120834,2162500,2204167,2245834},{48334,40000,26667,13334,0})),{0,162501,275001,579167,750001,1500001,3333334},{0.05105,0.1021,0.2042,0.23483,0.33693,0.4084,0.45945})-LOOKUP(MAX(0,I54-ROUNDUP(IF(I54&lt;=158333,54167,I54*LOOKUP(I54,{0,158334,300000,550000,708331},{0,0.3,0.2,0.1,0})+LOOKUP(I54,{0,158334,300000,550000,708331},{0,6667,36667,91667,162500})),0)-LOOKUP(I54,{0,2120834,2162500,2204167,2245834},{48334,40000,26667,13334,0})),{0,162501,275001,579167,750001,1500001,3333334},{0,8296,36374,54113,130688,237893,408061}),-1))</f>
        <v/>
      </c>
      <c r="K54" s="25">
        <f>IF(AND(D54&gt;0,C54&gt;=E54),ROUND(B54*D54,0),0)</f>
        <v/>
      </c>
      <c r="L54" s="25">
        <f>ROUND(K54*0.14575,0)</f>
        <v/>
      </c>
      <c r="M54" s="25">
        <f>IF(K54=0,0,ROUNDDOWN(ROUND((K54-L54)*LOOKUP(I54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4" s="25">
        <f>B54*C54+K54</f>
        <v/>
      </c>
      <c r="O54" s="25">
        <f>H54*C54+L54</f>
        <v/>
      </c>
      <c r="P54" s="25">
        <f>J54*C54+M54</f>
        <v/>
      </c>
      <c r="Q54" s="25">
        <f>IF(F54=1,IF(N54&lt;741000,0,IF(N54&lt;2191000,N54-740000,IF(N54&lt;2193000,1451000,IF(N54&lt;2196000,1453000,IF(N54&lt;2200000,1456000,IF(N54&lt;6600000,ROUND(IF(FLOOR(N54,4000)&lt;=3600000,FLOOR(N54,4000)*0.7-80000,FLOOR(N54,4000)*0.8-440000),0),IF(N54&lt;=8500000,ROUNDDOWN(N54*0.9-1100000,0),N54-1950000))))))),IF(N54&lt;651000,0,IF(N54&lt;1900000,N54-650000,IF(N54&lt;6600000,ROUND(IF(FLOOR(N54,4000)&lt;=3600000,FLOOR(N54,4000)*0.7-80000,FLOOR(N54,4000)*0.8-440000),0),IF(N54&lt;=8500000,ROUNDDOWN(N54*0.9-1100000,0),N54-1950000)))))</f>
        <v/>
      </c>
      <c r="R54" s="25">
        <f>IF(F54=1,LOOKUP(Q54,{0,4890001,6550001,23500001},{1040000,670000,620000,0}),LOOKUP(Q54,{0,1320001,3360001,4890001,6550001,23500001},{950000,880000,680000,630000,580000,0}))</f>
        <v/>
      </c>
      <c r="S54" s="25">
        <f>MAX(0,ROUNDDOWN(Q54-O54-R54-G54,-3))</f>
        <v/>
      </c>
      <c r="T54" s="25">
        <f>IF(S54&lt;=0,0,ROUNDDOWN(S54*LOOKUP(S54,{0,1950001,3300001,6950001,9000001,18000001,40000001},{0.05,0.1,0.2,0.23,0.33,0.4,0.45})-LOOKUP(S54,{0,1950001,3300001,6950001,9000001,18000001,40000001},{0,97500,427500,636000,1536000,2796000,4796000}),0)+ROUNDDOWN(ROUNDDOWN(S54*LOOKUP(S54,{0,1950001,3300001,6950001,9000001,18000001,40000001},{0.05,0.1,0.2,0.23,0.33,0.4,0.45})-LOOKUP(S54,{0,1950001,3300001,6950001,9000001,18000001,40000001},{0,97500,427500,636000,1536000,2796000,4796000}),0)*0.021,0))</f>
        <v/>
      </c>
      <c r="U54" s="25">
        <f>P54-T54</f>
        <v/>
      </c>
      <c r="V54" s="26">
        <f>IF(AND(P54&gt;0,T54=0),1,0)</f>
        <v/>
      </c>
    </row>
    <row r="55">
      <c r="A55" t="inlineStr">
        <is>
          <t>退職月別 賞与なし</t>
        </is>
      </c>
      <c r="B55" s="25" t="n">
        <v>300000</v>
      </c>
      <c r="C55" s="26" t="n">
        <v>11</v>
      </c>
      <c r="D55" s="27" t="n">
        <v>0</v>
      </c>
      <c r="E55" s="26" t="n">
        <v>7</v>
      </c>
      <c r="F55" s="26" t="n">
        <v>1</v>
      </c>
      <c r="G55" s="25" t="n">
        <v>0</v>
      </c>
      <c r="H55" s="25">
        <f>ROUND(B55*0.14575,0)</f>
        <v/>
      </c>
      <c r="I55" s="25">
        <f>B55-H55</f>
        <v/>
      </c>
      <c r="J55" s="25">
        <f>IF(MAX(0,I55-ROUNDUP(IF(I55&lt;=158333,54167,I55*LOOKUP(I55,{0,158334,300000,550000,708331},{0,0.3,0.2,0.1,0})+LOOKUP(I55,{0,158334,300000,550000,708331},{0,6667,36667,91667,162500})),0)-LOOKUP(I55,{0,2120834,2162500,2204167,2245834},{48334,40000,26667,13334,0}))&lt;=0,0,ROUND(MAX(0,I55-ROUNDUP(IF(I55&lt;=158333,54167,I55*LOOKUP(I55,{0,158334,300000,550000,708331},{0,0.3,0.2,0.1,0})+LOOKUP(I55,{0,158334,300000,550000,708331},{0,6667,36667,91667,162500})),0)-LOOKUP(I55,{0,2120834,2162500,2204167,2245834},{48334,40000,26667,13334,0}))*LOOKUP(MAX(0,I55-ROUNDUP(IF(I55&lt;=158333,54167,I55*LOOKUP(I55,{0,158334,300000,550000,708331},{0,0.3,0.2,0.1,0})+LOOKUP(I55,{0,158334,300000,550000,708331},{0,6667,36667,91667,162500})),0)-LOOKUP(I55,{0,2120834,2162500,2204167,2245834},{48334,40000,26667,13334,0})),{0,162501,275001,579167,750001,1500001,3333334},{0.05105,0.1021,0.2042,0.23483,0.33693,0.4084,0.45945})-LOOKUP(MAX(0,I55-ROUNDUP(IF(I55&lt;=158333,54167,I55*LOOKUP(I55,{0,158334,300000,550000,708331},{0,0.3,0.2,0.1,0})+LOOKUP(I55,{0,158334,300000,550000,708331},{0,6667,36667,91667,162500})),0)-LOOKUP(I55,{0,2120834,2162500,2204167,2245834},{48334,40000,26667,13334,0})),{0,162501,275001,579167,750001,1500001,3333334},{0,8296,36374,54113,130688,237893,408061}),-1))</f>
        <v/>
      </c>
      <c r="K55" s="25">
        <f>IF(AND(D55&gt;0,C55&gt;=E55),ROUND(B55*D55,0),0)</f>
        <v/>
      </c>
      <c r="L55" s="25">
        <f>ROUND(K55*0.14575,0)</f>
        <v/>
      </c>
      <c r="M55" s="25">
        <f>IF(K55=0,0,ROUNDDOWN(ROUND((K55-L55)*LOOKUP(I55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5" s="25">
        <f>B55*C55+K55</f>
        <v/>
      </c>
      <c r="O55" s="25">
        <f>H55*C55+L55</f>
        <v/>
      </c>
      <c r="P55" s="25">
        <f>J55*C55+M55</f>
        <v/>
      </c>
      <c r="Q55" s="25">
        <f>IF(F55=1,IF(N55&lt;741000,0,IF(N55&lt;2191000,N55-740000,IF(N55&lt;2193000,1451000,IF(N55&lt;2196000,1453000,IF(N55&lt;2200000,1456000,IF(N55&lt;6600000,ROUND(IF(FLOOR(N55,4000)&lt;=3600000,FLOOR(N55,4000)*0.7-80000,FLOOR(N55,4000)*0.8-440000),0),IF(N55&lt;=8500000,ROUNDDOWN(N55*0.9-1100000,0),N55-1950000))))))),IF(N55&lt;651000,0,IF(N55&lt;1900000,N55-650000,IF(N55&lt;6600000,ROUND(IF(FLOOR(N55,4000)&lt;=3600000,FLOOR(N55,4000)*0.7-80000,FLOOR(N55,4000)*0.8-440000),0),IF(N55&lt;=8500000,ROUNDDOWN(N55*0.9-1100000,0),N55-1950000)))))</f>
        <v/>
      </c>
      <c r="R55" s="25">
        <f>IF(F55=1,LOOKUP(Q55,{0,4890001,6550001,23500001},{1040000,670000,620000,0}),LOOKUP(Q55,{0,1320001,3360001,4890001,6550001,23500001},{950000,880000,680000,630000,580000,0}))</f>
        <v/>
      </c>
      <c r="S55" s="25">
        <f>MAX(0,ROUNDDOWN(Q55-O55-R55-G55,-3))</f>
        <v/>
      </c>
      <c r="T55" s="25">
        <f>IF(S55&lt;=0,0,ROUNDDOWN(S55*LOOKUP(S55,{0,1950001,3300001,6950001,9000001,18000001,40000001},{0.05,0.1,0.2,0.23,0.33,0.4,0.45})-LOOKUP(S55,{0,1950001,3300001,6950001,9000001,18000001,40000001},{0,97500,427500,636000,1536000,2796000,4796000}),0)+ROUNDDOWN(ROUNDDOWN(S55*LOOKUP(S55,{0,1950001,3300001,6950001,9000001,18000001,40000001},{0.05,0.1,0.2,0.23,0.33,0.4,0.45})-LOOKUP(S55,{0,1950001,3300001,6950001,9000001,18000001,40000001},{0,97500,427500,636000,1536000,2796000,4796000}),0)*0.021,0))</f>
        <v/>
      </c>
      <c r="U55" s="25">
        <f>P55-T55</f>
        <v/>
      </c>
      <c r="V55" s="26">
        <f>IF(AND(P55&gt;0,T55=0),1,0)</f>
        <v/>
      </c>
    </row>
    <row r="56">
      <c r="A56" t="inlineStr">
        <is>
          <t>退職月別 賞与なし</t>
        </is>
      </c>
      <c r="B56" s="25" t="n">
        <v>400000</v>
      </c>
      <c r="C56" s="26" t="n">
        <v>11</v>
      </c>
      <c r="D56" s="27" t="n">
        <v>0</v>
      </c>
      <c r="E56" s="26" t="n">
        <v>7</v>
      </c>
      <c r="F56" s="26" t="n">
        <v>1</v>
      </c>
      <c r="G56" s="25" t="n">
        <v>0</v>
      </c>
      <c r="H56" s="25">
        <f>ROUND(B56*0.14575,0)</f>
        <v/>
      </c>
      <c r="I56" s="25">
        <f>B56-H56</f>
        <v/>
      </c>
      <c r="J56" s="25">
        <f>IF(MAX(0,I56-ROUNDUP(IF(I56&lt;=158333,54167,I56*LOOKUP(I56,{0,158334,300000,550000,708331},{0,0.3,0.2,0.1,0})+LOOKUP(I56,{0,158334,300000,550000,708331},{0,6667,36667,91667,162500})),0)-LOOKUP(I56,{0,2120834,2162500,2204167,2245834},{48334,40000,26667,13334,0}))&lt;=0,0,ROUND(MAX(0,I56-ROUNDUP(IF(I56&lt;=158333,54167,I56*LOOKUP(I56,{0,158334,300000,550000,708331},{0,0.3,0.2,0.1,0})+LOOKUP(I56,{0,158334,300000,550000,708331},{0,6667,36667,91667,162500})),0)-LOOKUP(I56,{0,2120834,2162500,2204167,2245834},{48334,40000,26667,13334,0}))*LOOKUP(MAX(0,I56-ROUNDUP(IF(I56&lt;=158333,54167,I56*LOOKUP(I56,{0,158334,300000,550000,708331},{0,0.3,0.2,0.1,0})+LOOKUP(I56,{0,158334,300000,550000,708331},{0,6667,36667,91667,162500})),0)-LOOKUP(I56,{0,2120834,2162500,2204167,2245834},{48334,40000,26667,13334,0})),{0,162501,275001,579167,750001,1500001,3333334},{0.05105,0.1021,0.2042,0.23483,0.33693,0.4084,0.45945})-LOOKUP(MAX(0,I56-ROUNDUP(IF(I56&lt;=158333,54167,I56*LOOKUP(I56,{0,158334,300000,550000,708331},{0,0.3,0.2,0.1,0})+LOOKUP(I56,{0,158334,300000,550000,708331},{0,6667,36667,91667,162500})),0)-LOOKUP(I56,{0,2120834,2162500,2204167,2245834},{48334,40000,26667,13334,0})),{0,162501,275001,579167,750001,1500001,3333334},{0,8296,36374,54113,130688,237893,408061}),-1))</f>
        <v/>
      </c>
      <c r="K56" s="25">
        <f>IF(AND(D56&gt;0,C56&gt;=E56),ROUND(B56*D56,0),0)</f>
        <v/>
      </c>
      <c r="L56" s="25">
        <f>ROUND(K56*0.14575,0)</f>
        <v/>
      </c>
      <c r="M56" s="25">
        <f>IF(K56=0,0,ROUNDDOWN(ROUND((K56-L56)*LOOKUP(I56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6" s="25">
        <f>B56*C56+K56</f>
        <v/>
      </c>
      <c r="O56" s="25">
        <f>H56*C56+L56</f>
        <v/>
      </c>
      <c r="P56" s="25">
        <f>J56*C56+M56</f>
        <v/>
      </c>
      <c r="Q56" s="25">
        <f>IF(F56=1,IF(N56&lt;741000,0,IF(N56&lt;2191000,N56-740000,IF(N56&lt;2193000,1451000,IF(N56&lt;2196000,1453000,IF(N56&lt;2200000,1456000,IF(N56&lt;6600000,ROUND(IF(FLOOR(N56,4000)&lt;=3600000,FLOOR(N56,4000)*0.7-80000,FLOOR(N56,4000)*0.8-440000),0),IF(N56&lt;=8500000,ROUNDDOWN(N56*0.9-1100000,0),N56-1950000))))))),IF(N56&lt;651000,0,IF(N56&lt;1900000,N56-650000,IF(N56&lt;6600000,ROUND(IF(FLOOR(N56,4000)&lt;=3600000,FLOOR(N56,4000)*0.7-80000,FLOOR(N56,4000)*0.8-440000),0),IF(N56&lt;=8500000,ROUNDDOWN(N56*0.9-1100000,0),N56-1950000)))))</f>
        <v/>
      </c>
      <c r="R56" s="25">
        <f>IF(F56=1,LOOKUP(Q56,{0,4890001,6550001,23500001},{1040000,670000,620000,0}),LOOKUP(Q56,{0,1320001,3360001,4890001,6550001,23500001},{950000,880000,680000,630000,580000,0}))</f>
        <v/>
      </c>
      <c r="S56" s="25">
        <f>MAX(0,ROUNDDOWN(Q56-O56-R56-G56,-3))</f>
        <v/>
      </c>
      <c r="T56" s="25">
        <f>IF(S56&lt;=0,0,ROUNDDOWN(S56*LOOKUP(S56,{0,1950001,3300001,6950001,9000001,18000001,40000001},{0.05,0.1,0.2,0.23,0.33,0.4,0.45})-LOOKUP(S56,{0,1950001,3300001,6950001,9000001,18000001,40000001},{0,97500,427500,636000,1536000,2796000,4796000}),0)+ROUNDDOWN(ROUNDDOWN(S56*LOOKUP(S56,{0,1950001,3300001,6950001,9000001,18000001,40000001},{0.05,0.1,0.2,0.23,0.33,0.4,0.45})-LOOKUP(S56,{0,1950001,3300001,6950001,9000001,18000001,40000001},{0,97500,427500,636000,1536000,2796000,4796000}),0)*0.021,0))</f>
        <v/>
      </c>
      <c r="U56" s="25">
        <f>P56-T56</f>
        <v/>
      </c>
      <c r="V56" s="26">
        <f>IF(AND(P56&gt;0,T56=0),1,0)</f>
        <v/>
      </c>
    </row>
    <row r="57">
      <c r="A57" t="inlineStr">
        <is>
          <t>退職月別 賞与なし</t>
        </is>
      </c>
      <c r="B57" s="25" t="n">
        <v>500000</v>
      </c>
      <c r="C57" s="26" t="n">
        <v>11</v>
      </c>
      <c r="D57" s="27" t="n">
        <v>0</v>
      </c>
      <c r="E57" s="26" t="n">
        <v>7</v>
      </c>
      <c r="F57" s="26" t="n">
        <v>1</v>
      </c>
      <c r="G57" s="25" t="n">
        <v>0</v>
      </c>
      <c r="H57" s="25">
        <f>ROUND(B57*0.14575,0)</f>
        <v/>
      </c>
      <c r="I57" s="25">
        <f>B57-H57</f>
        <v/>
      </c>
      <c r="J57" s="25">
        <f>IF(MAX(0,I57-ROUNDUP(IF(I57&lt;=158333,54167,I57*LOOKUP(I57,{0,158334,300000,550000,708331},{0,0.3,0.2,0.1,0})+LOOKUP(I57,{0,158334,300000,550000,708331},{0,6667,36667,91667,162500})),0)-LOOKUP(I57,{0,2120834,2162500,2204167,2245834},{48334,40000,26667,13334,0}))&lt;=0,0,ROUND(MAX(0,I57-ROUNDUP(IF(I57&lt;=158333,54167,I57*LOOKUP(I57,{0,158334,300000,550000,708331},{0,0.3,0.2,0.1,0})+LOOKUP(I57,{0,158334,300000,550000,708331},{0,6667,36667,91667,162500})),0)-LOOKUP(I57,{0,2120834,2162500,2204167,2245834},{48334,40000,26667,13334,0}))*LOOKUP(MAX(0,I57-ROUNDUP(IF(I57&lt;=158333,54167,I57*LOOKUP(I57,{0,158334,300000,550000,708331},{0,0.3,0.2,0.1,0})+LOOKUP(I57,{0,158334,300000,550000,708331},{0,6667,36667,91667,162500})),0)-LOOKUP(I57,{0,2120834,2162500,2204167,2245834},{48334,40000,26667,13334,0})),{0,162501,275001,579167,750001,1500001,3333334},{0.05105,0.1021,0.2042,0.23483,0.33693,0.4084,0.45945})-LOOKUP(MAX(0,I57-ROUNDUP(IF(I57&lt;=158333,54167,I57*LOOKUP(I57,{0,158334,300000,550000,708331},{0,0.3,0.2,0.1,0})+LOOKUP(I57,{0,158334,300000,550000,708331},{0,6667,36667,91667,162500})),0)-LOOKUP(I57,{0,2120834,2162500,2204167,2245834},{48334,40000,26667,13334,0})),{0,162501,275001,579167,750001,1500001,3333334},{0,8296,36374,54113,130688,237893,408061}),-1))</f>
        <v/>
      </c>
      <c r="K57" s="25">
        <f>IF(AND(D57&gt;0,C57&gt;=E57),ROUND(B57*D57,0),0)</f>
        <v/>
      </c>
      <c r="L57" s="25">
        <f>ROUND(K57*0.14575,0)</f>
        <v/>
      </c>
      <c r="M57" s="25">
        <f>IF(K57=0,0,ROUNDDOWN(ROUND((K57-L57)*LOOKUP(I57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7" s="25">
        <f>B57*C57+K57</f>
        <v/>
      </c>
      <c r="O57" s="25">
        <f>H57*C57+L57</f>
        <v/>
      </c>
      <c r="P57" s="25">
        <f>J57*C57+M57</f>
        <v/>
      </c>
      <c r="Q57" s="25">
        <f>IF(F57=1,IF(N57&lt;741000,0,IF(N57&lt;2191000,N57-740000,IF(N57&lt;2193000,1451000,IF(N57&lt;2196000,1453000,IF(N57&lt;2200000,1456000,IF(N57&lt;6600000,ROUND(IF(FLOOR(N57,4000)&lt;=3600000,FLOOR(N57,4000)*0.7-80000,FLOOR(N57,4000)*0.8-440000),0),IF(N57&lt;=8500000,ROUNDDOWN(N57*0.9-1100000,0),N57-1950000))))))),IF(N57&lt;651000,0,IF(N57&lt;1900000,N57-650000,IF(N57&lt;6600000,ROUND(IF(FLOOR(N57,4000)&lt;=3600000,FLOOR(N57,4000)*0.7-80000,FLOOR(N57,4000)*0.8-440000),0),IF(N57&lt;=8500000,ROUNDDOWN(N57*0.9-1100000,0),N57-1950000)))))</f>
        <v/>
      </c>
      <c r="R57" s="25">
        <f>IF(F57=1,LOOKUP(Q57,{0,4890001,6550001,23500001},{1040000,670000,620000,0}),LOOKUP(Q57,{0,1320001,3360001,4890001,6550001,23500001},{950000,880000,680000,630000,580000,0}))</f>
        <v/>
      </c>
      <c r="S57" s="25">
        <f>MAX(0,ROUNDDOWN(Q57-O57-R57-G57,-3))</f>
        <v/>
      </c>
      <c r="T57" s="25">
        <f>IF(S57&lt;=0,0,ROUNDDOWN(S57*LOOKUP(S57,{0,1950001,3300001,6950001,9000001,18000001,40000001},{0.05,0.1,0.2,0.23,0.33,0.4,0.45})-LOOKUP(S57,{0,1950001,3300001,6950001,9000001,18000001,40000001},{0,97500,427500,636000,1536000,2796000,4796000}),0)+ROUNDDOWN(ROUNDDOWN(S57*LOOKUP(S57,{0,1950001,3300001,6950001,9000001,18000001,40000001},{0.05,0.1,0.2,0.23,0.33,0.4,0.45})-LOOKUP(S57,{0,1950001,3300001,6950001,9000001,18000001,40000001},{0,97500,427500,636000,1536000,2796000,4796000}),0)*0.021,0))</f>
        <v/>
      </c>
      <c r="U57" s="25">
        <f>P57-T57</f>
        <v/>
      </c>
      <c r="V57" s="26">
        <f>IF(AND(P57&gt;0,T57=0),1,0)</f>
        <v/>
      </c>
    </row>
    <row r="58">
      <c r="A58" t="inlineStr">
        <is>
          <t>退職月別 賞与なし</t>
        </is>
      </c>
      <c r="B58" s="25" t="n">
        <v>200000</v>
      </c>
      <c r="C58" s="26" t="n">
        <v>12</v>
      </c>
      <c r="D58" s="27" t="n">
        <v>0</v>
      </c>
      <c r="E58" s="26" t="n">
        <v>7</v>
      </c>
      <c r="F58" s="26" t="n">
        <v>1</v>
      </c>
      <c r="G58" s="25" t="n">
        <v>0</v>
      </c>
      <c r="H58" s="25">
        <f>ROUND(B58*0.14575,0)</f>
        <v/>
      </c>
      <c r="I58" s="25">
        <f>B58-H58</f>
        <v/>
      </c>
      <c r="J58" s="25">
        <f>IF(MAX(0,I58-ROUNDUP(IF(I58&lt;=158333,54167,I58*LOOKUP(I58,{0,158334,300000,550000,708331},{0,0.3,0.2,0.1,0})+LOOKUP(I58,{0,158334,300000,550000,708331},{0,6667,36667,91667,162500})),0)-LOOKUP(I58,{0,2120834,2162500,2204167,2245834},{48334,40000,26667,13334,0}))&lt;=0,0,ROUND(MAX(0,I58-ROUNDUP(IF(I58&lt;=158333,54167,I58*LOOKUP(I58,{0,158334,300000,550000,708331},{0,0.3,0.2,0.1,0})+LOOKUP(I58,{0,158334,300000,550000,708331},{0,6667,36667,91667,162500})),0)-LOOKUP(I58,{0,2120834,2162500,2204167,2245834},{48334,40000,26667,13334,0}))*LOOKUP(MAX(0,I58-ROUNDUP(IF(I58&lt;=158333,54167,I58*LOOKUP(I58,{0,158334,300000,550000,708331},{0,0.3,0.2,0.1,0})+LOOKUP(I58,{0,158334,300000,550000,708331},{0,6667,36667,91667,162500})),0)-LOOKUP(I58,{0,2120834,2162500,2204167,2245834},{48334,40000,26667,13334,0})),{0,162501,275001,579167,750001,1500001,3333334},{0.05105,0.1021,0.2042,0.23483,0.33693,0.4084,0.45945})-LOOKUP(MAX(0,I58-ROUNDUP(IF(I58&lt;=158333,54167,I58*LOOKUP(I58,{0,158334,300000,550000,708331},{0,0.3,0.2,0.1,0})+LOOKUP(I58,{0,158334,300000,550000,708331},{0,6667,36667,91667,162500})),0)-LOOKUP(I58,{0,2120834,2162500,2204167,2245834},{48334,40000,26667,13334,0})),{0,162501,275001,579167,750001,1500001,3333334},{0,8296,36374,54113,130688,237893,408061}),-1))</f>
        <v/>
      </c>
      <c r="K58" s="25">
        <f>IF(AND(D58&gt;0,C58&gt;=E58),ROUND(B58*D58,0),0)</f>
        <v/>
      </c>
      <c r="L58" s="25">
        <f>ROUND(K58*0.14575,0)</f>
        <v/>
      </c>
      <c r="M58" s="25">
        <f>IF(K58=0,0,ROUNDDOWN(ROUND((K58-L58)*LOOKUP(I58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8" s="25">
        <f>B58*C58+K58</f>
        <v/>
      </c>
      <c r="O58" s="25">
        <f>H58*C58+L58</f>
        <v/>
      </c>
      <c r="P58" s="25">
        <f>J58*C58+M58</f>
        <v/>
      </c>
      <c r="Q58" s="25">
        <f>IF(F58=1,IF(N58&lt;741000,0,IF(N58&lt;2191000,N58-740000,IF(N58&lt;2193000,1451000,IF(N58&lt;2196000,1453000,IF(N58&lt;2200000,1456000,IF(N58&lt;6600000,ROUND(IF(FLOOR(N58,4000)&lt;=3600000,FLOOR(N58,4000)*0.7-80000,FLOOR(N58,4000)*0.8-440000),0),IF(N58&lt;=8500000,ROUNDDOWN(N58*0.9-1100000,0),N58-1950000))))))),IF(N58&lt;651000,0,IF(N58&lt;1900000,N58-650000,IF(N58&lt;6600000,ROUND(IF(FLOOR(N58,4000)&lt;=3600000,FLOOR(N58,4000)*0.7-80000,FLOOR(N58,4000)*0.8-440000),0),IF(N58&lt;=8500000,ROUNDDOWN(N58*0.9-1100000,0),N58-1950000)))))</f>
        <v/>
      </c>
      <c r="R58" s="25">
        <f>IF(F58=1,LOOKUP(Q58,{0,4890001,6550001,23500001},{1040000,670000,620000,0}),LOOKUP(Q58,{0,1320001,3360001,4890001,6550001,23500001},{950000,880000,680000,630000,580000,0}))</f>
        <v/>
      </c>
      <c r="S58" s="25">
        <f>MAX(0,ROUNDDOWN(Q58-O58-R58-G58,-3))</f>
        <v/>
      </c>
      <c r="T58" s="25">
        <f>IF(S58&lt;=0,0,ROUNDDOWN(S58*LOOKUP(S58,{0,1950001,3300001,6950001,9000001,18000001,40000001},{0.05,0.1,0.2,0.23,0.33,0.4,0.45})-LOOKUP(S58,{0,1950001,3300001,6950001,9000001,18000001,40000001},{0,97500,427500,636000,1536000,2796000,4796000}),0)+ROUNDDOWN(ROUNDDOWN(S58*LOOKUP(S58,{0,1950001,3300001,6950001,9000001,18000001,40000001},{0.05,0.1,0.2,0.23,0.33,0.4,0.45})-LOOKUP(S58,{0,1950001,3300001,6950001,9000001,18000001,40000001},{0,97500,427500,636000,1536000,2796000,4796000}),0)*0.021,0))</f>
        <v/>
      </c>
      <c r="U58" s="25">
        <f>P58-T58</f>
        <v/>
      </c>
      <c r="V58" s="26">
        <f>IF(AND(P58&gt;0,T58=0),1,0)</f>
        <v/>
      </c>
    </row>
    <row r="59">
      <c r="A59" t="inlineStr">
        <is>
          <t>退職月別 賞与なし</t>
        </is>
      </c>
      <c r="B59" s="25" t="n">
        <v>250000</v>
      </c>
      <c r="C59" s="26" t="n">
        <v>12</v>
      </c>
      <c r="D59" s="27" t="n">
        <v>0</v>
      </c>
      <c r="E59" s="26" t="n">
        <v>7</v>
      </c>
      <c r="F59" s="26" t="n">
        <v>1</v>
      </c>
      <c r="G59" s="25" t="n">
        <v>0</v>
      </c>
      <c r="H59" s="25">
        <f>ROUND(B59*0.14575,0)</f>
        <v/>
      </c>
      <c r="I59" s="25">
        <f>B59-H59</f>
        <v/>
      </c>
      <c r="J59" s="25">
        <f>IF(MAX(0,I59-ROUNDUP(IF(I59&lt;=158333,54167,I59*LOOKUP(I59,{0,158334,300000,550000,708331},{0,0.3,0.2,0.1,0})+LOOKUP(I59,{0,158334,300000,550000,708331},{0,6667,36667,91667,162500})),0)-LOOKUP(I59,{0,2120834,2162500,2204167,2245834},{48334,40000,26667,13334,0}))&lt;=0,0,ROUND(MAX(0,I59-ROUNDUP(IF(I59&lt;=158333,54167,I59*LOOKUP(I59,{0,158334,300000,550000,708331},{0,0.3,0.2,0.1,0})+LOOKUP(I59,{0,158334,300000,550000,708331},{0,6667,36667,91667,162500})),0)-LOOKUP(I59,{0,2120834,2162500,2204167,2245834},{48334,40000,26667,13334,0}))*LOOKUP(MAX(0,I59-ROUNDUP(IF(I59&lt;=158333,54167,I59*LOOKUP(I59,{0,158334,300000,550000,708331},{0,0.3,0.2,0.1,0})+LOOKUP(I59,{0,158334,300000,550000,708331},{0,6667,36667,91667,162500})),0)-LOOKUP(I59,{0,2120834,2162500,2204167,2245834},{48334,40000,26667,13334,0})),{0,162501,275001,579167,750001,1500001,3333334},{0.05105,0.1021,0.2042,0.23483,0.33693,0.4084,0.45945})-LOOKUP(MAX(0,I59-ROUNDUP(IF(I59&lt;=158333,54167,I59*LOOKUP(I59,{0,158334,300000,550000,708331},{0,0.3,0.2,0.1,0})+LOOKUP(I59,{0,158334,300000,550000,708331},{0,6667,36667,91667,162500})),0)-LOOKUP(I59,{0,2120834,2162500,2204167,2245834},{48334,40000,26667,13334,0})),{0,162501,275001,579167,750001,1500001,3333334},{0,8296,36374,54113,130688,237893,408061}),-1))</f>
        <v/>
      </c>
      <c r="K59" s="25">
        <f>IF(AND(D59&gt;0,C59&gt;=E59),ROUND(B59*D59,0),0)</f>
        <v/>
      </c>
      <c r="L59" s="25">
        <f>ROUND(K59*0.14575,0)</f>
        <v/>
      </c>
      <c r="M59" s="25">
        <f>IF(K59=0,0,ROUNDDOWN(ROUND((K59-L59)*LOOKUP(I59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9" s="25">
        <f>B59*C59+K59</f>
        <v/>
      </c>
      <c r="O59" s="25">
        <f>H59*C59+L59</f>
        <v/>
      </c>
      <c r="P59" s="25">
        <f>J59*C59+M59</f>
        <v/>
      </c>
      <c r="Q59" s="25">
        <f>IF(F59=1,IF(N59&lt;741000,0,IF(N59&lt;2191000,N59-740000,IF(N59&lt;2193000,1451000,IF(N59&lt;2196000,1453000,IF(N59&lt;2200000,1456000,IF(N59&lt;6600000,ROUND(IF(FLOOR(N59,4000)&lt;=3600000,FLOOR(N59,4000)*0.7-80000,FLOOR(N59,4000)*0.8-440000),0),IF(N59&lt;=8500000,ROUNDDOWN(N59*0.9-1100000,0),N59-1950000))))))),IF(N59&lt;651000,0,IF(N59&lt;1900000,N59-650000,IF(N59&lt;6600000,ROUND(IF(FLOOR(N59,4000)&lt;=3600000,FLOOR(N59,4000)*0.7-80000,FLOOR(N59,4000)*0.8-440000),0),IF(N59&lt;=8500000,ROUNDDOWN(N59*0.9-1100000,0),N59-1950000)))))</f>
        <v/>
      </c>
      <c r="R59" s="25">
        <f>IF(F59=1,LOOKUP(Q59,{0,4890001,6550001,23500001},{1040000,670000,620000,0}),LOOKUP(Q59,{0,1320001,3360001,4890001,6550001,23500001},{950000,880000,680000,630000,580000,0}))</f>
        <v/>
      </c>
      <c r="S59" s="25">
        <f>MAX(0,ROUNDDOWN(Q59-O59-R59-G59,-3))</f>
        <v/>
      </c>
      <c r="T59" s="25">
        <f>IF(S59&lt;=0,0,ROUNDDOWN(S59*LOOKUP(S59,{0,1950001,3300001,6950001,9000001,18000001,40000001},{0.05,0.1,0.2,0.23,0.33,0.4,0.45})-LOOKUP(S59,{0,1950001,3300001,6950001,9000001,18000001,40000001},{0,97500,427500,636000,1536000,2796000,4796000}),0)+ROUNDDOWN(ROUNDDOWN(S59*LOOKUP(S59,{0,1950001,3300001,6950001,9000001,18000001,40000001},{0.05,0.1,0.2,0.23,0.33,0.4,0.45})-LOOKUP(S59,{0,1950001,3300001,6950001,9000001,18000001,40000001},{0,97500,427500,636000,1536000,2796000,4796000}),0)*0.021,0))</f>
        <v/>
      </c>
      <c r="U59" s="25">
        <f>P59-T59</f>
        <v/>
      </c>
      <c r="V59" s="26">
        <f>IF(AND(P59&gt;0,T59=0),1,0)</f>
        <v/>
      </c>
    </row>
    <row r="60">
      <c r="A60" t="inlineStr">
        <is>
          <t>退職月別 賞与なし</t>
        </is>
      </c>
      <c r="B60" s="25" t="n">
        <v>300000</v>
      </c>
      <c r="C60" s="26" t="n">
        <v>12</v>
      </c>
      <c r="D60" s="27" t="n">
        <v>0</v>
      </c>
      <c r="E60" s="26" t="n">
        <v>7</v>
      </c>
      <c r="F60" s="26" t="n">
        <v>1</v>
      </c>
      <c r="G60" s="25" t="n">
        <v>0</v>
      </c>
      <c r="H60" s="25">
        <f>ROUND(B60*0.14575,0)</f>
        <v/>
      </c>
      <c r="I60" s="25">
        <f>B60-H60</f>
        <v/>
      </c>
      <c r="J60" s="25">
        <f>IF(MAX(0,I60-ROUNDUP(IF(I60&lt;=158333,54167,I60*LOOKUP(I60,{0,158334,300000,550000,708331},{0,0.3,0.2,0.1,0})+LOOKUP(I60,{0,158334,300000,550000,708331},{0,6667,36667,91667,162500})),0)-LOOKUP(I60,{0,2120834,2162500,2204167,2245834},{48334,40000,26667,13334,0}))&lt;=0,0,ROUND(MAX(0,I60-ROUNDUP(IF(I60&lt;=158333,54167,I60*LOOKUP(I60,{0,158334,300000,550000,708331},{0,0.3,0.2,0.1,0})+LOOKUP(I60,{0,158334,300000,550000,708331},{0,6667,36667,91667,162500})),0)-LOOKUP(I60,{0,2120834,2162500,2204167,2245834},{48334,40000,26667,13334,0}))*LOOKUP(MAX(0,I60-ROUNDUP(IF(I60&lt;=158333,54167,I60*LOOKUP(I60,{0,158334,300000,550000,708331},{0,0.3,0.2,0.1,0})+LOOKUP(I60,{0,158334,300000,550000,708331},{0,6667,36667,91667,162500})),0)-LOOKUP(I60,{0,2120834,2162500,2204167,2245834},{48334,40000,26667,13334,0})),{0,162501,275001,579167,750001,1500001,3333334},{0.05105,0.1021,0.2042,0.23483,0.33693,0.4084,0.45945})-LOOKUP(MAX(0,I60-ROUNDUP(IF(I60&lt;=158333,54167,I60*LOOKUP(I60,{0,158334,300000,550000,708331},{0,0.3,0.2,0.1,0})+LOOKUP(I60,{0,158334,300000,550000,708331},{0,6667,36667,91667,162500})),0)-LOOKUP(I60,{0,2120834,2162500,2204167,2245834},{48334,40000,26667,13334,0})),{0,162501,275001,579167,750001,1500001,3333334},{0,8296,36374,54113,130688,237893,408061}),-1))</f>
        <v/>
      </c>
      <c r="K60" s="25">
        <f>IF(AND(D60&gt;0,C60&gt;=E60),ROUND(B60*D60,0),0)</f>
        <v/>
      </c>
      <c r="L60" s="25">
        <f>ROUND(K60*0.14575,0)</f>
        <v/>
      </c>
      <c r="M60" s="25">
        <f>IF(K60=0,0,ROUNDDOWN(ROUND((K60-L60)*LOOKUP(I60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0" s="25">
        <f>B60*C60+K60</f>
        <v/>
      </c>
      <c r="O60" s="25">
        <f>H60*C60+L60</f>
        <v/>
      </c>
      <c r="P60" s="25">
        <f>J60*C60+M60</f>
        <v/>
      </c>
      <c r="Q60" s="25">
        <f>IF(F60=1,IF(N60&lt;741000,0,IF(N60&lt;2191000,N60-740000,IF(N60&lt;2193000,1451000,IF(N60&lt;2196000,1453000,IF(N60&lt;2200000,1456000,IF(N60&lt;6600000,ROUND(IF(FLOOR(N60,4000)&lt;=3600000,FLOOR(N60,4000)*0.7-80000,FLOOR(N60,4000)*0.8-440000),0),IF(N60&lt;=8500000,ROUNDDOWN(N60*0.9-1100000,0),N60-1950000))))))),IF(N60&lt;651000,0,IF(N60&lt;1900000,N60-650000,IF(N60&lt;6600000,ROUND(IF(FLOOR(N60,4000)&lt;=3600000,FLOOR(N60,4000)*0.7-80000,FLOOR(N60,4000)*0.8-440000),0),IF(N60&lt;=8500000,ROUNDDOWN(N60*0.9-1100000,0),N60-1950000)))))</f>
        <v/>
      </c>
      <c r="R60" s="25">
        <f>IF(F60=1,LOOKUP(Q60,{0,4890001,6550001,23500001},{1040000,670000,620000,0}),LOOKUP(Q60,{0,1320001,3360001,4890001,6550001,23500001},{950000,880000,680000,630000,580000,0}))</f>
        <v/>
      </c>
      <c r="S60" s="25">
        <f>MAX(0,ROUNDDOWN(Q60-O60-R60-G60,-3))</f>
        <v/>
      </c>
      <c r="T60" s="25">
        <f>IF(S60&lt;=0,0,ROUNDDOWN(S60*LOOKUP(S60,{0,1950001,3300001,6950001,9000001,18000001,40000001},{0.05,0.1,0.2,0.23,0.33,0.4,0.45})-LOOKUP(S60,{0,1950001,3300001,6950001,9000001,18000001,40000001},{0,97500,427500,636000,1536000,2796000,4796000}),0)+ROUNDDOWN(ROUNDDOWN(S60*LOOKUP(S60,{0,1950001,3300001,6950001,9000001,18000001,40000001},{0.05,0.1,0.2,0.23,0.33,0.4,0.45})-LOOKUP(S60,{0,1950001,3300001,6950001,9000001,18000001,40000001},{0,97500,427500,636000,1536000,2796000,4796000}),0)*0.021,0))</f>
        <v/>
      </c>
      <c r="U60" s="25">
        <f>P60-T60</f>
        <v/>
      </c>
      <c r="V60" s="26">
        <f>IF(AND(P60&gt;0,T60=0),1,0)</f>
        <v/>
      </c>
    </row>
    <row r="61">
      <c r="A61" t="inlineStr">
        <is>
          <t>退職月別 賞与なし</t>
        </is>
      </c>
      <c r="B61" s="25" t="n">
        <v>400000</v>
      </c>
      <c r="C61" s="26" t="n">
        <v>12</v>
      </c>
      <c r="D61" s="27" t="n">
        <v>0</v>
      </c>
      <c r="E61" s="26" t="n">
        <v>7</v>
      </c>
      <c r="F61" s="26" t="n">
        <v>1</v>
      </c>
      <c r="G61" s="25" t="n">
        <v>0</v>
      </c>
      <c r="H61" s="25">
        <f>ROUND(B61*0.14575,0)</f>
        <v/>
      </c>
      <c r="I61" s="25">
        <f>B61-H61</f>
        <v/>
      </c>
      <c r="J61" s="25">
        <f>IF(MAX(0,I61-ROUNDUP(IF(I61&lt;=158333,54167,I61*LOOKUP(I61,{0,158334,300000,550000,708331},{0,0.3,0.2,0.1,0})+LOOKUP(I61,{0,158334,300000,550000,708331},{0,6667,36667,91667,162500})),0)-LOOKUP(I61,{0,2120834,2162500,2204167,2245834},{48334,40000,26667,13334,0}))&lt;=0,0,ROUND(MAX(0,I61-ROUNDUP(IF(I61&lt;=158333,54167,I61*LOOKUP(I61,{0,158334,300000,550000,708331},{0,0.3,0.2,0.1,0})+LOOKUP(I61,{0,158334,300000,550000,708331},{0,6667,36667,91667,162500})),0)-LOOKUP(I61,{0,2120834,2162500,2204167,2245834},{48334,40000,26667,13334,0}))*LOOKUP(MAX(0,I61-ROUNDUP(IF(I61&lt;=158333,54167,I61*LOOKUP(I61,{0,158334,300000,550000,708331},{0,0.3,0.2,0.1,0})+LOOKUP(I61,{0,158334,300000,550000,708331},{0,6667,36667,91667,162500})),0)-LOOKUP(I61,{0,2120834,2162500,2204167,2245834},{48334,40000,26667,13334,0})),{0,162501,275001,579167,750001,1500001,3333334},{0.05105,0.1021,0.2042,0.23483,0.33693,0.4084,0.45945})-LOOKUP(MAX(0,I61-ROUNDUP(IF(I61&lt;=158333,54167,I61*LOOKUP(I61,{0,158334,300000,550000,708331},{0,0.3,0.2,0.1,0})+LOOKUP(I61,{0,158334,300000,550000,708331},{0,6667,36667,91667,162500})),0)-LOOKUP(I61,{0,2120834,2162500,2204167,2245834},{48334,40000,26667,13334,0})),{0,162501,275001,579167,750001,1500001,3333334},{0,8296,36374,54113,130688,237893,408061}),-1))</f>
        <v/>
      </c>
      <c r="K61" s="25">
        <f>IF(AND(D61&gt;0,C61&gt;=E61),ROUND(B61*D61,0),0)</f>
        <v/>
      </c>
      <c r="L61" s="25">
        <f>ROUND(K61*0.14575,0)</f>
        <v/>
      </c>
      <c r="M61" s="25">
        <f>IF(K61=0,0,ROUNDDOWN(ROUND((K61-L61)*LOOKUP(I61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1" s="25">
        <f>B61*C61+K61</f>
        <v/>
      </c>
      <c r="O61" s="25">
        <f>H61*C61+L61</f>
        <v/>
      </c>
      <c r="P61" s="25">
        <f>J61*C61+M61</f>
        <v/>
      </c>
      <c r="Q61" s="25">
        <f>IF(F61=1,IF(N61&lt;741000,0,IF(N61&lt;2191000,N61-740000,IF(N61&lt;2193000,1451000,IF(N61&lt;2196000,1453000,IF(N61&lt;2200000,1456000,IF(N61&lt;6600000,ROUND(IF(FLOOR(N61,4000)&lt;=3600000,FLOOR(N61,4000)*0.7-80000,FLOOR(N61,4000)*0.8-440000),0),IF(N61&lt;=8500000,ROUNDDOWN(N61*0.9-1100000,0),N61-1950000))))))),IF(N61&lt;651000,0,IF(N61&lt;1900000,N61-650000,IF(N61&lt;6600000,ROUND(IF(FLOOR(N61,4000)&lt;=3600000,FLOOR(N61,4000)*0.7-80000,FLOOR(N61,4000)*0.8-440000),0),IF(N61&lt;=8500000,ROUNDDOWN(N61*0.9-1100000,0),N61-1950000)))))</f>
        <v/>
      </c>
      <c r="R61" s="25">
        <f>IF(F61=1,LOOKUP(Q61,{0,4890001,6550001,23500001},{1040000,670000,620000,0}),LOOKUP(Q61,{0,1320001,3360001,4890001,6550001,23500001},{950000,880000,680000,630000,580000,0}))</f>
        <v/>
      </c>
      <c r="S61" s="25">
        <f>MAX(0,ROUNDDOWN(Q61-O61-R61-G61,-3))</f>
        <v/>
      </c>
      <c r="T61" s="25">
        <f>IF(S61&lt;=0,0,ROUNDDOWN(S61*LOOKUP(S61,{0,1950001,3300001,6950001,9000001,18000001,40000001},{0.05,0.1,0.2,0.23,0.33,0.4,0.45})-LOOKUP(S61,{0,1950001,3300001,6950001,9000001,18000001,40000001},{0,97500,427500,636000,1536000,2796000,4796000}),0)+ROUNDDOWN(ROUNDDOWN(S61*LOOKUP(S61,{0,1950001,3300001,6950001,9000001,18000001,40000001},{0.05,0.1,0.2,0.23,0.33,0.4,0.45})-LOOKUP(S61,{0,1950001,3300001,6950001,9000001,18000001,40000001},{0,97500,427500,636000,1536000,2796000,4796000}),0)*0.021,0))</f>
        <v/>
      </c>
      <c r="U61" s="25">
        <f>P61-T61</f>
        <v/>
      </c>
      <c r="V61" s="26">
        <f>IF(AND(P61&gt;0,T61=0),1,0)</f>
        <v/>
      </c>
    </row>
    <row r="62">
      <c r="A62" t="inlineStr">
        <is>
          <t>退職月別 賞与なし</t>
        </is>
      </c>
      <c r="B62" s="25" t="n">
        <v>500000</v>
      </c>
      <c r="C62" s="26" t="n">
        <v>12</v>
      </c>
      <c r="D62" s="27" t="n">
        <v>0</v>
      </c>
      <c r="E62" s="26" t="n">
        <v>7</v>
      </c>
      <c r="F62" s="26" t="n">
        <v>1</v>
      </c>
      <c r="G62" s="25" t="n">
        <v>0</v>
      </c>
      <c r="H62" s="25">
        <f>ROUND(B62*0.14575,0)</f>
        <v/>
      </c>
      <c r="I62" s="25">
        <f>B62-H62</f>
        <v/>
      </c>
      <c r="J62" s="25">
        <f>IF(MAX(0,I62-ROUNDUP(IF(I62&lt;=158333,54167,I62*LOOKUP(I62,{0,158334,300000,550000,708331},{0,0.3,0.2,0.1,0})+LOOKUP(I62,{0,158334,300000,550000,708331},{0,6667,36667,91667,162500})),0)-LOOKUP(I62,{0,2120834,2162500,2204167,2245834},{48334,40000,26667,13334,0}))&lt;=0,0,ROUND(MAX(0,I62-ROUNDUP(IF(I62&lt;=158333,54167,I62*LOOKUP(I62,{0,158334,300000,550000,708331},{0,0.3,0.2,0.1,0})+LOOKUP(I62,{0,158334,300000,550000,708331},{0,6667,36667,91667,162500})),0)-LOOKUP(I62,{0,2120834,2162500,2204167,2245834},{48334,40000,26667,13334,0}))*LOOKUP(MAX(0,I62-ROUNDUP(IF(I62&lt;=158333,54167,I62*LOOKUP(I62,{0,158334,300000,550000,708331},{0,0.3,0.2,0.1,0})+LOOKUP(I62,{0,158334,300000,550000,708331},{0,6667,36667,91667,162500})),0)-LOOKUP(I62,{0,2120834,2162500,2204167,2245834},{48334,40000,26667,13334,0})),{0,162501,275001,579167,750001,1500001,3333334},{0.05105,0.1021,0.2042,0.23483,0.33693,0.4084,0.45945})-LOOKUP(MAX(0,I62-ROUNDUP(IF(I62&lt;=158333,54167,I62*LOOKUP(I62,{0,158334,300000,550000,708331},{0,0.3,0.2,0.1,0})+LOOKUP(I62,{0,158334,300000,550000,708331},{0,6667,36667,91667,162500})),0)-LOOKUP(I62,{0,2120834,2162500,2204167,2245834},{48334,40000,26667,13334,0})),{0,162501,275001,579167,750001,1500001,3333334},{0,8296,36374,54113,130688,237893,408061}),-1))</f>
        <v/>
      </c>
      <c r="K62" s="25">
        <f>IF(AND(D62&gt;0,C62&gt;=E62),ROUND(B62*D62,0),0)</f>
        <v/>
      </c>
      <c r="L62" s="25">
        <f>ROUND(K62*0.14575,0)</f>
        <v/>
      </c>
      <c r="M62" s="25">
        <f>IF(K62=0,0,ROUNDDOWN(ROUND((K62-L62)*LOOKUP(I62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2" s="25">
        <f>B62*C62+K62</f>
        <v/>
      </c>
      <c r="O62" s="25">
        <f>H62*C62+L62</f>
        <v/>
      </c>
      <c r="P62" s="25">
        <f>J62*C62+M62</f>
        <v/>
      </c>
      <c r="Q62" s="25">
        <f>IF(F62=1,IF(N62&lt;741000,0,IF(N62&lt;2191000,N62-740000,IF(N62&lt;2193000,1451000,IF(N62&lt;2196000,1453000,IF(N62&lt;2200000,1456000,IF(N62&lt;6600000,ROUND(IF(FLOOR(N62,4000)&lt;=3600000,FLOOR(N62,4000)*0.7-80000,FLOOR(N62,4000)*0.8-440000),0),IF(N62&lt;=8500000,ROUNDDOWN(N62*0.9-1100000,0),N62-1950000))))))),IF(N62&lt;651000,0,IF(N62&lt;1900000,N62-650000,IF(N62&lt;6600000,ROUND(IF(FLOOR(N62,4000)&lt;=3600000,FLOOR(N62,4000)*0.7-80000,FLOOR(N62,4000)*0.8-440000),0),IF(N62&lt;=8500000,ROUNDDOWN(N62*0.9-1100000,0),N62-1950000)))))</f>
        <v/>
      </c>
      <c r="R62" s="25">
        <f>IF(F62=1,LOOKUP(Q62,{0,4890001,6550001,23500001},{1040000,670000,620000,0}),LOOKUP(Q62,{0,1320001,3360001,4890001,6550001,23500001},{950000,880000,680000,630000,580000,0}))</f>
        <v/>
      </c>
      <c r="S62" s="25">
        <f>MAX(0,ROUNDDOWN(Q62-O62-R62-G62,-3))</f>
        <v/>
      </c>
      <c r="T62" s="25">
        <f>IF(S62&lt;=0,0,ROUNDDOWN(S62*LOOKUP(S62,{0,1950001,3300001,6950001,9000001,18000001,40000001},{0.05,0.1,0.2,0.23,0.33,0.4,0.45})-LOOKUP(S62,{0,1950001,3300001,6950001,9000001,18000001,40000001},{0,97500,427500,636000,1536000,2796000,4796000}),0)+ROUNDDOWN(ROUNDDOWN(S62*LOOKUP(S62,{0,1950001,3300001,6950001,9000001,18000001,40000001},{0.05,0.1,0.2,0.23,0.33,0.4,0.45})-LOOKUP(S62,{0,1950001,3300001,6950001,9000001,18000001,40000001},{0,97500,427500,636000,1536000,2796000,4796000}),0)*0.021,0))</f>
        <v/>
      </c>
      <c r="U62" s="25">
        <f>P62-T62</f>
        <v/>
      </c>
      <c r="V62" s="26">
        <f>IF(AND(P62&gt;0,T62=0),1,0)</f>
        <v/>
      </c>
    </row>
    <row r="63">
      <c r="A63" t="inlineStr">
        <is>
          <t>退職月別 7月に月給2か月分の賞与</t>
        </is>
      </c>
      <c r="B63" s="25" t="n">
        <v>200000</v>
      </c>
      <c r="C63" s="26" t="n">
        <v>1</v>
      </c>
      <c r="D63" s="27" t="n">
        <v>2</v>
      </c>
      <c r="E63" s="26" t="n">
        <v>7</v>
      </c>
      <c r="F63" s="26" t="n">
        <v>1</v>
      </c>
      <c r="G63" s="25" t="n">
        <v>0</v>
      </c>
      <c r="H63" s="25">
        <f>ROUND(B63*0.14575,0)</f>
        <v/>
      </c>
      <c r="I63" s="25">
        <f>B63-H63</f>
        <v/>
      </c>
      <c r="J63" s="25">
        <f>IF(MAX(0,I63-ROUNDUP(IF(I63&lt;=158333,54167,I63*LOOKUP(I63,{0,158334,300000,550000,708331},{0,0.3,0.2,0.1,0})+LOOKUP(I63,{0,158334,300000,550000,708331},{0,6667,36667,91667,162500})),0)-LOOKUP(I63,{0,2120834,2162500,2204167,2245834},{48334,40000,26667,13334,0}))&lt;=0,0,ROUND(MAX(0,I63-ROUNDUP(IF(I63&lt;=158333,54167,I63*LOOKUP(I63,{0,158334,300000,550000,708331},{0,0.3,0.2,0.1,0})+LOOKUP(I63,{0,158334,300000,550000,708331},{0,6667,36667,91667,162500})),0)-LOOKUP(I63,{0,2120834,2162500,2204167,2245834},{48334,40000,26667,13334,0}))*LOOKUP(MAX(0,I63-ROUNDUP(IF(I63&lt;=158333,54167,I63*LOOKUP(I63,{0,158334,300000,550000,708331},{0,0.3,0.2,0.1,0})+LOOKUP(I63,{0,158334,300000,550000,708331},{0,6667,36667,91667,162500})),0)-LOOKUP(I63,{0,2120834,2162500,2204167,2245834},{48334,40000,26667,13334,0})),{0,162501,275001,579167,750001,1500001,3333334},{0.05105,0.1021,0.2042,0.23483,0.33693,0.4084,0.45945})-LOOKUP(MAX(0,I63-ROUNDUP(IF(I63&lt;=158333,54167,I63*LOOKUP(I63,{0,158334,300000,550000,708331},{0,0.3,0.2,0.1,0})+LOOKUP(I63,{0,158334,300000,550000,708331},{0,6667,36667,91667,162500})),0)-LOOKUP(I63,{0,2120834,2162500,2204167,2245834},{48334,40000,26667,13334,0})),{0,162501,275001,579167,750001,1500001,3333334},{0,8296,36374,54113,130688,237893,408061}),-1))</f>
        <v/>
      </c>
      <c r="K63" s="25">
        <f>IF(AND(D63&gt;0,C63&gt;=E63),ROUND(B63*D63,0),0)</f>
        <v/>
      </c>
      <c r="L63" s="25">
        <f>ROUND(K63*0.14575,0)</f>
        <v/>
      </c>
      <c r="M63" s="25">
        <f>IF(K63=0,0,ROUNDDOWN(ROUND((K63-L63)*LOOKUP(I63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3" s="25">
        <f>B63*C63+K63</f>
        <v/>
      </c>
      <c r="O63" s="25">
        <f>H63*C63+L63</f>
        <v/>
      </c>
      <c r="P63" s="25">
        <f>J63*C63+M63</f>
        <v/>
      </c>
      <c r="Q63" s="25">
        <f>IF(F63=1,IF(N63&lt;741000,0,IF(N63&lt;2191000,N63-740000,IF(N63&lt;2193000,1451000,IF(N63&lt;2196000,1453000,IF(N63&lt;2200000,1456000,IF(N63&lt;6600000,ROUND(IF(FLOOR(N63,4000)&lt;=3600000,FLOOR(N63,4000)*0.7-80000,FLOOR(N63,4000)*0.8-440000),0),IF(N63&lt;=8500000,ROUNDDOWN(N63*0.9-1100000,0),N63-1950000))))))),IF(N63&lt;651000,0,IF(N63&lt;1900000,N63-650000,IF(N63&lt;6600000,ROUND(IF(FLOOR(N63,4000)&lt;=3600000,FLOOR(N63,4000)*0.7-80000,FLOOR(N63,4000)*0.8-440000),0),IF(N63&lt;=8500000,ROUNDDOWN(N63*0.9-1100000,0),N63-1950000)))))</f>
        <v/>
      </c>
      <c r="R63" s="25">
        <f>IF(F63=1,LOOKUP(Q63,{0,4890001,6550001,23500001},{1040000,670000,620000,0}),LOOKUP(Q63,{0,1320001,3360001,4890001,6550001,23500001},{950000,880000,680000,630000,580000,0}))</f>
        <v/>
      </c>
      <c r="S63" s="25">
        <f>MAX(0,ROUNDDOWN(Q63-O63-R63-G63,-3))</f>
        <v/>
      </c>
      <c r="T63" s="25">
        <f>IF(S63&lt;=0,0,ROUNDDOWN(S63*LOOKUP(S63,{0,1950001,3300001,6950001,9000001,18000001,40000001},{0.05,0.1,0.2,0.23,0.33,0.4,0.45})-LOOKUP(S63,{0,1950001,3300001,6950001,9000001,18000001,40000001},{0,97500,427500,636000,1536000,2796000,4796000}),0)+ROUNDDOWN(ROUNDDOWN(S63*LOOKUP(S63,{0,1950001,3300001,6950001,9000001,18000001,40000001},{0.05,0.1,0.2,0.23,0.33,0.4,0.45})-LOOKUP(S63,{0,1950001,3300001,6950001,9000001,18000001,40000001},{0,97500,427500,636000,1536000,2796000,4796000}),0)*0.021,0))</f>
        <v/>
      </c>
      <c r="U63" s="25">
        <f>P63-T63</f>
        <v/>
      </c>
      <c r="V63" s="26">
        <f>IF(AND(P63&gt;0,T63=0),1,0)</f>
        <v/>
      </c>
    </row>
    <row r="64">
      <c r="A64" t="inlineStr">
        <is>
          <t>退職月別 7月に月給2か月分の賞与</t>
        </is>
      </c>
      <c r="B64" s="25" t="n">
        <v>250000</v>
      </c>
      <c r="C64" s="26" t="n">
        <v>1</v>
      </c>
      <c r="D64" s="27" t="n">
        <v>2</v>
      </c>
      <c r="E64" s="26" t="n">
        <v>7</v>
      </c>
      <c r="F64" s="26" t="n">
        <v>1</v>
      </c>
      <c r="G64" s="25" t="n">
        <v>0</v>
      </c>
      <c r="H64" s="25">
        <f>ROUND(B64*0.14575,0)</f>
        <v/>
      </c>
      <c r="I64" s="25">
        <f>B64-H64</f>
        <v/>
      </c>
      <c r="J64" s="25">
        <f>IF(MAX(0,I64-ROUNDUP(IF(I64&lt;=158333,54167,I64*LOOKUP(I64,{0,158334,300000,550000,708331},{0,0.3,0.2,0.1,0})+LOOKUP(I64,{0,158334,300000,550000,708331},{0,6667,36667,91667,162500})),0)-LOOKUP(I64,{0,2120834,2162500,2204167,2245834},{48334,40000,26667,13334,0}))&lt;=0,0,ROUND(MAX(0,I64-ROUNDUP(IF(I64&lt;=158333,54167,I64*LOOKUP(I64,{0,158334,300000,550000,708331},{0,0.3,0.2,0.1,0})+LOOKUP(I64,{0,158334,300000,550000,708331},{0,6667,36667,91667,162500})),0)-LOOKUP(I64,{0,2120834,2162500,2204167,2245834},{48334,40000,26667,13334,0}))*LOOKUP(MAX(0,I64-ROUNDUP(IF(I64&lt;=158333,54167,I64*LOOKUP(I64,{0,158334,300000,550000,708331},{0,0.3,0.2,0.1,0})+LOOKUP(I64,{0,158334,300000,550000,708331},{0,6667,36667,91667,162500})),0)-LOOKUP(I64,{0,2120834,2162500,2204167,2245834},{48334,40000,26667,13334,0})),{0,162501,275001,579167,750001,1500001,3333334},{0.05105,0.1021,0.2042,0.23483,0.33693,0.4084,0.45945})-LOOKUP(MAX(0,I64-ROUNDUP(IF(I64&lt;=158333,54167,I64*LOOKUP(I64,{0,158334,300000,550000,708331},{0,0.3,0.2,0.1,0})+LOOKUP(I64,{0,158334,300000,550000,708331},{0,6667,36667,91667,162500})),0)-LOOKUP(I64,{0,2120834,2162500,2204167,2245834},{48334,40000,26667,13334,0})),{0,162501,275001,579167,750001,1500001,3333334},{0,8296,36374,54113,130688,237893,408061}),-1))</f>
        <v/>
      </c>
      <c r="K64" s="25">
        <f>IF(AND(D64&gt;0,C64&gt;=E64),ROUND(B64*D64,0),0)</f>
        <v/>
      </c>
      <c r="L64" s="25">
        <f>ROUND(K64*0.14575,0)</f>
        <v/>
      </c>
      <c r="M64" s="25">
        <f>IF(K64=0,0,ROUNDDOWN(ROUND((K64-L64)*LOOKUP(I64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4" s="25">
        <f>B64*C64+K64</f>
        <v/>
      </c>
      <c r="O64" s="25">
        <f>H64*C64+L64</f>
        <v/>
      </c>
      <c r="P64" s="25">
        <f>J64*C64+M64</f>
        <v/>
      </c>
      <c r="Q64" s="25">
        <f>IF(F64=1,IF(N64&lt;741000,0,IF(N64&lt;2191000,N64-740000,IF(N64&lt;2193000,1451000,IF(N64&lt;2196000,1453000,IF(N64&lt;2200000,1456000,IF(N64&lt;6600000,ROUND(IF(FLOOR(N64,4000)&lt;=3600000,FLOOR(N64,4000)*0.7-80000,FLOOR(N64,4000)*0.8-440000),0),IF(N64&lt;=8500000,ROUNDDOWN(N64*0.9-1100000,0),N64-1950000))))))),IF(N64&lt;651000,0,IF(N64&lt;1900000,N64-650000,IF(N64&lt;6600000,ROUND(IF(FLOOR(N64,4000)&lt;=3600000,FLOOR(N64,4000)*0.7-80000,FLOOR(N64,4000)*0.8-440000),0),IF(N64&lt;=8500000,ROUNDDOWN(N64*0.9-1100000,0),N64-1950000)))))</f>
        <v/>
      </c>
      <c r="R64" s="25">
        <f>IF(F64=1,LOOKUP(Q64,{0,4890001,6550001,23500001},{1040000,670000,620000,0}),LOOKUP(Q64,{0,1320001,3360001,4890001,6550001,23500001},{950000,880000,680000,630000,580000,0}))</f>
        <v/>
      </c>
      <c r="S64" s="25">
        <f>MAX(0,ROUNDDOWN(Q64-O64-R64-G64,-3))</f>
        <v/>
      </c>
      <c r="T64" s="25">
        <f>IF(S64&lt;=0,0,ROUNDDOWN(S64*LOOKUP(S64,{0,1950001,3300001,6950001,9000001,18000001,40000001},{0.05,0.1,0.2,0.23,0.33,0.4,0.45})-LOOKUP(S64,{0,1950001,3300001,6950001,9000001,18000001,40000001},{0,97500,427500,636000,1536000,2796000,4796000}),0)+ROUNDDOWN(ROUNDDOWN(S64*LOOKUP(S64,{0,1950001,3300001,6950001,9000001,18000001,40000001},{0.05,0.1,0.2,0.23,0.33,0.4,0.45})-LOOKUP(S64,{0,1950001,3300001,6950001,9000001,18000001,40000001},{0,97500,427500,636000,1536000,2796000,4796000}),0)*0.021,0))</f>
        <v/>
      </c>
      <c r="U64" s="25">
        <f>P64-T64</f>
        <v/>
      </c>
      <c r="V64" s="26">
        <f>IF(AND(P64&gt;0,T64=0),1,0)</f>
        <v/>
      </c>
    </row>
    <row r="65">
      <c r="A65" t="inlineStr">
        <is>
          <t>退職月別 7月に月給2か月分の賞与</t>
        </is>
      </c>
      <c r="B65" s="25" t="n">
        <v>300000</v>
      </c>
      <c r="C65" s="26" t="n">
        <v>1</v>
      </c>
      <c r="D65" s="27" t="n">
        <v>2</v>
      </c>
      <c r="E65" s="26" t="n">
        <v>7</v>
      </c>
      <c r="F65" s="26" t="n">
        <v>1</v>
      </c>
      <c r="G65" s="25" t="n">
        <v>0</v>
      </c>
      <c r="H65" s="25">
        <f>ROUND(B65*0.14575,0)</f>
        <v/>
      </c>
      <c r="I65" s="25">
        <f>B65-H65</f>
        <v/>
      </c>
      <c r="J65" s="25">
        <f>IF(MAX(0,I65-ROUNDUP(IF(I65&lt;=158333,54167,I65*LOOKUP(I65,{0,158334,300000,550000,708331},{0,0.3,0.2,0.1,0})+LOOKUP(I65,{0,158334,300000,550000,708331},{0,6667,36667,91667,162500})),0)-LOOKUP(I65,{0,2120834,2162500,2204167,2245834},{48334,40000,26667,13334,0}))&lt;=0,0,ROUND(MAX(0,I65-ROUNDUP(IF(I65&lt;=158333,54167,I65*LOOKUP(I65,{0,158334,300000,550000,708331},{0,0.3,0.2,0.1,0})+LOOKUP(I65,{0,158334,300000,550000,708331},{0,6667,36667,91667,162500})),0)-LOOKUP(I65,{0,2120834,2162500,2204167,2245834},{48334,40000,26667,13334,0}))*LOOKUP(MAX(0,I65-ROUNDUP(IF(I65&lt;=158333,54167,I65*LOOKUP(I65,{0,158334,300000,550000,708331},{0,0.3,0.2,0.1,0})+LOOKUP(I65,{0,158334,300000,550000,708331},{0,6667,36667,91667,162500})),0)-LOOKUP(I65,{0,2120834,2162500,2204167,2245834},{48334,40000,26667,13334,0})),{0,162501,275001,579167,750001,1500001,3333334},{0.05105,0.1021,0.2042,0.23483,0.33693,0.4084,0.45945})-LOOKUP(MAX(0,I65-ROUNDUP(IF(I65&lt;=158333,54167,I65*LOOKUP(I65,{0,158334,300000,550000,708331},{0,0.3,0.2,0.1,0})+LOOKUP(I65,{0,158334,300000,550000,708331},{0,6667,36667,91667,162500})),0)-LOOKUP(I65,{0,2120834,2162500,2204167,2245834},{48334,40000,26667,13334,0})),{0,162501,275001,579167,750001,1500001,3333334},{0,8296,36374,54113,130688,237893,408061}),-1))</f>
        <v/>
      </c>
      <c r="K65" s="25">
        <f>IF(AND(D65&gt;0,C65&gt;=E65),ROUND(B65*D65,0),0)</f>
        <v/>
      </c>
      <c r="L65" s="25">
        <f>ROUND(K65*0.14575,0)</f>
        <v/>
      </c>
      <c r="M65" s="25">
        <f>IF(K65=0,0,ROUNDDOWN(ROUND((K65-L65)*LOOKUP(I65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5" s="25">
        <f>B65*C65+K65</f>
        <v/>
      </c>
      <c r="O65" s="25">
        <f>H65*C65+L65</f>
        <v/>
      </c>
      <c r="P65" s="25">
        <f>J65*C65+M65</f>
        <v/>
      </c>
      <c r="Q65" s="25">
        <f>IF(F65=1,IF(N65&lt;741000,0,IF(N65&lt;2191000,N65-740000,IF(N65&lt;2193000,1451000,IF(N65&lt;2196000,1453000,IF(N65&lt;2200000,1456000,IF(N65&lt;6600000,ROUND(IF(FLOOR(N65,4000)&lt;=3600000,FLOOR(N65,4000)*0.7-80000,FLOOR(N65,4000)*0.8-440000),0),IF(N65&lt;=8500000,ROUNDDOWN(N65*0.9-1100000,0),N65-1950000))))))),IF(N65&lt;651000,0,IF(N65&lt;1900000,N65-650000,IF(N65&lt;6600000,ROUND(IF(FLOOR(N65,4000)&lt;=3600000,FLOOR(N65,4000)*0.7-80000,FLOOR(N65,4000)*0.8-440000),0),IF(N65&lt;=8500000,ROUNDDOWN(N65*0.9-1100000,0),N65-1950000)))))</f>
        <v/>
      </c>
      <c r="R65" s="25">
        <f>IF(F65=1,LOOKUP(Q65,{0,4890001,6550001,23500001},{1040000,670000,620000,0}),LOOKUP(Q65,{0,1320001,3360001,4890001,6550001,23500001},{950000,880000,680000,630000,580000,0}))</f>
        <v/>
      </c>
      <c r="S65" s="25">
        <f>MAX(0,ROUNDDOWN(Q65-O65-R65-G65,-3))</f>
        <v/>
      </c>
      <c r="T65" s="25">
        <f>IF(S65&lt;=0,0,ROUNDDOWN(S65*LOOKUP(S65,{0,1950001,3300001,6950001,9000001,18000001,40000001},{0.05,0.1,0.2,0.23,0.33,0.4,0.45})-LOOKUP(S65,{0,1950001,3300001,6950001,9000001,18000001,40000001},{0,97500,427500,636000,1536000,2796000,4796000}),0)+ROUNDDOWN(ROUNDDOWN(S65*LOOKUP(S65,{0,1950001,3300001,6950001,9000001,18000001,40000001},{0.05,0.1,0.2,0.23,0.33,0.4,0.45})-LOOKUP(S65,{0,1950001,3300001,6950001,9000001,18000001,40000001},{0,97500,427500,636000,1536000,2796000,4796000}),0)*0.021,0))</f>
        <v/>
      </c>
      <c r="U65" s="25">
        <f>P65-T65</f>
        <v/>
      </c>
      <c r="V65" s="26">
        <f>IF(AND(P65&gt;0,T65=0),1,0)</f>
        <v/>
      </c>
    </row>
    <row r="66">
      <c r="A66" t="inlineStr">
        <is>
          <t>退職月別 7月に月給2か月分の賞与</t>
        </is>
      </c>
      <c r="B66" s="25" t="n">
        <v>400000</v>
      </c>
      <c r="C66" s="26" t="n">
        <v>1</v>
      </c>
      <c r="D66" s="27" t="n">
        <v>2</v>
      </c>
      <c r="E66" s="26" t="n">
        <v>7</v>
      </c>
      <c r="F66" s="26" t="n">
        <v>1</v>
      </c>
      <c r="G66" s="25" t="n">
        <v>0</v>
      </c>
      <c r="H66" s="25">
        <f>ROUND(B66*0.14575,0)</f>
        <v/>
      </c>
      <c r="I66" s="25">
        <f>B66-H66</f>
        <v/>
      </c>
      <c r="J66" s="25">
        <f>IF(MAX(0,I66-ROUNDUP(IF(I66&lt;=158333,54167,I66*LOOKUP(I66,{0,158334,300000,550000,708331},{0,0.3,0.2,0.1,0})+LOOKUP(I66,{0,158334,300000,550000,708331},{0,6667,36667,91667,162500})),0)-LOOKUP(I66,{0,2120834,2162500,2204167,2245834},{48334,40000,26667,13334,0}))&lt;=0,0,ROUND(MAX(0,I66-ROUNDUP(IF(I66&lt;=158333,54167,I66*LOOKUP(I66,{0,158334,300000,550000,708331},{0,0.3,0.2,0.1,0})+LOOKUP(I66,{0,158334,300000,550000,708331},{0,6667,36667,91667,162500})),0)-LOOKUP(I66,{0,2120834,2162500,2204167,2245834},{48334,40000,26667,13334,0}))*LOOKUP(MAX(0,I66-ROUNDUP(IF(I66&lt;=158333,54167,I66*LOOKUP(I66,{0,158334,300000,550000,708331},{0,0.3,0.2,0.1,0})+LOOKUP(I66,{0,158334,300000,550000,708331},{0,6667,36667,91667,162500})),0)-LOOKUP(I66,{0,2120834,2162500,2204167,2245834},{48334,40000,26667,13334,0})),{0,162501,275001,579167,750001,1500001,3333334},{0.05105,0.1021,0.2042,0.23483,0.33693,0.4084,0.45945})-LOOKUP(MAX(0,I66-ROUNDUP(IF(I66&lt;=158333,54167,I66*LOOKUP(I66,{0,158334,300000,550000,708331},{0,0.3,0.2,0.1,0})+LOOKUP(I66,{0,158334,300000,550000,708331},{0,6667,36667,91667,162500})),0)-LOOKUP(I66,{0,2120834,2162500,2204167,2245834},{48334,40000,26667,13334,0})),{0,162501,275001,579167,750001,1500001,3333334},{0,8296,36374,54113,130688,237893,408061}),-1))</f>
        <v/>
      </c>
      <c r="K66" s="25">
        <f>IF(AND(D66&gt;0,C66&gt;=E66),ROUND(B66*D66,0),0)</f>
        <v/>
      </c>
      <c r="L66" s="25">
        <f>ROUND(K66*0.14575,0)</f>
        <v/>
      </c>
      <c r="M66" s="25">
        <f>IF(K66=0,0,ROUNDDOWN(ROUND((K66-L66)*LOOKUP(I66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6" s="25">
        <f>B66*C66+K66</f>
        <v/>
      </c>
      <c r="O66" s="25">
        <f>H66*C66+L66</f>
        <v/>
      </c>
      <c r="P66" s="25">
        <f>J66*C66+M66</f>
        <v/>
      </c>
      <c r="Q66" s="25">
        <f>IF(F66=1,IF(N66&lt;741000,0,IF(N66&lt;2191000,N66-740000,IF(N66&lt;2193000,1451000,IF(N66&lt;2196000,1453000,IF(N66&lt;2200000,1456000,IF(N66&lt;6600000,ROUND(IF(FLOOR(N66,4000)&lt;=3600000,FLOOR(N66,4000)*0.7-80000,FLOOR(N66,4000)*0.8-440000),0),IF(N66&lt;=8500000,ROUNDDOWN(N66*0.9-1100000,0),N66-1950000))))))),IF(N66&lt;651000,0,IF(N66&lt;1900000,N66-650000,IF(N66&lt;6600000,ROUND(IF(FLOOR(N66,4000)&lt;=3600000,FLOOR(N66,4000)*0.7-80000,FLOOR(N66,4000)*0.8-440000),0),IF(N66&lt;=8500000,ROUNDDOWN(N66*0.9-1100000,0),N66-1950000)))))</f>
        <v/>
      </c>
      <c r="R66" s="25">
        <f>IF(F66=1,LOOKUP(Q66,{0,4890001,6550001,23500001},{1040000,670000,620000,0}),LOOKUP(Q66,{0,1320001,3360001,4890001,6550001,23500001},{950000,880000,680000,630000,580000,0}))</f>
        <v/>
      </c>
      <c r="S66" s="25">
        <f>MAX(0,ROUNDDOWN(Q66-O66-R66-G66,-3))</f>
        <v/>
      </c>
      <c r="T66" s="25">
        <f>IF(S66&lt;=0,0,ROUNDDOWN(S66*LOOKUP(S66,{0,1950001,3300001,6950001,9000001,18000001,40000001},{0.05,0.1,0.2,0.23,0.33,0.4,0.45})-LOOKUP(S66,{0,1950001,3300001,6950001,9000001,18000001,40000001},{0,97500,427500,636000,1536000,2796000,4796000}),0)+ROUNDDOWN(ROUNDDOWN(S66*LOOKUP(S66,{0,1950001,3300001,6950001,9000001,18000001,40000001},{0.05,0.1,0.2,0.23,0.33,0.4,0.45})-LOOKUP(S66,{0,1950001,3300001,6950001,9000001,18000001,40000001},{0,97500,427500,636000,1536000,2796000,4796000}),0)*0.021,0))</f>
        <v/>
      </c>
      <c r="U66" s="25">
        <f>P66-T66</f>
        <v/>
      </c>
      <c r="V66" s="26">
        <f>IF(AND(P66&gt;0,T66=0),1,0)</f>
        <v/>
      </c>
    </row>
    <row r="67">
      <c r="A67" t="inlineStr">
        <is>
          <t>退職月別 7月に月給2か月分の賞与</t>
        </is>
      </c>
      <c r="B67" s="25" t="n">
        <v>500000</v>
      </c>
      <c r="C67" s="26" t="n">
        <v>1</v>
      </c>
      <c r="D67" s="27" t="n">
        <v>2</v>
      </c>
      <c r="E67" s="26" t="n">
        <v>7</v>
      </c>
      <c r="F67" s="26" t="n">
        <v>1</v>
      </c>
      <c r="G67" s="25" t="n">
        <v>0</v>
      </c>
      <c r="H67" s="25">
        <f>ROUND(B67*0.14575,0)</f>
        <v/>
      </c>
      <c r="I67" s="25">
        <f>B67-H67</f>
        <v/>
      </c>
      <c r="J67" s="25">
        <f>IF(MAX(0,I67-ROUNDUP(IF(I67&lt;=158333,54167,I67*LOOKUP(I67,{0,158334,300000,550000,708331},{0,0.3,0.2,0.1,0})+LOOKUP(I67,{0,158334,300000,550000,708331},{0,6667,36667,91667,162500})),0)-LOOKUP(I67,{0,2120834,2162500,2204167,2245834},{48334,40000,26667,13334,0}))&lt;=0,0,ROUND(MAX(0,I67-ROUNDUP(IF(I67&lt;=158333,54167,I67*LOOKUP(I67,{0,158334,300000,550000,708331},{0,0.3,0.2,0.1,0})+LOOKUP(I67,{0,158334,300000,550000,708331},{0,6667,36667,91667,162500})),0)-LOOKUP(I67,{0,2120834,2162500,2204167,2245834},{48334,40000,26667,13334,0}))*LOOKUP(MAX(0,I67-ROUNDUP(IF(I67&lt;=158333,54167,I67*LOOKUP(I67,{0,158334,300000,550000,708331},{0,0.3,0.2,0.1,0})+LOOKUP(I67,{0,158334,300000,550000,708331},{0,6667,36667,91667,162500})),0)-LOOKUP(I67,{0,2120834,2162500,2204167,2245834},{48334,40000,26667,13334,0})),{0,162501,275001,579167,750001,1500001,3333334},{0.05105,0.1021,0.2042,0.23483,0.33693,0.4084,0.45945})-LOOKUP(MAX(0,I67-ROUNDUP(IF(I67&lt;=158333,54167,I67*LOOKUP(I67,{0,158334,300000,550000,708331},{0,0.3,0.2,0.1,0})+LOOKUP(I67,{0,158334,300000,550000,708331},{0,6667,36667,91667,162500})),0)-LOOKUP(I67,{0,2120834,2162500,2204167,2245834},{48334,40000,26667,13334,0})),{0,162501,275001,579167,750001,1500001,3333334},{0,8296,36374,54113,130688,237893,408061}),-1))</f>
        <v/>
      </c>
      <c r="K67" s="25">
        <f>IF(AND(D67&gt;0,C67&gt;=E67),ROUND(B67*D67,0),0)</f>
        <v/>
      </c>
      <c r="L67" s="25">
        <f>ROUND(K67*0.14575,0)</f>
        <v/>
      </c>
      <c r="M67" s="25">
        <f>IF(K67=0,0,ROUNDDOWN(ROUND((K67-L67)*LOOKUP(I67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7" s="25">
        <f>B67*C67+K67</f>
        <v/>
      </c>
      <c r="O67" s="25">
        <f>H67*C67+L67</f>
        <v/>
      </c>
      <c r="P67" s="25">
        <f>J67*C67+M67</f>
        <v/>
      </c>
      <c r="Q67" s="25">
        <f>IF(F67=1,IF(N67&lt;741000,0,IF(N67&lt;2191000,N67-740000,IF(N67&lt;2193000,1451000,IF(N67&lt;2196000,1453000,IF(N67&lt;2200000,1456000,IF(N67&lt;6600000,ROUND(IF(FLOOR(N67,4000)&lt;=3600000,FLOOR(N67,4000)*0.7-80000,FLOOR(N67,4000)*0.8-440000),0),IF(N67&lt;=8500000,ROUNDDOWN(N67*0.9-1100000,0),N67-1950000))))))),IF(N67&lt;651000,0,IF(N67&lt;1900000,N67-650000,IF(N67&lt;6600000,ROUND(IF(FLOOR(N67,4000)&lt;=3600000,FLOOR(N67,4000)*0.7-80000,FLOOR(N67,4000)*0.8-440000),0),IF(N67&lt;=8500000,ROUNDDOWN(N67*0.9-1100000,0),N67-1950000)))))</f>
        <v/>
      </c>
      <c r="R67" s="25">
        <f>IF(F67=1,LOOKUP(Q67,{0,4890001,6550001,23500001},{1040000,670000,620000,0}),LOOKUP(Q67,{0,1320001,3360001,4890001,6550001,23500001},{950000,880000,680000,630000,580000,0}))</f>
        <v/>
      </c>
      <c r="S67" s="25">
        <f>MAX(0,ROUNDDOWN(Q67-O67-R67-G67,-3))</f>
        <v/>
      </c>
      <c r="T67" s="25">
        <f>IF(S67&lt;=0,0,ROUNDDOWN(S67*LOOKUP(S67,{0,1950001,3300001,6950001,9000001,18000001,40000001},{0.05,0.1,0.2,0.23,0.33,0.4,0.45})-LOOKUP(S67,{0,1950001,3300001,6950001,9000001,18000001,40000001},{0,97500,427500,636000,1536000,2796000,4796000}),0)+ROUNDDOWN(ROUNDDOWN(S67*LOOKUP(S67,{0,1950001,3300001,6950001,9000001,18000001,40000001},{0.05,0.1,0.2,0.23,0.33,0.4,0.45})-LOOKUP(S67,{0,1950001,3300001,6950001,9000001,18000001,40000001},{0,97500,427500,636000,1536000,2796000,4796000}),0)*0.021,0))</f>
        <v/>
      </c>
      <c r="U67" s="25">
        <f>P67-T67</f>
        <v/>
      </c>
      <c r="V67" s="26">
        <f>IF(AND(P67&gt;0,T67=0),1,0)</f>
        <v/>
      </c>
    </row>
    <row r="68">
      <c r="A68" t="inlineStr">
        <is>
          <t>退職月別 7月に月給2か月分の賞与</t>
        </is>
      </c>
      <c r="B68" s="25" t="n">
        <v>200000</v>
      </c>
      <c r="C68" s="26" t="n">
        <v>2</v>
      </c>
      <c r="D68" s="27" t="n">
        <v>2</v>
      </c>
      <c r="E68" s="26" t="n">
        <v>7</v>
      </c>
      <c r="F68" s="26" t="n">
        <v>1</v>
      </c>
      <c r="G68" s="25" t="n">
        <v>0</v>
      </c>
      <c r="H68" s="25">
        <f>ROUND(B68*0.14575,0)</f>
        <v/>
      </c>
      <c r="I68" s="25">
        <f>B68-H68</f>
        <v/>
      </c>
      <c r="J68" s="25">
        <f>IF(MAX(0,I68-ROUNDUP(IF(I68&lt;=158333,54167,I68*LOOKUP(I68,{0,158334,300000,550000,708331},{0,0.3,0.2,0.1,0})+LOOKUP(I68,{0,158334,300000,550000,708331},{0,6667,36667,91667,162500})),0)-LOOKUP(I68,{0,2120834,2162500,2204167,2245834},{48334,40000,26667,13334,0}))&lt;=0,0,ROUND(MAX(0,I68-ROUNDUP(IF(I68&lt;=158333,54167,I68*LOOKUP(I68,{0,158334,300000,550000,708331},{0,0.3,0.2,0.1,0})+LOOKUP(I68,{0,158334,300000,550000,708331},{0,6667,36667,91667,162500})),0)-LOOKUP(I68,{0,2120834,2162500,2204167,2245834},{48334,40000,26667,13334,0}))*LOOKUP(MAX(0,I68-ROUNDUP(IF(I68&lt;=158333,54167,I68*LOOKUP(I68,{0,158334,300000,550000,708331},{0,0.3,0.2,0.1,0})+LOOKUP(I68,{0,158334,300000,550000,708331},{0,6667,36667,91667,162500})),0)-LOOKUP(I68,{0,2120834,2162500,2204167,2245834},{48334,40000,26667,13334,0})),{0,162501,275001,579167,750001,1500001,3333334},{0.05105,0.1021,0.2042,0.23483,0.33693,0.4084,0.45945})-LOOKUP(MAX(0,I68-ROUNDUP(IF(I68&lt;=158333,54167,I68*LOOKUP(I68,{0,158334,300000,550000,708331},{0,0.3,0.2,0.1,0})+LOOKUP(I68,{0,158334,300000,550000,708331},{0,6667,36667,91667,162500})),0)-LOOKUP(I68,{0,2120834,2162500,2204167,2245834},{48334,40000,26667,13334,0})),{0,162501,275001,579167,750001,1500001,3333334},{0,8296,36374,54113,130688,237893,408061}),-1))</f>
        <v/>
      </c>
      <c r="K68" s="25">
        <f>IF(AND(D68&gt;0,C68&gt;=E68),ROUND(B68*D68,0),0)</f>
        <v/>
      </c>
      <c r="L68" s="25">
        <f>ROUND(K68*0.14575,0)</f>
        <v/>
      </c>
      <c r="M68" s="25">
        <f>IF(K68=0,0,ROUNDDOWN(ROUND((K68-L68)*LOOKUP(I68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8" s="25">
        <f>B68*C68+K68</f>
        <v/>
      </c>
      <c r="O68" s="25">
        <f>H68*C68+L68</f>
        <v/>
      </c>
      <c r="P68" s="25">
        <f>J68*C68+M68</f>
        <v/>
      </c>
      <c r="Q68" s="25">
        <f>IF(F68=1,IF(N68&lt;741000,0,IF(N68&lt;2191000,N68-740000,IF(N68&lt;2193000,1451000,IF(N68&lt;2196000,1453000,IF(N68&lt;2200000,1456000,IF(N68&lt;6600000,ROUND(IF(FLOOR(N68,4000)&lt;=3600000,FLOOR(N68,4000)*0.7-80000,FLOOR(N68,4000)*0.8-440000),0),IF(N68&lt;=8500000,ROUNDDOWN(N68*0.9-1100000,0),N68-1950000))))))),IF(N68&lt;651000,0,IF(N68&lt;1900000,N68-650000,IF(N68&lt;6600000,ROUND(IF(FLOOR(N68,4000)&lt;=3600000,FLOOR(N68,4000)*0.7-80000,FLOOR(N68,4000)*0.8-440000),0),IF(N68&lt;=8500000,ROUNDDOWN(N68*0.9-1100000,0),N68-1950000)))))</f>
        <v/>
      </c>
      <c r="R68" s="25">
        <f>IF(F68=1,LOOKUP(Q68,{0,4890001,6550001,23500001},{1040000,670000,620000,0}),LOOKUP(Q68,{0,1320001,3360001,4890001,6550001,23500001},{950000,880000,680000,630000,580000,0}))</f>
        <v/>
      </c>
      <c r="S68" s="25">
        <f>MAX(0,ROUNDDOWN(Q68-O68-R68-G68,-3))</f>
        <v/>
      </c>
      <c r="T68" s="25">
        <f>IF(S68&lt;=0,0,ROUNDDOWN(S68*LOOKUP(S68,{0,1950001,3300001,6950001,9000001,18000001,40000001},{0.05,0.1,0.2,0.23,0.33,0.4,0.45})-LOOKUP(S68,{0,1950001,3300001,6950001,9000001,18000001,40000001},{0,97500,427500,636000,1536000,2796000,4796000}),0)+ROUNDDOWN(ROUNDDOWN(S68*LOOKUP(S68,{0,1950001,3300001,6950001,9000001,18000001,40000001},{0.05,0.1,0.2,0.23,0.33,0.4,0.45})-LOOKUP(S68,{0,1950001,3300001,6950001,9000001,18000001,40000001},{0,97500,427500,636000,1536000,2796000,4796000}),0)*0.021,0))</f>
        <v/>
      </c>
      <c r="U68" s="25">
        <f>P68-T68</f>
        <v/>
      </c>
      <c r="V68" s="26">
        <f>IF(AND(P68&gt;0,T68=0),1,0)</f>
        <v/>
      </c>
    </row>
    <row r="69">
      <c r="A69" t="inlineStr">
        <is>
          <t>退職月別 7月に月給2か月分の賞与</t>
        </is>
      </c>
      <c r="B69" s="25" t="n">
        <v>250000</v>
      </c>
      <c r="C69" s="26" t="n">
        <v>2</v>
      </c>
      <c r="D69" s="27" t="n">
        <v>2</v>
      </c>
      <c r="E69" s="26" t="n">
        <v>7</v>
      </c>
      <c r="F69" s="26" t="n">
        <v>1</v>
      </c>
      <c r="G69" s="25" t="n">
        <v>0</v>
      </c>
      <c r="H69" s="25">
        <f>ROUND(B69*0.14575,0)</f>
        <v/>
      </c>
      <c r="I69" s="25">
        <f>B69-H69</f>
        <v/>
      </c>
      <c r="J69" s="25">
        <f>IF(MAX(0,I69-ROUNDUP(IF(I69&lt;=158333,54167,I69*LOOKUP(I69,{0,158334,300000,550000,708331},{0,0.3,0.2,0.1,0})+LOOKUP(I69,{0,158334,300000,550000,708331},{0,6667,36667,91667,162500})),0)-LOOKUP(I69,{0,2120834,2162500,2204167,2245834},{48334,40000,26667,13334,0}))&lt;=0,0,ROUND(MAX(0,I69-ROUNDUP(IF(I69&lt;=158333,54167,I69*LOOKUP(I69,{0,158334,300000,550000,708331},{0,0.3,0.2,0.1,0})+LOOKUP(I69,{0,158334,300000,550000,708331},{0,6667,36667,91667,162500})),0)-LOOKUP(I69,{0,2120834,2162500,2204167,2245834},{48334,40000,26667,13334,0}))*LOOKUP(MAX(0,I69-ROUNDUP(IF(I69&lt;=158333,54167,I69*LOOKUP(I69,{0,158334,300000,550000,708331},{0,0.3,0.2,0.1,0})+LOOKUP(I69,{0,158334,300000,550000,708331},{0,6667,36667,91667,162500})),0)-LOOKUP(I69,{0,2120834,2162500,2204167,2245834},{48334,40000,26667,13334,0})),{0,162501,275001,579167,750001,1500001,3333334},{0.05105,0.1021,0.2042,0.23483,0.33693,0.4084,0.45945})-LOOKUP(MAX(0,I69-ROUNDUP(IF(I69&lt;=158333,54167,I69*LOOKUP(I69,{0,158334,300000,550000,708331},{0,0.3,0.2,0.1,0})+LOOKUP(I69,{0,158334,300000,550000,708331},{0,6667,36667,91667,162500})),0)-LOOKUP(I69,{0,2120834,2162500,2204167,2245834},{48334,40000,26667,13334,0})),{0,162501,275001,579167,750001,1500001,3333334},{0,8296,36374,54113,130688,237893,408061}),-1))</f>
        <v/>
      </c>
      <c r="K69" s="25">
        <f>IF(AND(D69&gt;0,C69&gt;=E69),ROUND(B69*D69,0),0)</f>
        <v/>
      </c>
      <c r="L69" s="25">
        <f>ROUND(K69*0.14575,0)</f>
        <v/>
      </c>
      <c r="M69" s="25">
        <f>IF(K69=0,0,ROUNDDOWN(ROUND((K69-L69)*LOOKUP(I69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9" s="25">
        <f>B69*C69+K69</f>
        <v/>
      </c>
      <c r="O69" s="25">
        <f>H69*C69+L69</f>
        <v/>
      </c>
      <c r="P69" s="25">
        <f>J69*C69+M69</f>
        <v/>
      </c>
      <c r="Q69" s="25">
        <f>IF(F69=1,IF(N69&lt;741000,0,IF(N69&lt;2191000,N69-740000,IF(N69&lt;2193000,1451000,IF(N69&lt;2196000,1453000,IF(N69&lt;2200000,1456000,IF(N69&lt;6600000,ROUND(IF(FLOOR(N69,4000)&lt;=3600000,FLOOR(N69,4000)*0.7-80000,FLOOR(N69,4000)*0.8-440000),0),IF(N69&lt;=8500000,ROUNDDOWN(N69*0.9-1100000,0),N69-1950000))))))),IF(N69&lt;651000,0,IF(N69&lt;1900000,N69-650000,IF(N69&lt;6600000,ROUND(IF(FLOOR(N69,4000)&lt;=3600000,FLOOR(N69,4000)*0.7-80000,FLOOR(N69,4000)*0.8-440000),0),IF(N69&lt;=8500000,ROUNDDOWN(N69*0.9-1100000,0),N69-1950000)))))</f>
        <v/>
      </c>
      <c r="R69" s="25">
        <f>IF(F69=1,LOOKUP(Q69,{0,4890001,6550001,23500001},{1040000,670000,620000,0}),LOOKUP(Q69,{0,1320001,3360001,4890001,6550001,23500001},{950000,880000,680000,630000,580000,0}))</f>
        <v/>
      </c>
      <c r="S69" s="25">
        <f>MAX(0,ROUNDDOWN(Q69-O69-R69-G69,-3))</f>
        <v/>
      </c>
      <c r="T69" s="25">
        <f>IF(S69&lt;=0,0,ROUNDDOWN(S69*LOOKUP(S69,{0,1950001,3300001,6950001,9000001,18000001,40000001},{0.05,0.1,0.2,0.23,0.33,0.4,0.45})-LOOKUP(S69,{0,1950001,3300001,6950001,9000001,18000001,40000001},{0,97500,427500,636000,1536000,2796000,4796000}),0)+ROUNDDOWN(ROUNDDOWN(S69*LOOKUP(S69,{0,1950001,3300001,6950001,9000001,18000001,40000001},{0.05,0.1,0.2,0.23,0.33,0.4,0.45})-LOOKUP(S69,{0,1950001,3300001,6950001,9000001,18000001,40000001},{0,97500,427500,636000,1536000,2796000,4796000}),0)*0.021,0))</f>
        <v/>
      </c>
      <c r="U69" s="25">
        <f>P69-T69</f>
        <v/>
      </c>
      <c r="V69" s="26">
        <f>IF(AND(P69&gt;0,T69=0),1,0)</f>
        <v/>
      </c>
    </row>
    <row r="70">
      <c r="A70" t="inlineStr">
        <is>
          <t>退職月別 7月に月給2か月分の賞与</t>
        </is>
      </c>
      <c r="B70" s="25" t="n">
        <v>300000</v>
      </c>
      <c r="C70" s="26" t="n">
        <v>2</v>
      </c>
      <c r="D70" s="27" t="n">
        <v>2</v>
      </c>
      <c r="E70" s="26" t="n">
        <v>7</v>
      </c>
      <c r="F70" s="26" t="n">
        <v>1</v>
      </c>
      <c r="G70" s="25" t="n">
        <v>0</v>
      </c>
      <c r="H70" s="25">
        <f>ROUND(B70*0.14575,0)</f>
        <v/>
      </c>
      <c r="I70" s="25">
        <f>B70-H70</f>
        <v/>
      </c>
      <c r="J70" s="25">
        <f>IF(MAX(0,I70-ROUNDUP(IF(I70&lt;=158333,54167,I70*LOOKUP(I70,{0,158334,300000,550000,708331},{0,0.3,0.2,0.1,0})+LOOKUP(I70,{0,158334,300000,550000,708331},{0,6667,36667,91667,162500})),0)-LOOKUP(I70,{0,2120834,2162500,2204167,2245834},{48334,40000,26667,13334,0}))&lt;=0,0,ROUND(MAX(0,I70-ROUNDUP(IF(I70&lt;=158333,54167,I70*LOOKUP(I70,{0,158334,300000,550000,708331},{0,0.3,0.2,0.1,0})+LOOKUP(I70,{0,158334,300000,550000,708331},{0,6667,36667,91667,162500})),0)-LOOKUP(I70,{0,2120834,2162500,2204167,2245834},{48334,40000,26667,13334,0}))*LOOKUP(MAX(0,I70-ROUNDUP(IF(I70&lt;=158333,54167,I70*LOOKUP(I70,{0,158334,300000,550000,708331},{0,0.3,0.2,0.1,0})+LOOKUP(I70,{0,158334,300000,550000,708331},{0,6667,36667,91667,162500})),0)-LOOKUP(I70,{0,2120834,2162500,2204167,2245834},{48334,40000,26667,13334,0})),{0,162501,275001,579167,750001,1500001,3333334},{0.05105,0.1021,0.2042,0.23483,0.33693,0.4084,0.45945})-LOOKUP(MAX(0,I70-ROUNDUP(IF(I70&lt;=158333,54167,I70*LOOKUP(I70,{0,158334,300000,550000,708331},{0,0.3,0.2,0.1,0})+LOOKUP(I70,{0,158334,300000,550000,708331},{0,6667,36667,91667,162500})),0)-LOOKUP(I70,{0,2120834,2162500,2204167,2245834},{48334,40000,26667,13334,0})),{0,162501,275001,579167,750001,1500001,3333334},{0,8296,36374,54113,130688,237893,408061}),-1))</f>
        <v/>
      </c>
      <c r="K70" s="25">
        <f>IF(AND(D70&gt;0,C70&gt;=E70),ROUND(B70*D70,0),0)</f>
        <v/>
      </c>
      <c r="L70" s="25">
        <f>ROUND(K70*0.14575,0)</f>
        <v/>
      </c>
      <c r="M70" s="25">
        <f>IF(K70=0,0,ROUNDDOWN(ROUND((K70-L70)*LOOKUP(I70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70" s="25">
        <f>B70*C70+K70</f>
        <v/>
      </c>
      <c r="O70" s="25">
        <f>H70*C70+L70</f>
        <v/>
      </c>
      <c r="P70" s="25">
        <f>J70*C70+M70</f>
        <v/>
      </c>
      <c r="Q70" s="25">
        <f>IF(F70=1,IF(N70&lt;741000,0,IF(N70&lt;2191000,N70-740000,IF(N70&lt;2193000,1451000,IF(N70&lt;2196000,1453000,IF(N70&lt;2200000,1456000,IF(N70&lt;6600000,ROUND(IF(FLOOR(N70,4000)&lt;=3600000,FLOOR(N70,4000)*0.7-80000,FLOOR(N70,4000)*0.8-440000),0),IF(N70&lt;=8500000,ROUNDDOWN(N70*0.9-1100000,0),N70-1950000))))))),IF(N70&lt;651000,0,IF(N70&lt;1900000,N70-650000,IF(N70&lt;6600000,ROUND(IF(FLOOR(N70,4000)&lt;=3600000,FLOOR(N70,4000)*0.7-80000,FLOOR(N70,4000)*0.8-440000),0),IF(N70&lt;=8500000,ROUNDDOWN(N70*0.9-1100000,0),N70-1950000)))))</f>
        <v/>
      </c>
      <c r="R70" s="25">
        <f>IF(F70=1,LOOKUP(Q70,{0,4890001,6550001,23500001},{1040000,670000,620000,0}),LOOKUP(Q70,{0,1320001,3360001,4890001,6550001,23500001},{950000,880000,680000,630000,580000,0}))</f>
        <v/>
      </c>
      <c r="S70" s="25">
        <f>MAX(0,ROUNDDOWN(Q70-O70-R70-G70,-3))</f>
        <v/>
      </c>
      <c r="T70" s="25">
        <f>IF(S70&lt;=0,0,ROUNDDOWN(S70*LOOKUP(S70,{0,1950001,3300001,6950001,9000001,18000001,40000001},{0.05,0.1,0.2,0.23,0.33,0.4,0.45})-LOOKUP(S70,{0,1950001,3300001,6950001,9000001,18000001,40000001},{0,97500,427500,636000,1536000,2796000,4796000}),0)+ROUNDDOWN(ROUNDDOWN(S70*LOOKUP(S70,{0,1950001,3300001,6950001,9000001,18000001,40000001},{0.05,0.1,0.2,0.23,0.33,0.4,0.45})-LOOKUP(S70,{0,1950001,3300001,6950001,9000001,18000001,40000001},{0,97500,427500,636000,1536000,2796000,4796000}),0)*0.021,0))</f>
        <v/>
      </c>
      <c r="U70" s="25">
        <f>P70-T70</f>
        <v/>
      </c>
      <c r="V70" s="26">
        <f>IF(AND(P70&gt;0,T70=0),1,0)</f>
        <v/>
      </c>
    </row>
    <row r="71">
      <c r="A71" t="inlineStr">
        <is>
          <t>退職月別 7月に月給2か月分の賞与</t>
        </is>
      </c>
      <c r="B71" s="25" t="n">
        <v>400000</v>
      </c>
      <c r="C71" s="26" t="n">
        <v>2</v>
      </c>
      <c r="D71" s="27" t="n">
        <v>2</v>
      </c>
      <c r="E71" s="26" t="n">
        <v>7</v>
      </c>
      <c r="F71" s="26" t="n">
        <v>1</v>
      </c>
      <c r="G71" s="25" t="n">
        <v>0</v>
      </c>
      <c r="H71" s="25">
        <f>ROUND(B71*0.14575,0)</f>
        <v/>
      </c>
      <c r="I71" s="25">
        <f>B71-H71</f>
        <v/>
      </c>
      <c r="J71" s="25">
        <f>IF(MAX(0,I71-ROUNDUP(IF(I71&lt;=158333,54167,I71*LOOKUP(I71,{0,158334,300000,550000,708331},{0,0.3,0.2,0.1,0})+LOOKUP(I71,{0,158334,300000,550000,708331},{0,6667,36667,91667,162500})),0)-LOOKUP(I71,{0,2120834,2162500,2204167,2245834},{48334,40000,26667,13334,0}))&lt;=0,0,ROUND(MAX(0,I71-ROUNDUP(IF(I71&lt;=158333,54167,I71*LOOKUP(I71,{0,158334,300000,550000,708331},{0,0.3,0.2,0.1,0})+LOOKUP(I71,{0,158334,300000,550000,708331},{0,6667,36667,91667,162500})),0)-LOOKUP(I71,{0,2120834,2162500,2204167,2245834},{48334,40000,26667,13334,0}))*LOOKUP(MAX(0,I71-ROUNDUP(IF(I71&lt;=158333,54167,I71*LOOKUP(I71,{0,158334,300000,550000,708331},{0,0.3,0.2,0.1,0})+LOOKUP(I71,{0,158334,300000,550000,708331},{0,6667,36667,91667,162500})),0)-LOOKUP(I71,{0,2120834,2162500,2204167,2245834},{48334,40000,26667,13334,0})),{0,162501,275001,579167,750001,1500001,3333334},{0.05105,0.1021,0.2042,0.23483,0.33693,0.4084,0.45945})-LOOKUP(MAX(0,I71-ROUNDUP(IF(I71&lt;=158333,54167,I71*LOOKUP(I71,{0,158334,300000,550000,708331},{0,0.3,0.2,0.1,0})+LOOKUP(I71,{0,158334,300000,550000,708331},{0,6667,36667,91667,162500})),0)-LOOKUP(I71,{0,2120834,2162500,2204167,2245834},{48334,40000,26667,13334,0})),{0,162501,275001,579167,750001,1500001,3333334},{0,8296,36374,54113,130688,237893,408061}),-1))</f>
        <v/>
      </c>
      <c r="K71" s="25">
        <f>IF(AND(D71&gt;0,C71&gt;=E71),ROUND(B71*D71,0),0)</f>
        <v/>
      </c>
      <c r="L71" s="25">
        <f>ROUND(K71*0.14575,0)</f>
        <v/>
      </c>
      <c r="M71" s="25">
        <f>IF(K71=0,0,ROUNDDOWN(ROUND((K71-L71)*LOOKUP(I71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71" s="25">
        <f>B71*C71+K71</f>
        <v/>
      </c>
      <c r="O71" s="25">
        <f>H71*C71+L71</f>
        <v/>
      </c>
      <c r="P71" s="25">
        <f>J71*C71+M71</f>
        <v/>
      </c>
      <c r="Q71" s="25">
        <f>IF(F71=1,IF(N71&lt;741000,0,IF(N71&lt;2191000,N71-740000,IF(N71&lt;2193000,1451000,IF(N71&lt;2196000,1453000,IF(N71&lt;2200000,1456000,IF(N71&lt;6600000,ROUND(IF(FLOOR(N71,4000)&lt;=3600000,FLOOR(N71,4000)*0.7-80000,FLOOR(N71,4000)*0.8-440000),0),IF(N71&lt;=8500000,ROUNDDOWN(N71*0.9-1100000,0),N71-1950000))))))),IF(N71&lt;651000,0,IF(N71&lt;1900000,N71-650000,IF(N71&lt;6600000,ROUND(IF(FLOOR(N71,4000)&lt;=3600000,FLOOR(N71,4000)*0.7-80000,FLOOR(N71,4000)*0.8-440000),0),IF(N71&lt;=8500000,ROUNDDOWN(N71*0.9-1100000,0),N71-1950000)))))</f>
        <v/>
      </c>
      <c r="R71" s="25">
        <f>IF(F71=1,LOOKUP(Q71,{0,4890001,6550001,23500001},{1040000,670000,620000,0}),LOOKUP(Q71,{0,1320001,3360001,4890001,6550001,23500001},{950000,880000,680000,630000,580000,0}))</f>
        <v/>
      </c>
      <c r="S71" s="25">
        <f>MAX(0,ROUNDDOWN(Q71-O71-R71-G71,-3))</f>
        <v/>
      </c>
      <c r="T71" s="25">
        <f>IF(S71&lt;=0,0,ROUNDDOWN(S71*LOOKUP(S71,{0,1950001,3300001,6950001,9000001,18000001,40000001},{0.05,0.1,0.2,0.23,0.33,0.4,0.45})-LOOKUP(S71,{0,1950001,3300001,6950001,9000001,18000001,40000001},{0,97500,427500,636000,1536000,2796000,4796000}),0)+ROUNDDOWN(ROUNDDOWN(S71*LOOKUP(S71,{0,1950001,3300001,6950001,9000001,18000001,40000001},{0.05,0.1,0.2,0.23,0.33,0.4,0.45})-LOOKUP(S71,{0,1950001,3300001,6950001,9000001,18000001,40000001},{0,97500,427500,636000,1536000,2796000,4796000}),0)*0.021,0))</f>
        <v/>
      </c>
      <c r="U71" s="25">
        <f>P71-T71</f>
        <v/>
      </c>
      <c r="V71" s="26">
        <f>IF(AND(P71&gt;0,T71=0),1,0)</f>
        <v/>
      </c>
    </row>
    <row r="72">
      <c r="A72" t="inlineStr">
        <is>
          <t>退職月別 7月に月給2か月分の賞与</t>
        </is>
      </c>
      <c r="B72" s="25" t="n">
        <v>500000</v>
      </c>
      <c r="C72" s="26" t="n">
        <v>2</v>
      </c>
      <c r="D72" s="27" t="n">
        <v>2</v>
      </c>
      <c r="E72" s="26" t="n">
        <v>7</v>
      </c>
      <c r="F72" s="26" t="n">
        <v>1</v>
      </c>
      <c r="G72" s="25" t="n">
        <v>0</v>
      </c>
      <c r="H72" s="25">
        <f>ROUND(B72*0.14575,0)</f>
        <v/>
      </c>
      <c r="I72" s="25">
        <f>B72-H72</f>
        <v/>
      </c>
      <c r="J72" s="25">
        <f>IF(MAX(0,I72-ROUNDUP(IF(I72&lt;=158333,54167,I72*LOOKUP(I72,{0,158334,300000,550000,708331},{0,0.3,0.2,0.1,0})+LOOKUP(I72,{0,158334,300000,550000,708331},{0,6667,36667,91667,162500})),0)-LOOKUP(I72,{0,2120834,2162500,2204167,2245834},{48334,40000,26667,13334,0}))&lt;=0,0,ROUND(MAX(0,I72-ROUNDUP(IF(I72&lt;=158333,54167,I72*LOOKUP(I72,{0,158334,300000,550000,708331},{0,0.3,0.2,0.1,0})+LOOKUP(I72,{0,158334,300000,550000,708331},{0,6667,36667,91667,162500})),0)-LOOKUP(I72,{0,2120834,2162500,2204167,2245834},{48334,40000,26667,13334,0}))*LOOKUP(MAX(0,I72-ROUNDUP(IF(I72&lt;=158333,54167,I72*LOOKUP(I72,{0,158334,300000,550000,708331},{0,0.3,0.2,0.1,0})+LOOKUP(I72,{0,158334,300000,550000,708331},{0,6667,36667,91667,162500})),0)-LOOKUP(I72,{0,2120834,2162500,2204167,2245834},{48334,40000,26667,13334,0})),{0,162501,275001,579167,750001,1500001,3333334},{0.05105,0.1021,0.2042,0.23483,0.33693,0.4084,0.45945})-LOOKUP(MAX(0,I72-ROUNDUP(IF(I72&lt;=158333,54167,I72*LOOKUP(I72,{0,158334,300000,550000,708331},{0,0.3,0.2,0.1,0})+LOOKUP(I72,{0,158334,300000,550000,708331},{0,6667,36667,91667,162500})),0)-LOOKUP(I72,{0,2120834,2162500,2204167,2245834},{48334,40000,26667,13334,0})),{0,162501,275001,579167,750001,1500001,3333334},{0,8296,36374,54113,130688,237893,408061}),-1))</f>
        <v/>
      </c>
      <c r="K72" s="25">
        <f>IF(AND(D72&gt;0,C72&gt;=E72),ROUND(B72*D72,0),0)</f>
        <v/>
      </c>
      <c r="L72" s="25">
        <f>ROUND(K72*0.14575,0)</f>
        <v/>
      </c>
      <c r="M72" s="25">
        <f>IF(K72=0,0,ROUNDDOWN(ROUND((K72-L72)*LOOKUP(I72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72" s="25">
        <f>B72*C72+K72</f>
        <v/>
      </c>
      <c r="O72" s="25">
        <f>H72*C72+L72</f>
        <v/>
      </c>
      <c r="P72" s="25">
        <f>J72*C72+M72</f>
        <v/>
      </c>
      <c r="Q72" s="25">
        <f>IF(F72=1,IF(N72&lt;741000,0,IF(N72&lt;2191000,N72-740000,IF(N72&lt;2193000,1451000,IF(N72&lt;2196000,1453000,IF(N72&lt;2200000,1456000,IF(N72&lt;6600000,ROUND(IF(FLOOR(N72,4000)&lt;=3600000,FLOOR(N72,4000)*0.7-80000,FLOOR(N72,4000)*0.8-440000),0),IF(N72&lt;=8500000,ROUNDDOWN(N72*0.9-1100000,0),N72-1950000))))))),IF(N72&lt;651000,0,IF(N72&lt;1900000,N72-650000,IF(N72&lt;6600000,ROUND(IF(FLOOR(N72,4000)&lt;=3600000,FLOOR(N72,4000)*0.7-80000,FLOOR(N72,4000)*0.8-440000),0),IF(N72&lt;=8500000,ROUNDDOWN(N72*0.9-1100000,0),N72-1950000)))))</f>
        <v/>
      </c>
      <c r="R72" s="25">
        <f>IF(F72=1,LOOKUP(Q72,{0,4890001,6550001,23500001},{1040000,670000,620000,0}),LOOKUP(Q72,{0,1320001,3360001,4890001,6550001,23500001},{950000,880000,680000,630000,580000,0}))</f>
        <v/>
      </c>
      <c r="S72" s="25">
        <f>MAX(0,ROUNDDOWN(Q72-O72-R72-G72,-3))</f>
        <v/>
      </c>
      <c r="T72" s="25">
        <f>IF(S72&lt;=0,0,ROUNDDOWN(S72*LOOKUP(S72,{0,1950001,3300001,6950001,9000001,18000001,40000001},{0.05,0.1,0.2,0.23,0.33,0.4,0.45})-LOOKUP(S72,{0,1950001,3300001,6950001,9000001,18000001,40000001},{0,97500,427500,636000,1536000,2796000,4796000}),0)+ROUNDDOWN(ROUNDDOWN(S72*LOOKUP(S72,{0,1950001,3300001,6950001,9000001,18000001,40000001},{0.05,0.1,0.2,0.23,0.33,0.4,0.45})-LOOKUP(S72,{0,1950001,3300001,6950001,9000001,18000001,40000001},{0,97500,427500,636000,1536000,2796000,4796000}),0)*0.021,0))</f>
        <v/>
      </c>
      <c r="U72" s="25">
        <f>P72-T72</f>
        <v/>
      </c>
      <c r="V72" s="26">
        <f>IF(AND(P72&gt;0,T72=0),1,0)</f>
        <v/>
      </c>
    </row>
    <row r="73">
      <c r="A73" t="inlineStr">
        <is>
          <t>退職月別 7月に月給2か月分の賞与</t>
        </is>
      </c>
      <c r="B73" s="25" t="n">
        <v>200000</v>
      </c>
      <c r="C73" s="26" t="n">
        <v>3</v>
      </c>
      <c r="D73" s="27" t="n">
        <v>2</v>
      </c>
      <c r="E73" s="26" t="n">
        <v>7</v>
      </c>
      <c r="F73" s="26" t="n">
        <v>1</v>
      </c>
      <c r="G73" s="25" t="n">
        <v>0</v>
      </c>
      <c r="H73" s="25">
        <f>ROUND(B73*0.14575,0)</f>
        <v/>
      </c>
      <c r="I73" s="25">
        <f>B73-H73</f>
        <v/>
      </c>
      <c r="J73" s="25">
        <f>IF(MAX(0,I73-ROUNDUP(IF(I73&lt;=158333,54167,I73*LOOKUP(I73,{0,158334,300000,550000,708331},{0,0.3,0.2,0.1,0})+LOOKUP(I73,{0,158334,300000,550000,708331},{0,6667,36667,91667,162500})),0)-LOOKUP(I73,{0,2120834,2162500,2204167,2245834},{48334,40000,26667,13334,0}))&lt;=0,0,ROUND(MAX(0,I73-ROUNDUP(IF(I73&lt;=158333,54167,I73*LOOKUP(I73,{0,158334,300000,550000,708331},{0,0.3,0.2,0.1,0})+LOOKUP(I73,{0,158334,300000,550000,708331},{0,6667,36667,91667,162500})),0)-LOOKUP(I73,{0,2120834,2162500,2204167,2245834},{48334,40000,26667,13334,0}))*LOOKUP(MAX(0,I73-ROUNDUP(IF(I73&lt;=158333,54167,I73*LOOKUP(I73,{0,158334,300000,550000,708331},{0,0.3,0.2,0.1,0})+LOOKUP(I73,{0,158334,300000,550000,708331},{0,6667,36667,91667,162500})),0)-LOOKUP(I73,{0,2120834,2162500,2204167,2245834},{48334,40000,26667,13334,0})),{0,162501,275001,579167,750001,1500001,3333334},{0.05105,0.1021,0.2042,0.23483,0.33693,0.4084,0.45945})-LOOKUP(MAX(0,I73-ROUNDUP(IF(I73&lt;=158333,54167,I73*LOOKUP(I73,{0,158334,300000,550000,708331},{0,0.3,0.2,0.1,0})+LOOKUP(I73,{0,158334,300000,550000,708331},{0,6667,36667,91667,162500})),0)-LOOKUP(I73,{0,2120834,2162500,2204167,2245834},{48334,40000,26667,13334,0})),{0,162501,275001,579167,750001,1500001,3333334},{0,8296,36374,54113,130688,237893,408061}),-1))</f>
        <v/>
      </c>
      <c r="K73" s="25">
        <f>IF(AND(D73&gt;0,C73&gt;=E73),ROUND(B73*D73,0),0)</f>
        <v/>
      </c>
      <c r="L73" s="25">
        <f>ROUND(K73*0.14575,0)</f>
        <v/>
      </c>
      <c r="M73" s="25">
        <f>IF(K73=0,0,ROUNDDOWN(ROUND((K73-L73)*LOOKUP(I73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73" s="25">
        <f>B73*C73+K73</f>
        <v/>
      </c>
      <c r="O73" s="25">
        <f>H73*C73+L73</f>
        <v/>
      </c>
      <c r="P73" s="25">
        <f>J73*C73+M73</f>
        <v/>
      </c>
      <c r="Q73" s="25">
        <f>IF(F73=1,IF(N73&lt;741000,0,IF(N73&lt;2191000,N73-740000,IF(N73&lt;2193000,1451000,IF(N73&lt;2196000,1453000,IF(N73&lt;2200000,1456000,IF(N73&lt;6600000,ROUND(IF(FLOOR(N73,4000)&lt;=3600000,FLOOR(N73,4000)*0.7-80000,FLOOR(N73,4000)*0.8-440000),0),IF(N73&lt;=8500000,ROUNDDOWN(N73*0.9-1100000,0),N73-1950000))))))),IF(N73&lt;651000,0,IF(N73&lt;1900000,N73-650000,IF(N73&lt;6600000,ROUND(IF(FLOOR(N73,4000)&lt;=3600000,FLOOR(N73,4000)*0.7-80000,FLOOR(N73,4000)*0.8-440000),0),IF(N73&lt;=8500000,ROUNDDOWN(N73*0.9-1100000,0),N73-1950000)))))</f>
        <v/>
      </c>
      <c r="R73" s="25">
        <f>IF(F73=1,LOOKUP(Q73,{0,4890001,6550001,23500001},{1040000,670000,620000,0}),LOOKUP(Q73,{0,1320001,3360001,4890001,6550001,23500001},{950000,880000,680000,630000,580000,0}))</f>
        <v/>
      </c>
      <c r="S73" s="25">
        <f>MAX(0,ROUNDDOWN(Q73-O73-R73-G73,-3))</f>
        <v/>
      </c>
      <c r="T73" s="25">
        <f>IF(S73&lt;=0,0,ROUNDDOWN(S73*LOOKUP(S73,{0,1950001,3300001,6950001,9000001,18000001,40000001},{0.05,0.1,0.2,0.23,0.33,0.4,0.45})-LOOKUP(S73,{0,1950001,3300001,6950001,9000001,18000001,40000001},{0,97500,427500,636000,1536000,2796000,4796000}),0)+ROUNDDOWN(ROUNDDOWN(S73*LOOKUP(S73,{0,1950001,3300001,6950001,9000001,18000001,40000001},{0.05,0.1,0.2,0.23,0.33,0.4,0.45})-LOOKUP(S73,{0,1950001,3300001,6950001,9000001,18000001,40000001},{0,97500,427500,636000,1536000,2796000,4796000}),0)*0.021,0))</f>
        <v/>
      </c>
      <c r="U73" s="25">
        <f>P73-T73</f>
        <v/>
      </c>
      <c r="V73" s="26">
        <f>IF(AND(P73&gt;0,T73=0),1,0)</f>
        <v/>
      </c>
    </row>
    <row r="74">
      <c r="A74" t="inlineStr">
        <is>
          <t>退職月別 7月に月給2か月分の賞与</t>
        </is>
      </c>
      <c r="B74" s="25" t="n">
        <v>250000</v>
      </c>
      <c r="C74" s="26" t="n">
        <v>3</v>
      </c>
      <c r="D74" s="27" t="n">
        <v>2</v>
      </c>
      <c r="E74" s="26" t="n">
        <v>7</v>
      </c>
      <c r="F74" s="26" t="n">
        <v>1</v>
      </c>
      <c r="G74" s="25" t="n">
        <v>0</v>
      </c>
      <c r="H74" s="25">
        <f>ROUND(B74*0.14575,0)</f>
        <v/>
      </c>
      <c r="I74" s="25">
        <f>B74-H74</f>
        <v/>
      </c>
      <c r="J74" s="25">
        <f>IF(MAX(0,I74-ROUNDUP(IF(I74&lt;=158333,54167,I74*LOOKUP(I74,{0,158334,300000,550000,708331},{0,0.3,0.2,0.1,0})+LOOKUP(I74,{0,158334,300000,550000,708331},{0,6667,36667,91667,162500})),0)-LOOKUP(I74,{0,2120834,2162500,2204167,2245834},{48334,40000,26667,13334,0}))&lt;=0,0,ROUND(MAX(0,I74-ROUNDUP(IF(I74&lt;=158333,54167,I74*LOOKUP(I74,{0,158334,300000,550000,708331},{0,0.3,0.2,0.1,0})+LOOKUP(I74,{0,158334,300000,550000,708331},{0,6667,36667,91667,162500})),0)-LOOKUP(I74,{0,2120834,2162500,2204167,2245834},{48334,40000,26667,13334,0}))*LOOKUP(MAX(0,I74-ROUNDUP(IF(I74&lt;=158333,54167,I74*LOOKUP(I74,{0,158334,300000,550000,708331},{0,0.3,0.2,0.1,0})+LOOKUP(I74,{0,158334,300000,550000,708331},{0,6667,36667,91667,162500})),0)-LOOKUP(I74,{0,2120834,2162500,2204167,2245834},{48334,40000,26667,13334,0})),{0,162501,275001,579167,750001,1500001,3333334},{0.05105,0.1021,0.2042,0.23483,0.33693,0.4084,0.45945})-LOOKUP(MAX(0,I74-ROUNDUP(IF(I74&lt;=158333,54167,I74*LOOKUP(I74,{0,158334,300000,550000,708331},{0,0.3,0.2,0.1,0})+LOOKUP(I74,{0,158334,300000,550000,708331},{0,6667,36667,91667,162500})),0)-LOOKUP(I74,{0,2120834,2162500,2204167,2245834},{48334,40000,26667,13334,0})),{0,162501,275001,579167,750001,1500001,3333334},{0,8296,36374,54113,130688,237893,408061}),-1))</f>
        <v/>
      </c>
      <c r="K74" s="25">
        <f>IF(AND(D74&gt;0,C74&gt;=E74),ROUND(B74*D74,0),0)</f>
        <v/>
      </c>
      <c r="L74" s="25">
        <f>ROUND(K74*0.14575,0)</f>
        <v/>
      </c>
      <c r="M74" s="25">
        <f>IF(K74=0,0,ROUNDDOWN(ROUND((K74-L74)*LOOKUP(I74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74" s="25">
        <f>B74*C74+K74</f>
        <v/>
      </c>
      <c r="O74" s="25">
        <f>H74*C74+L74</f>
        <v/>
      </c>
      <c r="P74" s="25">
        <f>J74*C74+M74</f>
        <v/>
      </c>
      <c r="Q74" s="25">
        <f>IF(F74=1,IF(N74&lt;741000,0,IF(N74&lt;2191000,N74-740000,IF(N74&lt;2193000,1451000,IF(N74&lt;2196000,1453000,IF(N74&lt;2200000,1456000,IF(N74&lt;6600000,ROUND(IF(FLOOR(N74,4000)&lt;=3600000,FLOOR(N74,4000)*0.7-80000,FLOOR(N74,4000)*0.8-440000),0),IF(N74&lt;=8500000,ROUNDDOWN(N74*0.9-1100000,0),N74-1950000))))))),IF(N74&lt;651000,0,IF(N74&lt;1900000,N74-650000,IF(N74&lt;6600000,ROUND(IF(FLOOR(N74,4000)&lt;=3600000,FLOOR(N74,4000)*0.7-80000,FLOOR(N74,4000)*0.8-440000),0),IF(N74&lt;=8500000,ROUNDDOWN(N74*0.9-1100000,0),N74-1950000)))))</f>
        <v/>
      </c>
      <c r="R74" s="25">
        <f>IF(F74=1,LOOKUP(Q74,{0,4890001,6550001,23500001},{1040000,670000,620000,0}),LOOKUP(Q74,{0,1320001,3360001,4890001,6550001,23500001},{950000,880000,680000,630000,580000,0}))</f>
        <v/>
      </c>
      <c r="S74" s="25">
        <f>MAX(0,ROUNDDOWN(Q74-O74-R74-G74,-3))</f>
        <v/>
      </c>
      <c r="T74" s="25">
        <f>IF(S74&lt;=0,0,ROUNDDOWN(S74*LOOKUP(S74,{0,1950001,3300001,6950001,9000001,18000001,40000001},{0.05,0.1,0.2,0.23,0.33,0.4,0.45})-LOOKUP(S74,{0,1950001,3300001,6950001,9000001,18000001,40000001},{0,97500,427500,636000,1536000,2796000,4796000}),0)+ROUNDDOWN(ROUNDDOWN(S74*LOOKUP(S74,{0,1950001,3300001,6950001,9000001,18000001,40000001},{0.05,0.1,0.2,0.23,0.33,0.4,0.45})-LOOKUP(S74,{0,1950001,3300001,6950001,9000001,18000001,40000001},{0,97500,427500,636000,1536000,2796000,4796000}),0)*0.021,0))</f>
        <v/>
      </c>
      <c r="U74" s="25">
        <f>P74-T74</f>
        <v/>
      </c>
      <c r="V74" s="26">
        <f>IF(AND(P74&gt;0,T74=0),1,0)</f>
        <v/>
      </c>
    </row>
    <row r="75">
      <c r="A75" t="inlineStr">
        <is>
          <t>退職月別 7月に月給2か月分の賞与</t>
        </is>
      </c>
      <c r="B75" s="25" t="n">
        <v>300000</v>
      </c>
      <c r="C75" s="26" t="n">
        <v>3</v>
      </c>
      <c r="D75" s="27" t="n">
        <v>2</v>
      </c>
      <c r="E75" s="26" t="n">
        <v>7</v>
      </c>
      <c r="F75" s="26" t="n">
        <v>1</v>
      </c>
      <c r="G75" s="25" t="n">
        <v>0</v>
      </c>
      <c r="H75" s="25">
        <f>ROUND(B75*0.14575,0)</f>
        <v/>
      </c>
      <c r="I75" s="25">
        <f>B75-H75</f>
        <v/>
      </c>
      <c r="J75" s="25">
        <f>IF(MAX(0,I75-ROUNDUP(IF(I75&lt;=158333,54167,I75*LOOKUP(I75,{0,158334,300000,550000,708331},{0,0.3,0.2,0.1,0})+LOOKUP(I75,{0,158334,300000,550000,708331},{0,6667,36667,91667,162500})),0)-LOOKUP(I75,{0,2120834,2162500,2204167,2245834},{48334,40000,26667,13334,0}))&lt;=0,0,ROUND(MAX(0,I75-ROUNDUP(IF(I75&lt;=158333,54167,I75*LOOKUP(I75,{0,158334,300000,550000,708331},{0,0.3,0.2,0.1,0})+LOOKUP(I75,{0,158334,300000,550000,708331},{0,6667,36667,91667,162500})),0)-LOOKUP(I75,{0,2120834,2162500,2204167,2245834},{48334,40000,26667,13334,0}))*LOOKUP(MAX(0,I75-ROUNDUP(IF(I75&lt;=158333,54167,I75*LOOKUP(I75,{0,158334,300000,550000,708331},{0,0.3,0.2,0.1,0})+LOOKUP(I75,{0,158334,300000,550000,708331},{0,6667,36667,91667,162500})),0)-LOOKUP(I75,{0,2120834,2162500,2204167,2245834},{48334,40000,26667,13334,0})),{0,162501,275001,579167,750001,1500001,3333334},{0.05105,0.1021,0.2042,0.23483,0.33693,0.4084,0.45945})-LOOKUP(MAX(0,I75-ROUNDUP(IF(I75&lt;=158333,54167,I75*LOOKUP(I75,{0,158334,300000,550000,708331},{0,0.3,0.2,0.1,0})+LOOKUP(I75,{0,158334,300000,550000,708331},{0,6667,36667,91667,162500})),0)-LOOKUP(I75,{0,2120834,2162500,2204167,2245834},{48334,40000,26667,13334,0})),{0,162501,275001,579167,750001,1500001,3333334},{0,8296,36374,54113,130688,237893,408061}),-1))</f>
        <v/>
      </c>
      <c r="K75" s="25">
        <f>IF(AND(D75&gt;0,C75&gt;=E75),ROUND(B75*D75,0),0)</f>
        <v/>
      </c>
      <c r="L75" s="25">
        <f>ROUND(K75*0.14575,0)</f>
        <v/>
      </c>
      <c r="M75" s="25">
        <f>IF(K75=0,0,ROUNDDOWN(ROUND((K75-L75)*LOOKUP(I75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75" s="25">
        <f>B75*C75+K75</f>
        <v/>
      </c>
      <c r="O75" s="25">
        <f>H75*C75+L75</f>
        <v/>
      </c>
      <c r="P75" s="25">
        <f>J75*C75+M75</f>
        <v/>
      </c>
      <c r="Q75" s="25">
        <f>IF(F75=1,IF(N75&lt;741000,0,IF(N75&lt;2191000,N75-740000,IF(N75&lt;2193000,1451000,IF(N75&lt;2196000,1453000,IF(N75&lt;2200000,1456000,IF(N75&lt;6600000,ROUND(IF(FLOOR(N75,4000)&lt;=3600000,FLOOR(N75,4000)*0.7-80000,FLOOR(N75,4000)*0.8-440000),0),IF(N75&lt;=8500000,ROUNDDOWN(N75*0.9-1100000,0),N75-1950000))))))),IF(N75&lt;651000,0,IF(N75&lt;1900000,N75-650000,IF(N75&lt;6600000,ROUND(IF(FLOOR(N75,4000)&lt;=3600000,FLOOR(N75,4000)*0.7-80000,FLOOR(N75,4000)*0.8-440000),0),IF(N75&lt;=8500000,ROUNDDOWN(N75*0.9-1100000,0),N75-1950000)))))</f>
        <v/>
      </c>
      <c r="R75" s="25">
        <f>IF(F75=1,LOOKUP(Q75,{0,4890001,6550001,23500001},{1040000,670000,620000,0}),LOOKUP(Q75,{0,1320001,3360001,4890001,6550001,23500001},{950000,880000,680000,630000,580000,0}))</f>
        <v/>
      </c>
      <c r="S75" s="25">
        <f>MAX(0,ROUNDDOWN(Q75-O75-R75-G75,-3))</f>
        <v/>
      </c>
      <c r="T75" s="25">
        <f>IF(S75&lt;=0,0,ROUNDDOWN(S75*LOOKUP(S75,{0,1950001,3300001,6950001,9000001,18000001,40000001},{0.05,0.1,0.2,0.23,0.33,0.4,0.45})-LOOKUP(S75,{0,1950001,3300001,6950001,9000001,18000001,40000001},{0,97500,427500,636000,1536000,2796000,4796000}),0)+ROUNDDOWN(ROUNDDOWN(S75*LOOKUP(S75,{0,1950001,3300001,6950001,9000001,18000001,40000001},{0.05,0.1,0.2,0.23,0.33,0.4,0.45})-LOOKUP(S75,{0,1950001,3300001,6950001,9000001,18000001,40000001},{0,97500,427500,636000,1536000,2796000,4796000}),0)*0.021,0))</f>
        <v/>
      </c>
      <c r="U75" s="25">
        <f>P75-T75</f>
        <v/>
      </c>
      <c r="V75" s="26">
        <f>IF(AND(P75&gt;0,T75=0),1,0)</f>
        <v/>
      </c>
    </row>
    <row r="76">
      <c r="A76" t="inlineStr">
        <is>
          <t>退職月別 7月に月給2か月分の賞与</t>
        </is>
      </c>
      <c r="B76" s="25" t="n">
        <v>400000</v>
      </c>
      <c r="C76" s="26" t="n">
        <v>3</v>
      </c>
      <c r="D76" s="27" t="n">
        <v>2</v>
      </c>
      <c r="E76" s="26" t="n">
        <v>7</v>
      </c>
      <c r="F76" s="26" t="n">
        <v>1</v>
      </c>
      <c r="G76" s="25" t="n">
        <v>0</v>
      </c>
      <c r="H76" s="25">
        <f>ROUND(B76*0.14575,0)</f>
        <v/>
      </c>
      <c r="I76" s="25">
        <f>B76-H76</f>
        <v/>
      </c>
      <c r="J76" s="25">
        <f>IF(MAX(0,I76-ROUNDUP(IF(I76&lt;=158333,54167,I76*LOOKUP(I76,{0,158334,300000,550000,708331},{0,0.3,0.2,0.1,0})+LOOKUP(I76,{0,158334,300000,550000,708331},{0,6667,36667,91667,162500})),0)-LOOKUP(I76,{0,2120834,2162500,2204167,2245834},{48334,40000,26667,13334,0}))&lt;=0,0,ROUND(MAX(0,I76-ROUNDUP(IF(I76&lt;=158333,54167,I76*LOOKUP(I76,{0,158334,300000,550000,708331},{0,0.3,0.2,0.1,0})+LOOKUP(I76,{0,158334,300000,550000,708331},{0,6667,36667,91667,162500})),0)-LOOKUP(I76,{0,2120834,2162500,2204167,2245834},{48334,40000,26667,13334,0}))*LOOKUP(MAX(0,I76-ROUNDUP(IF(I76&lt;=158333,54167,I76*LOOKUP(I76,{0,158334,300000,550000,708331},{0,0.3,0.2,0.1,0})+LOOKUP(I76,{0,158334,300000,550000,708331},{0,6667,36667,91667,162500})),0)-LOOKUP(I76,{0,2120834,2162500,2204167,2245834},{48334,40000,26667,13334,0})),{0,162501,275001,579167,750001,1500001,3333334},{0.05105,0.1021,0.2042,0.23483,0.33693,0.4084,0.45945})-LOOKUP(MAX(0,I76-ROUNDUP(IF(I76&lt;=158333,54167,I76*LOOKUP(I76,{0,158334,300000,550000,708331},{0,0.3,0.2,0.1,0})+LOOKUP(I76,{0,158334,300000,550000,708331},{0,6667,36667,91667,162500})),0)-LOOKUP(I76,{0,2120834,2162500,2204167,2245834},{48334,40000,26667,13334,0})),{0,162501,275001,579167,750001,1500001,3333334},{0,8296,36374,54113,130688,237893,408061}),-1))</f>
        <v/>
      </c>
      <c r="K76" s="25">
        <f>IF(AND(D76&gt;0,C76&gt;=E76),ROUND(B76*D76,0),0)</f>
        <v/>
      </c>
      <c r="L76" s="25">
        <f>ROUND(K76*0.14575,0)</f>
        <v/>
      </c>
      <c r="M76" s="25">
        <f>IF(K76=0,0,ROUNDDOWN(ROUND((K76-L76)*LOOKUP(I76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76" s="25">
        <f>B76*C76+K76</f>
        <v/>
      </c>
      <c r="O76" s="25">
        <f>H76*C76+L76</f>
        <v/>
      </c>
      <c r="P76" s="25">
        <f>J76*C76+M76</f>
        <v/>
      </c>
      <c r="Q76" s="25">
        <f>IF(F76=1,IF(N76&lt;741000,0,IF(N76&lt;2191000,N76-740000,IF(N76&lt;2193000,1451000,IF(N76&lt;2196000,1453000,IF(N76&lt;2200000,1456000,IF(N76&lt;6600000,ROUND(IF(FLOOR(N76,4000)&lt;=3600000,FLOOR(N76,4000)*0.7-80000,FLOOR(N76,4000)*0.8-440000),0),IF(N76&lt;=8500000,ROUNDDOWN(N76*0.9-1100000,0),N76-1950000))))))),IF(N76&lt;651000,0,IF(N76&lt;1900000,N76-650000,IF(N76&lt;6600000,ROUND(IF(FLOOR(N76,4000)&lt;=3600000,FLOOR(N76,4000)*0.7-80000,FLOOR(N76,4000)*0.8-440000),0),IF(N76&lt;=8500000,ROUNDDOWN(N76*0.9-1100000,0),N76-1950000)))))</f>
        <v/>
      </c>
      <c r="R76" s="25">
        <f>IF(F76=1,LOOKUP(Q76,{0,4890001,6550001,23500001},{1040000,670000,620000,0}),LOOKUP(Q76,{0,1320001,3360001,4890001,6550001,23500001},{950000,880000,680000,630000,580000,0}))</f>
        <v/>
      </c>
      <c r="S76" s="25">
        <f>MAX(0,ROUNDDOWN(Q76-O76-R76-G76,-3))</f>
        <v/>
      </c>
      <c r="T76" s="25">
        <f>IF(S76&lt;=0,0,ROUNDDOWN(S76*LOOKUP(S76,{0,1950001,3300001,6950001,9000001,18000001,40000001},{0.05,0.1,0.2,0.23,0.33,0.4,0.45})-LOOKUP(S76,{0,1950001,3300001,6950001,9000001,18000001,40000001},{0,97500,427500,636000,1536000,2796000,4796000}),0)+ROUNDDOWN(ROUNDDOWN(S76*LOOKUP(S76,{0,1950001,3300001,6950001,9000001,18000001,40000001},{0.05,0.1,0.2,0.23,0.33,0.4,0.45})-LOOKUP(S76,{0,1950001,3300001,6950001,9000001,18000001,40000001},{0,97500,427500,636000,1536000,2796000,4796000}),0)*0.021,0))</f>
        <v/>
      </c>
      <c r="U76" s="25">
        <f>P76-T76</f>
        <v/>
      </c>
      <c r="V76" s="26">
        <f>IF(AND(P76&gt;0,T76=0),1,0)</f>
        <v/>
      </c>
    </row>
    <row r="77">
      <c r="A77" t="inlineStr">
        <is>
          <t>退職月別 7月に月給2か月分の賞与</t>
        </is>
      </c>
      <c r="B77" s="25" t="n">
        <v>500000</v>
      </c>
      <c r="C77" s="26" t="n">
        <v>3</v>
      </c>
      <c r="D77" s="27" t="n">
        <v>2</v>
      </c>
      <c r="E77" s="26" t="n">
        <v>7</v>
      </c>
      <c r="F77" s="26" t="n">
        <v>1</v>
      </c>
      <c r="G77" s="25" t="n">
        <v>0</v>
      </c>
      <c r="H77" s="25">
        <f>ROUND(B77*0.14575,0)</f>
        <v/>
      </c>
      <c r="I77" s="25">
        <f>B77-H77</f>
        <v/>
      </c>
      <c r="J77" s="25">
        <f>IF(MAX(0,I77-ROUNDUP(IF(I77&lt;=158333,54167,I77*LOOKUP(I77,{0,158334,300000,550000,708331},{0,0.3,0.2,0.1,0})+LOOKUP(I77,{0,158334,300000,550000,708331},{0,6667,36667,91667,162500})),0)-LOOKUP(I77,{0,2120834,2162500,2204167,2245834},{48334,40000,26667,13334,0}))&lt;=0,0,ROUND(MAX(0,I77-ROUNDUP(IF(I77&lt;=158333,54167,I77*LOOKUP(I77,{0,158334,300000,550000,708331},{0,0.3,0.2,0.1,0})+LOOKUP(I77,{0,158334,300000,550000,708331},{0,6667,36667,91667,162500})),0)-LOOKUP(I77,{0,2120834,2162500,2204167,2245834},{48334,40000,26667,13334,0}))*LOOKUP(MAX(0,I77-ROUNDUP(IF(I77&lt;=158333,54167,I77*LOOKUP(I77,{0,158334,300000,550000,708331},{0,0.3,0.2,0.1,0})+LOOKUP(I77,{0,158334,300000,550000,708331},{0,6667,36667,91667,162500})),0)-LOOKUP(I77,{0,2120834,2162500,2204167,2245834},{48334,40000,26667,13334,0})),{0,162501,275001,579167,750001,1500001,3333334},{0.05105,0.1021,0.2042,0.23483,0.33693,0.4084,0.45945})-LOOKUP(MAX(0,I77-ROUNDUP(IF(I77&lt;=158333,54167,I77*LOOKUP(I77,{0,158334,300000,550000,708331},{0,0.3,0.2,0.1,0})+LOOKUP(I77,{0,158334,300000,550000,708331},{0,6667,36667,91667,162500})),0)-LOOKUP(I77,{0,2120834,2162500,2204167,2245834},{48334,40000,26667,13334,0})),{0,162501,275001,579167,750001,1500001,3333334},{0,8296,36374,54113,130688,237893,408061}),-1))</f>
        <v/>
      </c>
      <c r="K77" s="25">
        <f>IF(AND(D77&gt;0,C77&gt;=E77),ROUND(B77*D77,0),0)</f>
        <v/>
      </c>
      <c r="L77" s="25">
        <f>ROUND(K77*0.14575,0)</f>
        <v/>
      </c>
      <c r="M77" s="25">
        <f>IF(K77=0,0,ROUNDDOWN(ROUND((K77-L77)*LOOKUP(I77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77" s="25">
        <f>B77*C77+K77</f>
        <v/>
      </c>
      <c r="O77" s="25">
        <f>H77*C77+L77</f>
        <v/>
      </c>
      <c r="P77" s="25">
        <f>J77*C77+M77</f>
        <v/>
      </c>
      <c r="Q77" s="25">
        <f>IF(F77=1,IF(N77&lt;741000,0,IF(N77&lt;2191000,N77-740000,IF(N77&lt;2193000,1451000,IF(N77&lt;2196000,1453000,IF(N77&lt;2200000,1456000,IF(N77&lt;6600000,ROUND(IF(FLOOR(N77,4000)&lt;=3600000,FLOOR(N77,4000)*0.7-80000,FLOOR(N77,4000)*0.8-440000),0),IF(N77&lt;=8500000,ROUNDDOWN(N77*0.9-1100000,0),N77-1950000))))))),IF(N77&lt;651000,0,IF(N77&lt;1900000,N77-650000,IF(N77&lt;6600000,ROUND(IF(FLOOR(N77,4000)&lt;=3600000,FLOOR(N77,4000)*0.7-80000,FLOOR(N77,4000)*0.8-440000),0),IF(N77&lt;=8500000,ROUNDDOWN(N77*0.9-1100000,0),N77-1950000)))))</f>
        <v/>
      </c>
      <c r="R77" s="25">
        <f>IF(F77=1,LOOKUP(Q77,{0,4890001,6550001,23500001},{1040000,670000,620000,0}),LOOKUP(Q77,{0,1320001,3360001,4890001,6550001,23500001},{950000,880000,680000,630000,580000,0}))</f>
        <v/>
      </c>
      <c r="S77" s="25">
        <f>MAX(0,ROUNDDOWN(Q77-O77-R77-G77,-3))</f>
        <v/>
      </c>
      <c r="T77" s="25">
        <f>IF(S77&lt;=0,0,ROUNDDOWN(S77*LOOKUP(S77,{0,1950001,3300001,6950001,9000001,18000001,40000001},{0.05,0.1,0.2,0.23,0.33,0.4,0.45})-LOOKUP(S77,{0,1950001,3300001,6950001,9000001,18000001,40000001},{0,97500,427500,636000,1536000,2796000,4796000}),0)+ROUNDDOWN(ROUNDDOWN(S77*LOOKUP(S77,{0,1950001,3300001,6950001,9000001,18000001,40000001},{0.05,0.1,0.2,0.23,0.33,0.4,0.45})-LOOKUP(S77,{0,1950001,3300001,6950001,9000001,18000001,40000001},{0,97500,427500,636000,1536000,2796000,4796000}),0)*0.021,0))</f>
        <v/>
      </c>
      <c r="U77" s="25">
        <f>P77-T77</f>
        <v/>
      </c>
      <c r="V77" s="26">
        <f>IF(AND(P77&gt;0,T77=0),1,0)</f>
        <v/>
      </c>
    </row>
    <row r="78">
      <c r="A78" t="inlineStr">
        <is>
          <t>退職月別 7月に月給2か月分の賞与</t>
        </is>
      </c>
      <c r="B78" s="25" t="n">
        <v>200000</v>
      </c>
      <c r="C78" s="26" t="n">
        <v>4</v>
      </c>
      <c r="D78" s="27" t="n">
        <v>2</v>
      </c>
      <c r="E78" s="26" t="n">
        <v>7</v>
      </c>
      <c r="F78" s="26" t="n">
        <v>1</v>
      </c>
      <c r="G78" s="25" t="n">
        <v>0</v>
      </c>
      <c r="H78" s="25">
        <f>ROUND(B78*0.14575,0)</f>
        <v/>
      </c>
      <c r="I78" s="25">
        <f>B78-H78</f>
        <v/>
      </c>
      <c r="J78" s="25">
        <f>IF(MAX(0,I78-ROUNDUP(IF(I78&lt;=158333,54167,I78*LOOKUP(I78,{0,158334,300000,550000,708331},{0,0.3,0.2,0.1,0})+LOOKUP(I78,{0,158334,300000,550000,708331},{0,6667,36667,91667,162500})),0)-LOOKUP(I78,{0,2120834,2162500,2204167,2245834},{48334,40000,26667,13334,0}))&lt;=0,0,ROUND(MAX(0,I78-ROUNDUP(IF(I78&lt;=158333,54167,I78*LOOKUP(I78,{0,158334,300000,550000,708331},{0,0.3,0.2,0.1,0})+LOOKUP(I78,{0,158334,300000,550000,708331},{0,6667,36667,91667,162500})),0)-LOOKUP(I78,{0,2120834,2162500,2204167,2245834},{48334,40000,26667,13334,0}))*LOOKUP(MAX(0,I78-ROUNDUP(IF(I78&lt;=158333,54167,I78*LOOKUP(I78,{0,158334,300000,550000,708331},{0,0.3,0.2,0.1,0})+LOOKUP(I78,{0,158334,300000,550000,708331},{0,6667,36667,91667,162500})),0)-LOOKUP(I78,{0,2120834,2162500,2204167,2245834},{48334,40000,26667,13334,0})),{0,162501,275001,579167,750001,1500001,3333334},{0.05105,0.1021,0.2042,0.23483,0.33693,0.4084,0.45945})-LOOKUP(MAX(0,I78-ROUNDUP(IF(I78&lt;=158333,54167,I78*LOOKUP(I78,{0,158334,300000,550000,708331},{0,0.3,0.2,0.1,0})+LOOKUP(I78,{0,158334,300000,550000,708331},{0,6667,36667,91667,162500})),0)-LOOKUP(I78,{0,2120834,2162500,2204167,2245834},{48334,40000,26667,13334,0})),{0,162501,275001,579167,750001,1500001,3333334},{0,8296,36374,54113,130688,237893,408061}),-1))</f>
        <v/>
      </c>
      <c r="K78" s="25">
        <f>IF(AND(D78&gt;0,C78&gt;=E78),ROUND(B78*D78,0),0)</f>
        <v/>
      </c>
      <c r="L78" s="25">
        <f>ROUND(K78*0.14575,0)</f>
        <v/>
      </c>
      <c r="M78" s="25">
        <f>IF(K78=0,0,ROUNDDOWN(ROUND((K78-L78)*LOOKUP(I78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78" s="25">
        <f>B78*C78+K78</f>
        <v/>
      </c>
      <c r="O78" s="25">
        <f>H78*C78+L78</f>
        <v/>
      </c>
      <c r="P78" s="25">
        <f>J78*C78+M78</f>
        <v/>
      </c>
      <c r="Q78" s="25">
        <f>IF(F78=1,IF(N78&lt;741000,0,IF(N78&lt;2191000,N78-740000,IF(N78&lt;2193000,1451000,IF(N78&lt;2196000,1453000,IF(N78&lt;2200000,1456000,IF(N78&lt;6600000,ROUND(IF(FLOOR(N78,4000)&lt;=3600000,FLOOR(N78,4000)*0.7-80000,FLOOR(N78,4000)*0.8-440000),0),IF(N78&lt;=8500000,ROUNDDOWN(N78*0.9-1100000,0),N78-1950000))))))),IF(N78&lt;651000,0,IF(N78&lt;1900000,N78-650000,IF(N78&lt;6600000,ROUND(IF(FLOOR(N78,4000)&lt;=3600000,FLOOR(N78,4000)*0.7-80000,FLOOR(N78,4000)*0.8-440000),0),IF(N78&lt;=8500000,ROUNDDOWN(N78*0.9-1100000,0),N78-1950000)))))</f>
        <v/>
      </c>
      <c r="R78" s="25">
        <f>IF(F78=1,LOOKUP(Q78,{0,4890001,6550001,23500001},{1040000,670000,620000,0}),LOOKUP(Q78,{0,1320001,3360001,4890001,6550001,23500001},{950000,880000,680000,630000,580000,0}))</f>
        <v/>
      </c>
      <c r="S78" s="25">
        <f>MAX(0,ROUNDDOWN(Q78-O78-R78-G78,-3))</f>
        <v/>
      </c>
      <c r="T78" s="25">
        <f>IF(S78&lt;=0,0,ROUNDDOWN(S78*LOOKUP(S78,{0,1950001,3300001,6950001,9000001,18000001,40000001},{0.05,0.1,0.2,0.23,0.33,0.4,0.45})-LOOKUP(S78,{0,1950001,3300001,6950001,9000001,18000001,40000001},{0,97500,427500,636000,1536000,2796000,4796000}),0)+ROUNDDOWN(ROUNDDOWN(S78*LOOKUP(S78,{0,1950001,3300001,6950001,9000001,18000001,40000001},{0.05,0.1,0.2,0.23,0.33,0.4,0.45})-LOOKUP(S78,{0,1950001,3300001,6950001,9000001,18000001,40000001},{0,97500,427500,636000,1536000,2796000,4796000}),0)*0.021,0))</f>
        <v/>
      </c>
      <c r="U78" s="25">
        <f>P78-T78</f>
        <v/>
      </c>
      <c r="V78" s="26">
        <f>IF(AND(P78&gt;0,T78=0),1,0)</f>
        <v/>
      </c>
    </row>
    <row r="79">
      <c r="A79" t="inlineStr">
        <is>
          <t>退職月別 7月に月給2か月分の賞与</t>
        </is>
      </c>
      <c r="B79" s="25" t="n">
        <v>250000</v>
      </c>
      <c r="C79" s="26" t="n">
        <v>4</v>
      </c>
      <c r="D79" s="27" t="n">
        <v>2</v>
      </c>
      <c r="E79" s="26" t="n">
        <v>7</v>
      </c>
      <c r="F79" s="26" t="n">
        <v>1</v>
      </c>
      <c r="G79" s="25" t="n">
        <v>0</v>
      </c>
      <c r="H79" s="25">
        <f>ROUND(B79*0.14575,0)</f>
        <v/>
      </c>
      <c r="I79" s="25">
        <f>B79-H79</f>
        <v/>
      </c>
      <c r="J79" s="25">
        <f>IF(MAX(0,I79-ROUNDUP(IF(I79&lt;=158333,54167,I79*LOOKUP(I79,{0,158334,300000,550000,708331},{0,0.3,0.2,0.1,0})+LOOKUP(I79,{0,158334,300000,550000,708331},{0,6667,36667,91667,162500})),0)-LOOKUP(I79,{0,2120834,2162500,2204167,2245834},{48334,40000,26667,13334,0}))&lt;=0,0,ROUND(MAX(0,I79-ROUNDUP(IF(I79&lt;=158333,54167,I79*LOOKUP(I79,{0,158334,300000,550000,708331},{0,0.3,0.2,0.1,0})+LOOKUP(I79,{0,158334,300000,550000,708331},{0,6667,36667,91667,162500})),0)-LOOKUP(I79,{0,2120834,2162500,2204167,2245834},{48334,40000,26667,13334,0}))*LOOKUP(MAX(0,I79-ROUNDUP(IF(I79&lt;=158333,54167,I79*LOOKUP(I79,{0,158334,300000,550000,708331},{0,0.3,0.2,0.1,0})+LOOKUP(I79,{0,158334,300000,550000,708331},{0,6667,36667,91667,162500})),0)-LOOKUP(I79,{0,2120834,2162500,2204167,2245834},{48334,40000,26667,13334,0})),{0,162501,275001,579167,750001,1500001,3333334},{0.05105,0.1021,0.2042,0.23483,0.33693,0.4084,0.45945})-LOOKUP(MAX(0,I79-ROUNDUP(IF(I79&lt;=158333,54167,I79*LOOKUP(I79,{0,158334,300000,550000,708331},{0,0.3,0.2,0.1,0})+LOOKUP(I79,{0,158334,300000,550000,708331},{0,6667,36667,91667,162500})),0)-LOOKUP(I79,{0,2120834,2162500,2204167,2245834},{48334,40000,26667,13334,0})),{0,162501,275001,579167,750001,1500001,3333334},{0,8296,36374,54113,130688,237893,408061}),-1))</f>
        <v/>
      </c>
      <c r="K79" s="25">
        <f>IF(AND(D79&gt;0,C79&gt;=E79),ROUND(B79*D79,0),0)</f>
        <v/>
      </c>
      <c r="L79" s="25">
        <f>ROUND(K79*0.14575,0)</f>
        <v/>
      </c>
      <c r="M79" s="25">
        <f>IF(K79=0,0,ROUNDDOWN(ROUND((K79-L79)*LOOKUP(I79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79" s="25">
        <f>B79*C79+K79</f>
        <v/>
      </c>
      <c r="O79" s="25">
        <f>H79*C79+L79</f>
        <v/>
      </c>
      <c r="P79" s="25">
        <f>J79*C79+M79</f>
        <v/>
      </c>
      <c r="Q79" s="25">
        <f>IF(F79=1,IF(N79&lt;741000,0,IF(N79&lt;2191000,N79-740000,IF(N79&lt;2193000,1451000,IF(N79&lt;2196000,1453000,IF(N79&lt;2200000,1456000,IF(N79&lt;6600000,ROUND(IF(FLOOR(N79,4000)&lt;=3600000,FLOOR(N79,4000)*0.7-80000,FLOOR(N79,4000)*0.8-440000),0),IF(N79&lt;=8500000,ROUNDDOWN(N79*0.9-1100000,0),N79-1950000))))))),IF(N79&lt;651000,0,IF(N79&lt;1900000,N79-650000,IF(N79&lt;6600000,ROUND(IF(FLOOR(N79,4000)&lt;=3600000,FLOOR(N79,4000)*0.7-80000,FLOOR(N79,4000)*0.8-440000),0),IF(N79&lt;=8500000,ROUNDDOWN(N79*0.9-1100000,0),N79-1950000)))))</f>
        <v/>
      </c>
      <c r="R79" s="25">
        <f>IF(F79=1,LOOKUP(Q79,{0,4890001,6550001,23500001},{1040000,670000,620000,0}),LOOKUP(Q79,{0,1320001,3360001,4890001,6550001,23500001},{950000,880000,680000,630000,580000,0}))</f>
        <v/>
      </c>
      <c r="S79" s="25">
        <f>MAX(0,ROUNDDOWN(Q79-O79-R79-G79,-3))</f>
        <v/>
      </c>
      <c r="T79" s="25">
        <f>IF(S79&lt;=0,0,ROUNDDOWN(S79*LOOKUP(S79,{0,1950001,3300001,6950001,9000001,18000001,40000001},{0.05,0.1,0.2,0.23,0.33,0.4,0.45})-LOOKUP(S79,{0,1950001,3300001,6950001,9000001,18000001,40000001},{0,97500,427500,636000,1536000,2796000,4796000}),0)+ROUNDDOWN(ROUNDDOWN(S79*LOOKUP(S79,{0,1950001,3300001,6950001,9000001,18000001,40000001},{0.05,0.1,0.2,0.23,0.33,0.4,0.45})-LOOKUP(S79,{0,1950001,3300001,6950001,9000001,18000001,40000001},{0,97500,427500,636000,1536000,2796000,4796000}),0)*0.021,0))</f>
        <v/>
      </c>
      <c r="U79" s="25">
        <f>P79-T79</f>
        <v/>
      </c>
      <c r="V79" s="26">
        <f>IF(AND(P79&gt;0,T79=0),1,0)</f>
        <v/>
      </c>
    </row>
    <row r="80">
      <c r="A80" t="inlineStr">
        <is>
          <t>退職月別 7月に月給2か月分の賞与</t>
        </is>
      </c>
      <c r="B80" s="25" t="n">
        <v>300000</v>
      </c>
      <c r="C80" s="26" t="n">
        <v>4</v>
      </c>
      <c r="D80" s="27" t="n">
        <v>2</v>
      </c>
      <c r="E80" s="26" t="n">
        <v>7</v>
      </c>
      <c r="F80" s="26" t="n">
        <v>1</v>
      </c>
      <c r="G80" s="25" t="n">
        <v>0</v>
      </c>
      <c r="H80" s="25">
        <f>ROUND(B80*0.14575,0)</f>
        <v/>
      </c>
      <c r="I80" s="25">
        <f>B80-H80</f>
        <v/>
      </c>
      <c r="J80" s="25">
        <f>IF(MAX(0,I80-ROUNDUP(IF(I80&lt;=158333,54167,I80*LOOKUP(I80,{0,158334,300000,550000,708331},{0,0.3,0.2,0.1,0})+LOOKUP(I80,{0,158334,300000,550000,708331},{0,6667,36667,91667,162500})),0)-LOOKUP(I80,{0,2120834,2162500,2204167,2245834},{48334,40000,26667,13334,0}))&lt;=0,0,ROUND(MAX(0,I80-ROUNDUP(IF(I80&lt;=158333,54167,I80*LOOKUP(I80,{0,158334,300000,550000,708331},{0,0.3,0.2,0.1,0})+LOOKUP(I80,{0,158334,300000,550000,708331},{0,6667,36667,91667,162500})),0)-LOOKUP(I80,{0,2120834,2162500,2204167,2245834},{48334,40000,26667,13334,0}))*LOOKUP(MAX(0,I80-ROUNDUP(IF(I80&lt;=158333,54167,I80*LOOKUP(I80,{0,158334,300000,550000,708331},{0,0.3,0.2,0.1,0})+LOOKUP(I80,{0,158334,300000,550000,708331},{0,6667,36667,91667,162500})),0)-LOOKUP(I80,{0,2120834,2162500,2204167,2245834},{48334,40000,26667,13334,0})),{0,162501,275001,579167,750001,1500001,3333334},{0.05105,0.1021,0.2042,0.23483,0.33693,0.4084,0.45945})-LOOKUP(MAX(0,I80-ROUNDUP(IF(I80&lt;=158333,54167,I80*LOOKUP(I80,{0,158334,300000,550000,708331},{0,0.3,0.2,0.1,0})+LOOKUP(I80,{0,158334,300000,550000,708331},{0,6667,36667,91667,162500})),0)-LOOKUP(I80,{0,2120834,2162500,2204167,2245834},{48334,40000,26667,13334,0})),{0,162501,275001,579167,750001,1500001,3333334},{0,8296,36374,54113,130688,237893,408061}),-1))</f>
        <v/>
      </c>
      <c r="K80" s="25">
        <f>IF(AND(D80&gt;0,C80&gt;=E80),ROUND(B80*D80,0),0)</f>
        <v/>
      </c>
      <c r="L80" s="25">
        <f>ROUND(K80*0.14575,0)</f>
        <v/>
      </c>
      <c r="M80" s="25">
        <f>IF(K80=0,0,ROUNDDOWN(ROUND((K80-L80)*LOOKUP(I80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80" s="25">
        <f>B80*C80+K80</f>
        <v/>
      </c>
      <c r="O80" s="25">
        <f>H80*C80+L80</f>
        <v/>
      </c>
      <c r="P80" s="25">
        <f>J80*C80+M80</f>
        <v/>
      </c>
      <c r="Q80" s="25">
        <f>IF(F80=1,IF(N80&lt;741000,0,IF(N80&lt;2191000,N80-740000,IF(N80&lt;2193000,1451000,IF(N80&lt;2196000,1453000,IF(N80&lt;2200000,1456000,IF(N80&lt;6600000,ROUND(IF(FLOOR(N80,4000)&lt;=3600000,FLOOR(N80,4000)*0.7-80000,FLOOR(N80,4000)*0.8-440000),0),IF(N80&lt;=8500000,ROUNDDOWN(N80*0.9-1100000,0),N80-1950000))))))),IF(N80&lt;651000,0,IF(N80&lt;1900000,N80-650000,IF(N80&lt;6600000,ROUND(IF(FLOOR(N80,4000)&lt;=3600000,FLOOR(N80,4000)*0.7-80000,FLOOR(N80,4000)*0.8-440000),0),IF(N80&lt;=8500000,ROUNDDOWN(N80*0.9-1100000,0),N80-1950000)))))</f>
        <v/>
      </c>
      <c r="R80" s="25">
        <f>IF(F80=1,LOOKUP(Q80,{0,4890001,6550001,23500001},{1040000,670000,620000,0}),LOOKUP(Q80,{0,1320001,3360001,4890001,6550001,23500001},{950000,880000,680000,630000,580000,0}))</f>
        <v/>
      </c>
      <c r="S80" s="25">
        <f>MAX(0,ROUNDDOWN(Q80-O80-R80-G80,-3))</f>
        <v/>
      </c>
      <c r="T80" s="25">
        <f>IF(S80&lt;=0,0,ROUNDDOWN(S80*LOOKUP(S80,{0,1950001,3300001,6950001,9000001,18000001,40000001},{0.05,0.1,0.2,0.23,0.33,0.4,0.45})-LOOKUP(S80,{0,1950001,3300001,6950001,9000001,18000001,40000001},{0,97500,427500,636000,1536000,2796000,4796000}),0)+ROUNDDOWN(ROUNDDOWN(S80*LOOKUP(S80,{0,1950001,3300001,6950001,9000001,18000001,40000001},{0.05,0.1,0.2,0.23,0.33,0.4,0.45})-LOOKUP(S80,{0,1950001,3300001,6950001,9000001,18000001,40000001},{0,97500,427500,636000,1536000,2796000,4796000}),0)*0.021,0))</f>
        <v/>
      </c>
      <c r="U80" s="25">
        <f>P80-T80</f>
        <v/>
      </c>
      <c r="V80" s="26">
        <f>IF(AND(P80&gt;0,T80=0),1,0)</f>
        <v/>
      </c>
    </row>
    <row r="81">
      <c r="A81" t="inlineStr">
        <is>
          <t>退職月別 7月に月給2か月分の賞与</t>
        </is>
      </c>
      <c r="B81" s="25" t="n">
        <v>400000</v>
      </c>
      <c r="C81" s="26" t="n">
        <v>4</v>
      </c>
      <c r="D81" s="27" t="n">
        <v>2</v>
      </c>
      <c r="E81" s="26" t="n">
        <v>7</v>
      </c>
      <c r="F81" s="26" t="n">
        <v>1</v>
      </c>
      <c r="G81" s="25" t="n">
        <v>0</v>
      </c>
      <c r="H81" s="25">
        <f>ROUND(B81*0.14575,0)</f>
        <v/>
      </c>
      <c r="I81" s="25">
        <f>B81-H81</f>
        <v/>
      </c>
      <c r="J81" s="25">
        <f>IF(MAX(0,I81-ROUNDUP(IF(I81&lt;=158333,54167,I81*LOOKUP(I81,{0,158334,300000,550000,708331},{0,0.3,0.2,0.1,0})+LOOKUP(I81,{0,158334,300000,550000,708331},{0,6667,36667,91667,162500})),0)-LOOKUP(I81,{0,2120834,2162500,2204167,2245834},{48334,40000,26667,13334,0}))&lt;=0,0,ROUND(MAX(0,I81-ROUNDUP(IF(I81&lt;=158333,54167,I81*LOOKUP(I81,{0,158334,300000,550000,708331},{0,0.3,0.2,0.1,0})+LOOKUP(I81,{0,158334,300000,550000,708331},{0,6667,36667,91667,162500})),0)-LOOKUP(I81,{0,2120834,2162500,2204167,2245834},{48334,40000,26667,13334,0}))*LOOKUP(MAX(0,I81-ROUNDUP(IF(I81&lt;=158333,54167,I81*LOOKUP(I81,{0,158334,300000,550000,708331},{0,0.3,0.2,0.1,0})+LOOKUP(I81,{0,158334,300000,550000,708331},{0,6667,36667,91667,162500})),0)-LOOKUP(I81,{0,2120834,2162500,2204167,2245834},{48334,40000,26667,13334,0})),{0,162501,275001,579167,750001,1500001,3333334},{0.05105,0.1021,0.2042,0.23483,0.33693,0.4084,0.45945})-LOOKUP(MAX(0,I81-ROUNDUP(IF(I81&lt;=158333,54167,I81*LOOKUP(I81,{0,158334,300000,550000,708331},{0,0.3,0.2,0.1,0})+LOOKUP(I81,{0,158334,300000,550000,708331},{0,6667,36667,91667,162500})),0)-LOOKUP(I81,{0,2120834,2162500,2204167,2245834},{48334,40000,26667,13334,0})),{0,162501,275001,579167,750001,1500001,3333334},{0,8296,36374,54113,130688,237893,408061}),-1))</f>
        <v/>
      </c>
      <c r="K81" s="25">
        <f>IF(AND(D81&gt;0,C81&gt;=E81),ROUND(B81*D81,0),0)</f>
        <v/>
      </c>
      <c r="L81" s="25">
        <f>ROUND(K81*0.14575,0)</f>
        <v/>
      </c>
      <c r="M81" s="25">
        <f>IF(K81=0,0,ROUNDDOWN(ROUND((K81-L81)*LOOKUP(I81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81" s="25">
        <f>B81*C81+K81</f>
        <v/>
      </c>
      <c r="O81" s="25">
        <f>H81*C81+L81</f>
        <v/>
      </c>
      <c r="P81" s="25">
        <f>J81*C81+M81</f>
        <v/>
      </c>
      <c r="Q81" s="25">
        <f>IF(F81=1,IF(N81&lt;741000,0,IF(N81&lt;2191000,N81-740000,IF(N81&lt;2193000,1451000,IF(N81&lt;2196000,1453000,IF(N81&lt;2200000,1456000,IF(N81&lt;6600000,ROUND(IF(FLOOR(N81,4000)&lt;=3600000,FLOOR(N81,4000)*0.7-80000,FLOOR(N81,4000)*0.8-440000),0),IF(N81&lt;=8500000,ROUNDDOWN(N81*0.9-1100000,0),N81-1950000))))))),IF(N81&lt;651000,0,IF(N81&lt;1900000,N81-650000,IF(N81&lt;6600000,ROUND(IF(FLOOR(N81,4000)&lt;=3600000,FLOOR(N81,4000)*0.7-80000,FLOOR(N81,4000)*0.8-440000),0),IF(N81&lt;=8500000,ROUNDDOWN(N81*0.9-1100000,0),N81-1950000)))))</f>
        <v/>
      </c>
      <c r="R81" s="25">
        <f>IF(F81=1,LOOKUP(Q81,{0,4890001,6550001,23500001},{1040000,670000,620000,0}),LOOKUP(Q81,{0,1320001,3360001,4890001,6550001,23500001},{950000,880000,680000,630000,580000,0}))</f>
        <v/>
      </c>
      <c r="S81" s="25">
        <f>MAX(0,ROUNDDOWN(Q81-O81-R81-G81,-3))</f>
        <v/>
      </c>
      <c r="T81" s="25">
        <f>IF(S81&lt;=0,0,ROUNDDOWN(S81*LOOKUP(S81,{0,1950001,3300001,6950001,9000001,18000001,40000001},{0.05,0.1,0.2,0.23,0.33,0.4,0.45})-LOOKUP(S81,{0,1950001,3300001,6950001,9000001,18000001,40000001},{0,97500,427500,636000,1536000,2796000,4796000}),0)+ROUNDDOWN(ROUNDDOWN(S81*LOOKUP(S81,{0,1950001,3300001,6950001,9000001,18000001,40000001},{0.05,0.1,0.2,0.23,0.33,0.4,0.45})-LOOKUP(S81,{0,1950001,3300001,6950001,9000001,18000001,40000001},{0,97500,427500,636000,1536000,2796000,4796000}),0)*0.021,0))</f>
        <v/>
      </c>
      <c r="U81" s="25">
        <f>P81-T81</f>
        <v/>
      </c>
      <c r="V81" s="26">
        <f>IF(AND(P81&gt;0,T81=0),1,0)</f>
        <v/>
      </c>
    </row>
    <row r="82">
      <c r="A82" t="inlineStr">
        <is>
          <t>退職月別 7月に月給2か月分の賞与</t>
        </is>
      </c>
      <c r="B82" s="25" t="n">
        <v>500000</v>
      </c>
      <c r="C82" s="26" t="n">
        <v>4</v>
      </c>
      <c r="D82" s="27" t="n">
        <v>2</v>
      </c>
      <c r="E82" s="26" t="n">
        <v>7</v>
      </c>
      <c r="F82" s="26" t="n">
        <v>1</v>
      </c>
      <c r="G82" s="25" t="n">
        <v>0</v>
      </c>
      <c r="H82" s="25">
        <f>ROUND(B82*0.14575,0)</f>
        <v/>
      </c>
      <c r="I82" s="25">
        <f>B82-H82</f>
        <v/>
      </c>
      <c r="J82" s="25">
        <f>IF(MAX(0,I82-ROUNDUP(IF(I82&lt;=158333,54167,I82*LOOKUP(I82,{0,158334,300000,550000,708331},{0,0.3,0.2,0.1,0})+LOOKUP(I82,{0,158334,300000,550000,708331},{0,6667,36667,91667,162500})),0)-LOOKUP(I82,{0,2120834,2162500,2204167,2245834},{48334,40000,26667,13334,0}))&lt;=0,0,ROUND(MAX(0,I82-ROUNDUP(IF(I82&lt;=158333,54167,I82*LOOKUP(I82,{0,158334,300000,550000,708331},{0,0.3,0.2,0.1,0})+LOOKUP(I82,{0,158334,300000,550000,708331},{0,6667,36667,91667,162500})),0)-LOOKUP(I82,{0,2120834,2162500,2204167,2245834},{48334,40000,26667,13334,0}))*LOOKUP(MAX(0,I82-ROUNDUP(IF(I82&lt;=158333,54167,I82*LOOKUP(I82,{0,158334,300000,550000,708331},{0,0.3,0.2,0.1,0})+LOOKUP(I82,{0,158334,300000,550000,708331},{0,6667,36667,91667,162500})),0)-LOOKUP(I82,{0,2120834,2162500,2204167,2245834},{48334,40000,26667,13334,0})),{0,162501,275001,579167,750001,1500001,3333334},{0.05105,0.1021,0.2042,0.23483,0.33693,0.4084,0.45945})-LOOKUP(MAX(0,I82-ROUNDUP(IF(I82&lt;=158333,54167,I82*LOOKUP(I82,{0,158334,300000,550000,708331},{0,0.3,0.2,0.1,0})+LOOKUP(I82,{0,158334,300000,550000,708331},{0,6667,36667,91667,162500})),0)-LOOKUP(I82,{0,2120834,2162500,2204167,2245834},{48334,40000,26667,13334,0})),{0,162501,275001,579167,750001,1500001,3333334},{0,8296,36374,54113,130688,237893,408061}),-1))</f>
        <v/>
      </c>
      <c r="K82" s="25">
        <f>IF(AND(D82&gt;0,C82&gt;=E82),ROUND(B82*D82,0),0)</f>
        <v/>
      </c>
      <c r="L82" s="25">
        <f>ROUND(K82*0.14575,0)</f>
        <v/>
      </c>
      <c r="M82" s="25">
        <f>IF(K82=0,0,ROUNDDOWN(ROUND((K82-L82)*LOOKUP(I82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82" s="25">
        <f>B82*C82+K82</f>
        <v/>
      </c>
      <c r="O82" s="25">
        <f>H82*C82+L82</f>
        <v/>
      </c>
      <c r="P82" s="25">
        <f>J82*C82+M82</f>
        <v/>
      </c>
      <c r="Q82" s="25">
        <f>IF(F82=1,IF(N82&lt;741000,0,IF(N82&lt;2191000,N82-740000,IF(N82&lt;2193000,1451000,IF(N82&lt;2196000,1453000,IF(N82&lt;2200000,1456000,IF(N82&lt;6600000,ROUND(IF(FLOOR(N82,4000)&lt;=3600000,FLOOR(N82,4000)*0.7-80000,FLOOR(N82,4000)*0.8-440000),0),IF(N82&lt;=8500000,ROUNDDOWN(N82*0.9-1100000,0),N82-1950000))))))),IF(N82&lt;651000,0,IF(N82&lt;1900000,N82-650000,IF(N82&lt;6600000,ROUND(IF(FLOOR(N82,4000)&lt;=3600000,FLOOR(N82,4000)*0.7-80000,FLOOR(N82,4000)*0.8-440000),0),IF(N82&lt;=8500000,ROUNDDOWN(N82*0.9-1100000,0),N82-1950000)))))</f>
        <v/>
      </c>
      <c r="R82" s="25">
        <f>IF(F82=1,LOOKUP(Q82,{0,4890001,6550001,23500001},{1040000,670000,620000,0}),LOOKUP(Q82,{0,1320001,3360001,4890001,6550001,23500001},{950000,880000,680000,630000,580000,0}))</f>
        <v/>
      </c>
      <c r="S82" s="25">
        <f>MAX(0,ROUNDDOWN(Q82-O82-R82-G82,-3))</f>
        <v/>
      </c>
      <c r="T82" s="25">
        <f>IF(S82&lt;=0,0,ROUNDDOWN(S82*LOOKUP(S82,{0,1950001,3300001,6950001,9000001,18000001,40000001},{0.05,0.1,0.2,0.23,0.33,0.4,0.45})-LOOKUP(S82,{0,1950001,3300001,6950001,9000001,18000001,40000001},{0,97500,427500,636000,1536000,2796000,4796000}),0)+ROUNDDOWN(ROUNDDOWN(S82*LOOKUP(S82,{0,1950001,3300001,6950001,9000001,18000001,40000001},{0.05,0.1,0.2,0.23,0.33,0.4,0.45})-LOOKUP(S82,{0,1950001,3300001,6950001,9000001,18000001,40000001},{0,97500,427500,636000,1536000,2796000,4796000}),0)*0.021,0))</f>
        <v/>
      </c>
      <c r="U82" s="25">
        <f>P82-T82</f>
        <v/>
      </c>
      <c r="V82" s="26">
        <f>IF(AND(P82&gt;0,T82=0),1,0)</f>
        <v/>
      </c>
    </row>
    <row r="83">
      <c r="A83" t="inlineStr">
        <is>
          <t>退職月別 7月に月給2か月分の賞与</t>
        </is>
      </c>
      <c r="B83" s="25" t="n">
        <v>200000</v>
      </c>
      <c r="C83" s="26" t="n">
        <v>5</v>
      </c>
      <c r="D83" s="27" t="n">
        <v>2</v>
      </c>
      <c r="E83" s="26" t="n">
        <v>7</v>
      </c>
      <c r="F83" s="26" t="n">
        <v>1</v>
      </c>
      <c r="G83" s="25" t="n">
        <v>0</v>
      </c>
      <c r="H83" s="25">
        <f>ROUND(B83*0.14575,0)</f>
        <v/>
      </c>
      <c r="I83" s="25">
        <f>B83-H83</f>
        <v/>
      </c>
      <c r="J83" s="25">
        <f>IF(MAX(0,I83-ROUNDUP(IF(I83&lt;=158333,54167,I83*LOOKUP(I83,{0,158334,300000,550000,708331},{0,0.3,0.2,0.1,0})+LOOKUP(I83,{0,158334,300000,550000,708331},{0,6667,36667,91667,162500})),0)-LOOKUP(I83,{0,2120834,2162500,2204167,2245834},{48334,40000,26667,13334,0}))&lt;=0,0,ROUND(MAX(0,I83-ROUNDUP(IF(I83&lt;=158333,54167,I83*LOOKUP(I83,{0,158334,300000,550000,708331},{0,0.3,0.2,0.1,0})+LOOKUP(I83,{0,158334,300000,550000,708331},{0,6667,36667,91667,162500})),0)-LOOKUP(I83,{0,2120834,2162500,2204167,2245834},{48334,40000,26667,13334,0}))*LOOKUP(MAX(0,I83-ROUNDUP(IF(I83&lt;=158333,54167,I83*LOOKUP(I83,{0,158334,300000,550000,708331},{0,0.3,0.2,0.1,0})+LOOKUP(I83,{0,158334,300000,550000,708331},{0,6667,36667,91667,162500})),0)-LOOKUP(I83,{0,2120834,2162500,2204167,2245834},{48334,40000,26667,13334,0})),{0,162501,275001,579167,750001,1500001,3333334},{0.05105,0.1021,0.2042,0.23483,0.33693,0.4084,0.45945})-LOOKUP(MAX(0,I83-ROUNDUP(IF(I83&lt;=158333,54167,I83*LOOKUP(I83,{0,158334,300000,550000,708331},{0,0.3,0.2,0.1,0})+LOOKUP(I83,{0,158334,300000,550000,708331},{0,6667,36667,91667,162500})),0)-LOOKUP(I83,{0,2120834,2162500,2204167,2245834},{48334,40000,26667,13334,0})),{0,162501,275001,579167,750001,1500001,3333334},{0,8296,36374,54113,130688,237893,408061}),-1))</f>
        <v/>
      </c>
      <c r="K83" s="25">
        <f>IF(AND(D83&gt;0,C83&gt;=E83),ROUND(B83*D83,0),0)</f>
        <v/>
      </c>
      <c r="L83" s="25">
        <f>ROUND(K83*0.14575,0)</f>
        <v/>
      </c>
      <c r="M83" s="25">
        <f>IF(K83=0,0,ROUNDDOWN(ROUND((K83-L83)*LOOKUP(I83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83" s="25">
        <f>B83*C83+K83</f>
        <v/>
      </c>
      <c r="O83" s="25">
        <f>H83*C83+L83</f>
        <v/>
      </c>
      <c r="P83" s="25">
        <f>J83*C83+M83</f>
        <v/>
      </c>
      <c r="Q83" s="25">
        <f>IF(F83=1,IF(N83&lt;741000,0,IF(N83&lt;2191000,N83-740000,IF(N83&lt;2193000,1451000,IF(N83&lt;2196000,1453000,IF(N83&lt;2200000,1456000,IF(N83&lt;6600000,ROUND(IF(FLOOR(N83,4000)&lt;=3600000,FLOOR(N83,4000)*0.7-80000,FLOOR(N83,4000)*0.8-440000),0),IF(N83&lt;=8500000,ROUNDDOWN(N83*0.9-1100000,0),N83-1950000))))))),IF(N83&lt;651000,0,IF(N83&lt;1900000,N83-650000,IF(N83&lt;6600000,ROUND(IF(FLOOR(N83,4000)&lt;=3600000,FLOOR(N83,4000)*0.7-80000,FLOOR(N83,4000)*0.8-440000),0),IF(N83&lt;=8500000,ROUNDDOWN(N83*0.9-1100000,0),N83-1950000)))))</f>
        <v/>
      </c>
      <c r="R83" s="25">
        <f>IF(F83=1,LOOKUP(Q83,{0,4890001,6550001,23500001},{1040000,670000,620000,0}),LOOKUP(Q83,{0,1320001,3360001,4890001,6550001,23500001},{950000,880000,680000,630000,580000,0}))</f>
        <v/>
      </c>
      <c r="S83" s="25">
        <f>MAX(0,ROUNDDOWN(Q83-O83-R83-G83,-3))</f>
        <v/>
      </c>
      <c r="T83" s="25">
        <f>IF(S83&lt;=0,0,ROUNDDOWN(S83*LOOKUP(S83,{0,1950001,3300001,6950001,9000001,18000001,40000001},{0.05,0.1,0.2,0.23,0.33,0.4,0.45})-LOOKUP(S83,{0,1950001,3300001,6950001,9000001,18000001,40000001},{0,97500,427500,636000,1536000,2796000,4796000}),0)+ROUNDDOWN(ROUNDDOWN(S83*LOOKUP(S83,{0,1950001,3300001,6950001,9000001,18000001,40000001},{0.05,0.1,0.2,0.23,0.33,0.4,0.45})-LOOKUP(S83,{0,1950001,3300001,6950001,9000001,18000001,40000001},{0,97500,427500,636000,1536000,2796000,4796000}),0)*0.021,0))</f>
        <v/>
      </c>
      <c r="U83" s="25">
        <f>P83-T83</f>
        <v/>
      </c>
      <c r="V83" s="26">
        <f>IF(AND(P83&gt;0,T83=0),1,0)</f>
        <v/>
      </c>
    </row>
    <row r="84">
      <c r="A84" t="inlineStr">
        <is>
          <t>退職月別 7月に月給2か月分の賞与</t>
        </is>
      </c>
      <c r="B84" s="25" t="n">
        <v>250000</v>
      </c>
      <c r="C84" s="26" t="n">
        <v>5</v>
      </c>
      <c r="D84" s="27" t="n">
        <v>2</v>
      </c>
      <c r="E84" s="26" t="n">
        <v>7</v>
      </c>
      <c r="F84" s="26" t="n">
        <v>1</v>
      </c>
      <c r="G84" s="25" t="n">
        <v>0</v>
      </c>
      <c r="H84" s="25">
        <f>ROUND(B84*0.14575,0)</f>
        <v/>
      </c>
      <c r="I84" s="25">
        <f>B84-H84</f>
        <v/>
      </c>
      <c r="J84" s="25">
        <f>IF(MAX(0,I84-ROUNDUP(IF(I84&lt;=158333,54167,I84*LOOKUP(I84,{0,158334,300000,550000,708331},{0,0.3,0.2,0.1,0})+LOOKUP(I84,{0,158334,300000,550000,708331},{0,6667,36667,91667,162500})),0)-LOOKUP(I84,{0,2120834,2162500,2204167,2245834},{48334,40000,26667,13334,0}))&lt;=0,0,ROUND(MAX(0,I84-ROUNDUP(IF(I84&lt;=158333,54167,I84*LOOKUP(I84,{0,158334,300000,550000,708331},{0,0.3,0.2,0.1,0})+LOOKUP(I84,{0,158334,300000,550000,708331},{0,6667,36667,91667,162500})),0)-LOOKUP(I84,{0,2120834,2162500,2204167,2245834},{48334,40000,26667,13334,0}))*LOOKUP(MAX(0,I84-ROUNDUP(IF(I84&lt;=158333,54167,I84*LOOKUP(I84,{0,158334,300000,550000,708331},{0,0.3,0.2,0.1,0})+LOOKUP(I84,{0,158334,300000,550000,708331},{0,6667,36667,91667,162500})),0)-LOOKUP(I84,{0,2120834,2162500,2204167,2245834},{48334,40000,26667,13334,0})),{0,162501,275001,579167,750001,1500001,3333334},{0.05105,0.1021,0.2042,0.23483,0.33693,0.4084,0.45945})-LOOKUP(MAX(0,I84-ROUNDUP(IF(I84&lt;=158333,54167,I84*LOOKUP(I84,{0,158334,300000,550000,708331},{0,0.3,0.2,0.1,0})+LOOKUP(I84,{0,158334,300000,550000,708331},{0,6667,36667,91667,162500})),0)-LOOKUP(I84,{0,2120834,2162500,2204167,2245834},{48334,40000,26667,13334,0})),{0,162501,275001,579167,750001,1500001,3333334},{0,8296,36374,54113,130688,237893,408061}),-1))</f>
        <v/>
      </c>
      <c r="K84" s="25">
        <f>IF(AND(D84&gt;0,C84&gt;=E84),ROUND(B84*D84,0),0)</f>
        <v/>
      </c>
      <c r="L84" s="25">
        <f>ROUND(K84*0.14575,0)</f>
        <v/>
      </c>
      <c r="M84" s="25">
        <f>IF(K84=0,0,ROUNDDOWN(ROUND((K84-L84)*LOOKUP(I84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84" s="25">
        <f>B84*C84+K84</f>
        <v/>
      </c>
      <c r="O84" s="25">
        <f>H84*C84+L84</f>
        <v/>
      </c>
      <c r="P84" s="25">
        <f>J84*C84+M84</f>
        <v/>
      </c>
      <c r="Q84" s="25">
        <f>IF(F84=1,IF(N84&lt;741000,0,IF(N84&lt;2191000,N84-740000,IF(N84&lt;2193000,1451000,IF(N84&lt;2196000,1453000,IF(N84&lt;2200000,1456000,IF(N84&lt;6600000,ROUND(IF(FLOOR(N84,4000)&lt;=3600000,FLOOR(N84,4000)*0.7-80000,FLOOR(N84,4000)*0.8-440000),0),IF(N84&lt;=8500000,ROUNDDOWN(N84*0.9-1100000,0),N84-1950000))))))),IF(N84&lt;651000,0,IF(N84&lt;1900000,N84-650000,IF(N84&lt;6600000,ROUND(IF(FLOOR(N84,4000)&lt;=3600000,FLOOR(N84,4000)*0.7-80000,FLOOR(N84,4000)*0.8-440000),0),IF(N84&lt;=8500000,ROUNDDOWN(N84*0.9-1100000,0),N84-1950000)))))</f>
        <v/>
      </c>
      <c r="R84" s="25">
        <f>IF(F84=1,LOOKUP(Q84,{0,4890001,6550001,23500001},{1040000,670000,620000,0}),LOOKUP(Q84,{0,1320001,3360001,4890001,6550001,23500001},{950000,880000,680000,630000,580000,0}))</f>
        <v/>
      </c>
      <c r="S84" s="25">
        <f>MAX(0,ROUNDDOWN(Q84-O84-R84-G84,-3))</f>
        <v/>
      </c>
      <c r="T84" s="25">
        <f>IF(S84&lt;=0,0,ROUNDDOWN(S84*LOOKUP(S84,{0,1950001,3300001,6950001,9000001,18000001,40000001},{0.05,0.1,0.2,0.23,0.33,0.4,0.45})-LOOKUP(S84,{0,1950001,3300001,6950001,9000001,18000001,40000001},{0,97500,427500,636000,1536000,2796000,4796000}),0)+ROUNDDOWN(ROUNDDOWN(S84*LOOKUP(S84,{0,1950001,3300001,6950001,9000001,18000001,40000001},{0.05,0.1,0.2,0.23,0.33,0.4,0.45})-LOOKUP(S84,{0,1950001,3300001,6950001,9000001,18000001,40000001},{0,97500,427500,636000,1536000,2796000,4796000}),0)*0.021,0))</f>
        <v/>
      </c>
      <c r="U84" s="25">
        <f>P84-T84</f>
        <v/>
      </c>
      <c r="V84" s="26">
        <f>IF(AND(P84&gt;0,T84=0),1,0)</f>
        <v/>
      </c>
    </row>
    <row r="85">
      <c r="A85" t="inlineStr">
        <is>
          <t>退職月別 7月に月給2か月分の賞与</t>
        </is>
      </c>
      <c r="B85" s="25" t="n">
        <v>300000</v>
      </c>
      <c r="C85" s="26" t="n">
        <v>5</v>
      </c>
      <c r="D85" s="27" t="n">
        <v>2</v>
      </c>
      <c r="E85" s="26" t="n">
        <v>7</v>
      </c>
      <c r="F85" s="26" t="n">
        <v>1</v>
      </c>
      <c r="G85" s="25" t="n">
        <v>0</v>
      </c>
      <c r="H85" s="25">
        <f>ROUND(B85*0.14575,0)</f>
        <v/>
      </c>
      <c r="I85" s="25">
        <f>B85-H85</f>
        <v/>
      </c>
      <c r="J85" s="25">
        <f>IF(MAX(0,I85-ROUNDUP(IF(I85&lt;=158333,54167,I85*LOOKUP(I85,{0,158334,300000,550000,708331},{0,0.3,0.2,0.1,0})+LOOKUP(I85,{0,158334,300000,550000,708331},{0,6667,36667,91667,162500})),0)-LOOKUP(I85,{0,2120834,2162500,2204167,2245834},{48334,40000,26667,13334,0}))&lt;=0,0,ROUND(MAX(0,I85-ROUNDUP(IF(I85&lt;=158333,54167,I85*LOOKUP(I85,{0,158334,300000,550000,708331},{0,0.3,0.2,0.1,0})+LOOKUP(I85,{0,158334,300000,550000,708331},{0,6667,36667,91667,162500})),0)-LOOKUP(I85,{0,2120834,2162500,2204167,2245834},{48334,40000,26667,13334,0}))*LOOKUP(MAX(0,I85-ROUNDUP(IF(I85&lt;=158333,54167,I85*LOOKUP(I85,{0,158334,300000,550000,708331},{0,0.3,0.2,0.1,0})+LOOKUP(I85,{0,158334,300000,550000,708331},{0,6667,36667,91667,162500})),0)-LOOKUP(I85,{0,2120834,2162500,2204167,2245834},{48334,40000,26667,13334,0})),{0,162501,275001,579167,750001,1500001,3333334},{0.05105,0.1021,0.2042,0.23483,0.33693,0.4084,0.45945})-LOOKUP(MAX(0,I85-ROUNDUP(IF(I85&lt;=158333,54167,I85*LOOKUP(I85,{0,158334,300000,550000,708331},{0,0.3,0.2,0.1,0})+LOOKUP(I85,{0,158334,300000,550000,708331},{0,6667,36667,91667,162500})),0)-LOOKUP(I85,{0,2120834,2162500,2204167,2245834},{48334,40000,26667,13334,0})),{0,162501,275001,579167,750001,1500001,3333334},{0,8296,36374,54113,130688,237893,408061}),-1))</f>
        <v/>
      </c>
      <c r="K85" s="25">
        <f>IF(AND(D85&gt;0,C85&gt;=E85),ROUND(B85*D85,0),0)</f>
        <v/>
      </c>
      <c r="L85" s="25">
        <f>ROUND(K85*0.14575,0)</f>
        <v/>
      </c>
      <c r="M85" s="25">
        <f>IF(K85=0,0,ROUNDDOWN(ROUND((K85-L85)*LOOKUP(I85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85" s="25">
        <f>B85*C85+K85</f>
        <v/>
      </c>
      <c r="O85" s="25">
        <f>H85*C85+L85</f>
        <v/>
      </c>
      <c r="P85" s="25">
        <f>J85*C85+M85</f>
        <v/>
      </c>
      <c r="Q85" s="25">
        <f>IF(F85=1,IF(N85&lt;741000,0,IF(N85&lt;2191000,N85-740000,IF(N85&lt;2193000,1451000,IF(N85&lt;2196000,1453000,IF(N85&lt;2200000,1456000,IF(N85&lt;6600000,ROUND(IF(FLOOR(N85,4000)&lt;=3600000,FLOOR(N85,4000)*0.7-80000,FLOOR(N85,4000)*0.8-440000),0),IF(N85&lt;=8500000,ROUNDDOWN(N85*0.9-1100000,0),N85-1950000))))))),IF(N85&lt;651000,0,IF(N85&lt;1900000,N85-650000,IF(N85&lt;6600000,ROUND(IF(FLOOR(N85,4000)&lt;=3600000,FLOOR(N85,4000)*0.7-80000,FLOOR(N85,4000)*0.8-440000),0),IF(N85&lt;=8500000,ROUNDDOWN(N85*0.9-1100000,0),N85-1950000)))))</f>
        <v/>
      </c>
      <c r="R85" s="25">
        <f>IF(F85=1,LOOKUP(Q85,{0,4890001,6550001,23500001},{1040000,670000,620000,0}),LOOKUP(Q85,{0,1320001,3360001,4890001,6550001,23500001},{950000,880000,680000,630000,580000,0}))</f>
        <v/>
      </c>
      <c r="S85" s="25">
        <f>MAX(0,ROUNDDOWN(Q85-O85-R85-G85,-3))</f>
        <v/>
      </c>
      <c r="T85" s="25">
        <f>IF(S85&lt;=0,0,ROUNDDOWN(S85*LOOKUP(S85,{0,1950001,3300001,6950001,9000001,18000001,40000001},{0.05,0.1,0.2,0.23,0.33,0.4,0.45})-LOOKUP(S85,{0,1950001,3300001,6950001,9000001,18000001,40000001},{0,97500,427500,636000,1536000,2796000,4796000}),0)+ROUNDDOWN(ROUNDDOWN(S85*LOOKUP(S85,{0,1950001,3300001,6950001,9000001,18000001,40000001},{0.05,0.1,0.2,0.23,0.33,0.4,0.45})-LOOKUP(S85,{0,1950001,3300001,6950001,9000001,18000001,40000001},{0,97500,427500,636000,1536000,2796000,4796000}),0)*0.021,0))</f>
        <v/>
      </c>
      <c r="U85" s="25">
        <f>P85-T85</f>
        <v/>
      </c>
      <c r="V85" s="26">
        <f>IF(AND(P85&gt;0,T85=0),1,0)</f>
        <v/>
      </c>
    </row>
    <row r="86">
      <c r="A86" t="inlineStr">
        <is>
          <t>退職月別 7月に月給2か月分の賞与</t>
        </is>
      </c>
      <c r="B86" s="25" t="n">
        <v>400000</v>
      </c>
      <c r="C86" s="26" t="n">
        <v>5</v>
      </c>
      <c r="D86" s="27" t="n">
        <v>2</v>
      </c>
      <c r="E86" s="26" t="n">
        <v>7</v>
      </c>
      <c r="F86" s="26" t="n">
        <v>1</v>
      </c>
      <c r="G86" s="25" t="n">
        <v>0</v>
      </c>
      <c r="H86" s="25">
        <f>ROUND(B86*0.14575,0)</f>
        <v/>
      </c>
      <c r="I86" s="25">
        <f>B86-H86</f>
        <v/>
      </c>
      <c r="J86" s="25">
        <f>IF(MAX(0,I86-ROUNDUP(IF(I86&lt;=158333,54167,I86*LOOKUP(I86,{0,158334,300000,550000,708331},{0,0.3,0.2,0.1,0})+LOOKUP(I86,{0,158334,300000,550000,708331},{0,6667,36667,91667,162500})),0)-LOOKUP(I86,{0,2120834,2162500,2204167,2245834},{48334,40000,26667,13334,0}))&lt;=0,0,ROUND(MAX(0,I86-ROUNDUP(IF(I86&lt;=158333,54167,I86*LOOKUP(I86,{0,158334,300000,550000,708331},{0,0.3,0.2,0.1,0})+LOOKUP(I86,{0,158334,300000,550000,708331},{0,6667,36667,91667,162500})),0)-LOOKUP(I86,{0,2120834,2162500,2204167,2245834},{48334,40000,26667,13334,0}))*LOOKUP(MAX(0,I86-ROUNDUP(IF(I86&lt;=158333,54167,I86*LOOKUP(I86,{0,158334,300000,550000,708331},{0,0.3,0.2,0.1,0})+LOOKUP(I86,{0,158334,300000,550000,708331},{0,6667,36667,91667,162500})),0)-LOOKUP(I86,{0,2120834,2162500,2204167,2245834},{48334,40000,26667,13334,0})),{0,162501,275001,579167,750001,1500001,3333334},{0.05105,0.1021,0.2042,0.23483,0.33693,0.4084,0.45945})-LOOKUP(MAX(0,I86-ROUNDUP(IF(I86&lt;=158333,54167,I86*LOOKUP(I86,{0,158334,300000,550000,708331},{0,0.3,0.2,0.1,0})+LOOKUP(I86,{0,158334,300000,550000,708331},{0,6667,36667,91667,162500})),0)-LOOKUP(I86,{0,2120834,2162500,2204167,2245834},{48334,40000,26667,13334,0})),{0,162501,275001,579167,750001,1500001,3333334},{0,8296,36374,54113,130688,237893,408061}),-1))</f>
        <v/>
      </c>
      <c r="K86" s="25">
        <f>IF(AND(D86&gt;0,C86&gt;=E86),ROUND(B86*D86,0),0)</f>
        <v/>
      </c>
      <c r="L86" s="25">
        <f>ROUND(K86*0.14575,0)</f>
        <v/>
      </c>
      <c r="M86" s="25">
        <f>IF(K86=0,0,ROUNDDOWN(ROUND((K86-L86)*LOOKUP(I86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86" s="25">
        <f>B86*C86+K86</f>
        <v/>
      </c>
      <c r="O86" s="25">
        <f>H86*C86+L86</f>
        <v/>
      </c>
      <c r="P86" s="25">
        <f>J86*C86+M86</f>
        <v/>
      </c>
      <c r="Q86" s="25">
        <f>IF(F86=1,IF(N86&lt;741000,0,IF(N86&lt;2191000,N86-740000,IF(N86&lt;2193000,1451000,IF(N86&lt;2196000,1453000,IF(N86&lt;2200000,1456000,IF(N86&lt;6600000,ROUND(IF(FLOOR(N86,4000)&lt;=3600000,FLOOR(N86,4000)*0.7-80000,FLOOR(N86,4000)*0.8-440000),0),IF(N86&lt;=8500000,ROUNDDOWN(N86*0.9-1100000,0),N86-1950000))))))),IF(N86&lt;651000,0,IF(N86&lt;1900000,N86-650000,IF(N86&lt;6600000,ROUND(IF(FLOOR(N86,4000)&lt;=3600000,FLOOR(N86,4000)*0.7-80000,FLOOR(N86,4000)*0.8-440000),0),IF(N86&lt;=8500000,ROUNDDOWN(N86*0.9-1100000,0),N86-1950000)))))</f>
        <v/>
      </c>
      <c r="R86" s="25">
        <f>IF(F86=1,LOOKUP(Q86,{0,4890001,6550001,23500001},{1040000,670000,620000,0}),LOOKUP(Q86,{0,1320001,3360001,4890001,6550001,23500001},{950000,880000,680000,630000,580000,0}))</f>
        <v/>
      </c>
      <c r="S86" s="25">
        <f>MAX(0,ROUNDDOWN(Q86-O86-R86-G86,-3))</f>
        <v/>
      </c>
      <c r="T86" s="25">
        <f>IF(S86&lt;=0,0,ROUNDDOWN(S86*LOOKUP(S86,{0,1950001,3300001,6950001,9000001,18000001,40000001},{0.05,0.1,0.2,0.23,0.33,0.4,0.45})-LOOKUP(S86,{0,1950001,3300001,6950001,9000001,18000001,40000001},{0,97500,427500,636000,1536000,2796000,4796000}),0)+ROUNDDOWN(ROUNDDOWN(S86*LOOKUP(S86,{0,1950001,3300001,6950001,9000001,18000001,40000001},{0.05,0.1,0.2,0.23,0.33,0.4,0.45})-LOOKUP(S86,{0,1950001,3300001,6950001,9000001,18000001,40000001},{0,97500,427500,636000,1536000,2796000,4796000}),0)*0.021,0))</f>
        <v/>
      </c>
      <c r="U86" s="25">
        <f>P86-T86</f>
        <v/>
      </c>
      <c r="V86" s="26">
        <f>IF(AND(P86&gt;0,T86=0),1,0)</f>
        <v/>
      </c>
    </row>
    <row r="87">
      <c r="A87" t="inlineStr">
        <is>
          <t>退職月別 7月に月給2か月分の賞与</t>
        </is>
      </c>
      <c r="B87" s="25" t="n">
        <v>500000</v>
      </c>
      <c r="C87" s="26" t="n">
        <v>5</v>
      </c>
      <c r="D87" s="27" t="n">
        <v>2</v>
      </c>
      <c r="E87" s="26" t="n">
        <v>7</v>
      </c>
      <c r="F87" s="26" t="n">
        <v>1</v>
      </c>
      <c r="G87" s="25" t="n">
        <v>0</v>
      </c>
      <c r="H87" s="25">
        <f>ROUND(B87*0.14575,0)</f>
        <v/>
      </c>
      <c r="I87" s="25">
        <f>B87-H87</f>
        <v/>
      </c>
      <c r="J87" s="25">
        <f>IF(MAX(0,I87-ROUNDUP(IF(I87&lt;=158333,54167,I87*LOOKUP(I87,{0,158334,300000,550000,708331},{0,0.3,0.2,0.1,0})+LOOKUP(I87,{0,158334,300000,550000,708331},{0,6667,36667,91667,162500})),0)-LOOKUP(I87,{0,2120834,2162500,2204167,2245834},{48334,40000,26667,13334,0}))&lt;=0,0,ROUND(MAX(0,I87-ROUNDUP(IF(I87&lt;=158333,54167,I87*LOOKUP(I87,{0,158334,300000,550000,708331},{0,0.3,0.2,0.1,0})+LOOKUP(I87,{0,158334,300000,550000,708331},{0,6667,36667,91667,162500})),0)-LOOKUP(I87,{0,2120834,2162500,2204167,2245834},{48334,40000,26667,13334,0}))*LOOKUP(MAX(0,I87-ROUNDUP(IF(I87&lt;=158333,54167,I87*LOOKUP(I87,{0,158334,300000,550000,708331},{0,0.3,0.2,0.1,0})+LOOKUP(I87,{0,158334,300000,550000,708331},{0,6667,36667,91667,162500})),0)-LOOKUP(I87,{0,2120834,2162500,2204167,2245834},{48334,40000,26667,13334,0})),{0,162501,275001,579167,750001,1500001,3333334},{0.05105,0.1021,0.2042,0.23483,0.33693,0.4084,0.45945})-LOOKUP(MAX(0,I87-ROUNDUP(IF(I87&lt;=158333,54167,I87*LOOKUP(I87,{0,158334,300000,550000,708331},{0,0.3,0.2,0.1,0})+LOOKUP(I87,{0,158334,300000,550000,708331},{0,6667,36667,91667,162500})),0)-LOOKUP(I87,{0,2120834,2162500,2204167,2245834},{48334,40000,26667,13334,0})),{0,162501,275001,579167,750001,1500001,3333334},{0,8296,36374,54113,130688,237893,408061}),-1))</f>
        <v/>
      </c>
      <c r="K87" s="25">
        <f>IF(AND(D87&gt;0,C87&gt;=E87),ROUND(B87*D87,0),0)</f>
        <v/>
      </c>
      <c r="L87" s="25">
        <f>ROUND(K87*0.14575,0)</f>
        <v/>
      </c>
      <c r="M87" s="25">
        <f>IF(K87=0,0,ROUNDDOWN(ROUND((K87-L87)*LOOKUP(I87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87" s="25">
        <f>B87*C87+K87</f>
        <v/>
      </c>
      <c r="O87" s="25">
        <f>H87*C87+L87</f>
        <v/>
      </c>
      <c r="P87" s="25">
        <f>J87*C87+M87</f>
        <v/>
      </c>
      <c r="Q87" s="25">
        <f>IF(F87=1,IF(N87&lt;741000,0,IF(N87&lt;2191000,N87-740000,IF(N87&lt;2193000,1451000,IF(N87&lt;2196000,1453000,IF(N87&lt;2200000,1456000,IF(N87&lt;6600000,ROUND(IF(FLOOR(N87,4000)&lt;=3600000,FLOOR(N87,4000)*0.7-80000,FLOOR(N87,4000)*0.8-440000),0),IF(N87&lt;=8500000,ROUNDDOWN(N87*0.9-1100000,0),N87-1950000))))))),IF(N87&lt;651000,0,IF(N87&lt;1900000,N87-650000,IF(N87&lt;6600000,ROUND(IF(FLOOR(N87,4000)&lt;=3600000,FLOOR(N87,4000)*0.7-80000,FLOOR(N87,4000)*0.8-440000),0),IF(N87&lt;=8500000,ROUNDDOWN(N87*0.9-1100000,0),N87-1950000)))))</f>
        <v/>
      </c>
      <c r="R87" s="25">
        <f>IF(F87=1,LOOKUP(Q87,{0,4890001,6550001,23500001},{1040000,670000,620000,0}),LOOKUP(Q87,{0,1320001,3360001,4890001,6550001,23500001},{950000,880000,680000,630000,580000,0}))</f>
        <v/>
      </c>
      <c r="S87" s="25">
        <f>MAX(0,ROUNDDOWN(Q87-O87-R87-G87,-3))</f>
        <v/>
      </c>
      <c r="T87" s="25">
        <f>IF(S87&lt;=0,0,ROUNDDOWN(S87*LOOKUP(S87,{0,1950001,3300001,6950001,9000001,18000001,40000001},{0.05,0.1,0.2,0.23,0.33,0.4,0.45})-LOOKUP(S87,{0,1950001,3300001,6950001,9000001,18000001,40000001},{0,97500,427500,636000,1536000,2796000,4796000}),0)+ROUNDDOWN(ROUNDDOWN(S87*LOOKUP(S87,{0,1950001,3300001,6950001,9000001,18000001,40000001},{0.05,0.1,0.2,0.23,0.33,0.4,0.45})-LOOKUP(S87,{0,1950001,3300001,6950001,9000001,18000001,40000001},{0,97500,427500,636000,1536000,2796000,4796000}),0)*0.021,0))</f>
        <v/>
      </c>
      <c r="U87" s="25">
        <f>P87-T87</f>
        <v/>
      </c>
      <c r="V87" s="26">
        <f>IF(AND(P87&gt;0,T87=0),1,0)</f>
        <v/>
      </c>
    </row>
    <row r="88">
      <c r="A88" t="inlineStr">
        <is>
          <t>退職月別 7月に月給2か月分の賞与</t>
        </is>
      </c>
      <c r="B88" s="25" t="n">
        <v>200000</v>
      </c>
      <c r="C88" s="26" t="n">
        <v>6</v>
      </c>
      <c r="D88" s="27" t="n">
        <v>2</v>
      </c>
      <c r="E88" s="26" t="n">
        <v>7</v>
      </c>
      <c r="F88" s="26" t="n">
        <v>1</v>
      </c>
      <c r="G88" s="25" t="n">
        <v>0</v>
      </c>
      <c r="H88" s="25">
        <f>ROUND(B88*0.14575,0)</f>
        <v/>
      </c>
      <c r="I88" s="25">
        <f>B88-H88</f>
        <v/>
      </c>
      <c r="J88" s="25">
        <f>IF(MAX(0,I88-ROUNDUP(IF(I88&lt;=158333,54167,I88*LOOKUP(I88,{0,158334,300000,550000,708331},{0,0.3,0.2,0.1,0})+LOOKUP(I88,{0,158334,300000,550000,708331},{0,6667,36667,91667,162500})),0)-LOOKUP(I88,{0,2120834,2162500,2204167,2245834},{48334,40000,26667,13334,0}))&lt;=0,0,ROUND(MAX(0,I88-ROUNDUP(IF(I88&lt;=158333,54167,I88*LOOKUP(I88,{0,158334,300000,550000,708331},{0,0.3,0.2,0.1,0})+LOOKUP(I88,{0,158334,300000,550000,708331},{0,6667,36667,91667,162500})),0)-LOOKUP(I88,{0,2120834,2162500,2204167,2245834},{48334,40000,26667,13334,0}))*LOOKUP(MAX(0,I88-ROUNDUP(IF(I88&lt;=158333,54167,I88*LOOKUP(I88,{0,158334,300000,550000,708331},{0,0.3,0.2,0.1,0})+LOOKUP(I88,{0,158334,300000,550000,708331},{0,6667,36667,91667,162500})),0)-LOOKUP(I88,{0,2120834,2162500,2204167,2245834},{48334,40000,26667,13334,0})),{0,162501,275001,579167,750001,1500001,3333334},{0.05105,0.1021,0.2042,0.23483,0.33693,0.4084,0.45945})-LOOKUP(MAX(0,I88-ROUNDUP(IF(I88&lt;=158333,54167,I88*LOOKUP(I88,{0,158334,300000,550000,708331},{0,0.3,0.2,0.1,0})+LOOKUP(I88,{0,158334,300000,550000,708331},{0,6667,36667,91667,162500})),0)-LOOKUP(I88,{0,2120834,2162500,2204167,2245834},{48334,40000,26667,13334,0})),{0,162501,275001,579167,750001,1500001,3333334},{0,8296,36374,54113,130688,237893,408061}),-1))</f>
        <v/>
      </c>
      <c r="K88" s="25">
        <f>IF(AND(D88&gt;0,C88&gt;=E88),ROUND(B88*D88,0),0)</f>
        <v/>
      </c>
      <c r="L88" s="25">
        <f>ROUND(K88*0.14575,0)</f>
        <v/>
      </c>
      <c r="M88" s="25">
        <f>IF(K88=0,0,ROUNDDOWN(ROUND((K88-L88)*LOOKUP(I88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88" s="25">
        <f>B88*C88+K88</f>
        <v/>
      </c>
      <c r="O88" s="25">
        <f>H88*C88+L88</f>
        <v/>
      </c>
      <c r="P88" s="25">
        <f>J88*C88+M88</f>
        <v/>
      </c>
      <c r="Q88" s="25">
        <f>IF(F88=1,IF(N88&lt;741000,0,IF(N88&lt;2191000,N88-740000,IF(N88&lt;2193000,1451000,IF(N88&lt;2196000,1453000,IF(N88&lt;2200000,1456000,IF(N88&lt;6600000,ROUND(IF(FLOOR(N88,4000)&lt;=3600000,FLOOR(N88,4000)*0.7-80000,FLOOR(N88,4000)*0.8-440000),0),IF(N88&lt;=8500000,ROUNDDOWN(N88*0.9-1100000,0),N88-1950000))))))),IF(N88&lt;651000,0,IF(N88&lt;1900000,N88-650000,IF(N88&lt;6600000,ROUND(IF(FLOOR(N88,4000)&lt;=3600000,FLOOR(N88,4000)*0.7-80000,FLOOR(N88,4000)*0.8-440000),0),IF(N88&lt;=8500000,ROUNDDOWN(N88*0.9-1100000,0),N88-1950000)))))</f>
        <v/>
      </c>
      <c r="R88" s="25">
        <f>IF(F88=1,LOOKUP(Q88,{0,4890001,6550001,23500001},{1040000,670000,620000,0}),LOOKUP(Q88,{0,1320001,3360001,4890001,6550001,23500001},{950000,880000,680000,630000,580000,0}))</f>
        <v/>
      </c>
      <c r="S88" s="25">
        <f>MAX(0,ROUNDDOWN(Q88-O88-R88-G88,-3))</f>
        <v/>
      </c>
      <c r="T88" s="25">
        <f>IF(S88&lt;=0,0,ROUNDDOWN(S88*LOOKUP(S88,{0,1950001,3300001,6950001,9000001,18000001,40000001},{0.05,0.1,0.2,0.23,0.33,0.4,0.45})-LOOKUP(S88,{0,1950001,3300001,6950001,9000001,18000001,40000001},{0,97500,427500,636000,1536000,2796000,4796000}),0)+ROUNDDOWN(ROUNDDOWN(S88*LOOKUP(S88,{0,1950001,3300001,6950001,9000001,18000001,40000001},{0.05,0.1,0.2,0.23,0.33,0.4,0.45})-LOOKUP(S88,{0,1950001,3300001,6950001,9000001,18000001,40000001},{0,97500,427500,636000,1536000,2796000,4796000}),0)*0.021,0))</f>
        <v/>
      </c>
      <c r="U88" s="25">
        <f>P88-T88</f>
        <v/>
      </c>
      <c r="V88" s="26">
        <f>IF(AND(P88&gt;0,T88=0),1,0)</f>
        <v/>
      </c>
    </row>
    <row r="89">
      <c r="A89" t="inlineStr">
        <is>
          <t>退職月別 7月に月給2か月分の賞与</t>
        </is>
      </c>
      <c r="B89" s="25" t="n">
        <v>250000</v>
      </c>
      <c r="C89" s="26" t="n">
        <v>6</v>
      </c>
      <c r="D89" s="27" t="n">
        <v>2</v>
      </c>
      <c r="E89" s="26" t="n">
        <v>7</v>
      </c>
      <c r="F89" s="26" t="n">
        <v>1</v>
      </c>
      <c r="G89" s="25" t="n">
        <v>0</v>
      </c>
      <c r="H89" s="25">
        <f>ROUND(B89*0.14575,0)</f>
        <v/>
      </c>
      <c r="I89" s="25">
        <f>B89-H89</f>
        <v/>
      </c>
      <c r="J89" s="25">
        <f>IF(MAX(0,I89-ROUNDUP(IF(I89&lt;=158333,54167,I89*LOOKUP(I89,{0,158334,300000,550000,708331},{0,0.3,0.2,0.1,0})+LOOKUP(I89,{0,158334,300000,550000,708331},{0,6667,36667,91667,162500})),0)-LOOKUP(I89,{0,2120834,2162500,2204167,2245834},{48334,40000,26667,13334,0}))&lt;=0,0,ROUND(MAX(0,I89-ROUNDUP(IF(I89&lt;=158333,54167,I89*LOOKUP(I89,{0,158334,300000,550000,708331},{0,0.3,0.2,0.1,0})+LOOKUP(I89,{0,158334,300000,550000,708331},{0,6667,36667,91667,162500})),0)-LOOKUP(I89,{0,2120834,2162500,2204167,2245834},{48334,40000,26667,13334,0}))*LOOKUP(MAX(0,I89-ROUNDUP(IF(I89&lt;=158333,54167,I89*LOOKUP(I89,{0,158334,300000,550000,708331},{0,0.3,0.2,0.1,0})+LOOKUP(I89,{0,158334,300000,550000,708331},{0,6667,36667,91667,162500})),0)-LOOKUP(I89,{0,2120834,2162500,2204167,2245834},{48334,40000,26667,13334,0})),{0,162501,275001,579167,750001,1500001,3333334},{0.05105,0.1021,0.2042,0.23483,0.33693,0.4084,0.45945})-LOOKUP(MAX(0,I89-ROUNDUP(IF(I89&lt;=158333,54167,I89*LOOKUP(I89,{0,158334,300000,550000,708331},{0,0.3,0.2,0.1,0})+LOOKUP(I89,{0,158334,300000,550000,708331},{0,6667,36667,91667,162500})),0)-LOOKUP(I89,{0,2120834,2162500,2204167,2245834},{48334,40000,26667,13334,0})),{0,162501,275001,579167,750001,1500001,3333334},{0,8296,36374,54113,130688,237893,408061}),-1))</f>
        <v/>
      </c>
      <c r="K89" s="25">
        <f>IF(AND(D89&gt;0,C89&gt;=E89),ROUND(B89*D89,0),0)</f>
        <v/>
      </c>
      <c r="L89" s="25">
        <f>ROUND(K89*0.14575,0)</f>
        <v/>
      </c>
      <c r="M89" s="25">
        <f>IF(K89=0,0,ROUNDDOWN(ROUND((K89-L89)*LOOKUP(I89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89" s="25">
        <f>B89*C89+K89</f>
        <v/>
      </c>
      <c r="O89" s="25">
        <f>H89*C89+L89</f>
        <v/>
      </c>
      <c r="P89" s="25">
        <f>J89*C89+M89</f>
        <v/>
      </c>
      <c r="Q89" s="25">
        <f>IF(F89=1,IF(N89&lt;741000,0,IF(N89&lt;2191000,N89-740000,IF(N89&lt;2193000,1451000,IF(N89&lt;2196000,1453000,IF(N89&lt;2200000,1456000,IF(N89&lt;6600000,ROUND(IF(FLOOR(N89,4000)&lt;=3600000,FLOOR(N89,4000)*0.7-80000,FLOOR(N89,4000)*0.8-440000),0),IF(N89&lt;=8500000,ROUNDDOWN(N89*0.9-1100000,0),N89-1950000))))))),IF(N89&lt;651000,0,IF(N89&lt;1900000,N89-650000,IF(N89&lt;6600000,ROUND(IF(FLOOR(N89,4000)&lt;=3600000,FLOOR(N89,4000)*0.7-80000,FLOOR(N89,4000)*0.8-440000),0),IF(N89&lt;=8500000,ROUNDDOWN(N89*0.9-1100000,0),N89-1950000)))))</f>
        <v/>
      </c>
      <c r="R89" s="25">
        <f>IF(F89=1,LOOKUP(Q89,{0,4890001,6550001,23500001},{1040000,670000,620000,0}),LOOKUP(Q89,{0,1320001,3360001,4890001,6550001,23500001},{950000,880000,680000,630000,580000,0}))</f>
        <v/>
      </c>
      <c r="S89" s="25">
        <f>MAX(0,ROUNDDOWN(Q89-O89-R89-G89,-3))</f>
        <v/>
      </c>
      <c r="T89" s="25">
        <f>IF(S89&lt;=0,0,ROUNDDOWN(S89*LOOKUP(S89,{0,1950001,3300001,6950001,9000001,18000001,40000001},{0.05,0.1,0.2,0.23,0.33,0.4,0.45})-LOOKUP(S89,{0,1950001,3300001,6950001,9000001,18000001,40000001},{0,97500,427500,636000,1536000,2796000,4796000}),0)+ROUNDDOWN(ROUNDDOWN(S89*LOOKUP(S89,{0,1950001,3300001,6950001,9000001,18000001,40000001},{0.05,0.1,0.2,0.23,0.33,0.4,0.45})-LOOKUP(S89,{0,1950001,3300001,6950001,9000001,18000001,40000001},{0,97500,427500,636000,1536000,2796000,4796000}),0)*0.021,0))</f>
        <v/>
      </c>
      <c r="U89" s="25">
        <f>P89-T89</f>
        <v/>
      </c>
      <c r="V89" s="26">
        <f>IF(AND(P89&gt;0,T89=0),1,0)</f>
        <v/>
      </c>
    </row>
    <row r="90">
      <c r="A90" t="inlineStr">
        <is>
          <t>退職月別 7月に月給2か月分の賞与</t>
        </is>
      </c>
      <c r="B90" s="25" t="n">
        <v>300000</v>
      </c>
      <c r="C90" s="26" t="n">
        <v>6</v>
      </c>
      <c r="D90" s="27" t="n">
        <v>2</v>
      </c>
      <c r="E90" s="26" t="n">
        <v>7</v>
      </c>
      <c r="F90" s="26" t="n">
        <v>1</v>
      </c>
      <c r="G90" s="25" t="n">
        <v>0</v>
      </c>
      <c r="H90" s="25">
        <f>ROUND(B90*0.14575,0)</f>
        <v/>
      </c>
      <c r="I90" s="25">
        <f>B90-H90</f>
        <v/>
      </c>
      <c r="J90" s="25">
        <f>IF(MAX(0,I90-ROUNDUP(IF(I90&lt;=158333,54167,I90*LOOKUP(I90,{0,158334,300000,550000,708331},{0,0.3,0.2,0.1,0})+LOOKUP(I90,{0,158334,300000,550000,708331},{0,6667,36667,91667,162500})),0)-LOOKUP(I90,{0,2120834,2162500,2204167,2245834},{48334,40000,26667,13334,0}))&lt;=0,0,ROUND(MAX(0,I90-ROUNDUP(IF(I90&lt;=158333,54167,I90*LOOKUP(I90,{0,158334,300000,550000,708331},{0,0.3,0.2,0.1,0})+LOOKUP(I90,{0,158334,300000,550000,708331},{0,6667,36667,91667,162500})),0)-LOOKUP(I90,{0,2120834,2162500,2204167,2245834},{48334,40000,26667,13334,0}))*LOOKUP(MAX(0,I90-ROUNDUP(IF(I90&lt;=158333,54167,I90*LOOKUP(I90,{0,158334,300000,550000,708331},{0,0.3,0.2,0.1,0})+LOOKUP(I90,{0,158334,300000,550000,708331},{0,6667,36667,91667,162500})),0)-LOOKUP(I90,{0,2120834,2162500,2204167,2245834},{48334,40000,26667,13334,0})),{0,162501,275001,579167,750001,1500001,3333334},{0.05105,0.1021,0.2042,0.23483,0.33693,0.4084,0.45945})-LOOKUP(MAX(0,I90-ROUNDUP(IF(I90&lt;=158333,54167,I90*LOOKUP(I90,{0,158334,300000,550000,708331},{0,0.3,0.2,0.1,0})+LOOKUP(I90,{0,158334,300000,550000,708331},{0,6667,36667,91667,162500})),0)-LOOKUP(I90,{0,2120834,2162500,2204167,2245834},{48334,40000,26667,13334,0})),{0,162501,275001,579167,750001,1500001,3333334},{0,8296,36374,54113,130688,237893,408061}),-1))</f>
        <v/>
      </c>
      <c r="K90" s="25">
        <f>IF(AND(D90&gt;0,C90&gt;=E90),ROUND(B90*D90,0),0)</f>
        <v/>
      </c>
      <c r="L90" s="25">
        <f>ROUND(K90*0.14575,0)</f>
        <v/>
      </c>
      <c r="M90" s="25">
        <f>IF(K90=0,0,ROUNDDOWN(ROUND((K90-L90)*LOOKUP(I90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90" s="25">
        <f>B90*C90+K90</f>
        <v/>
      </c>
      <c r="O90" s="25">
        <f>H90*C90+L90</f>
        <v/>
      </c>
      <c r="P90" s="25">
        <f>J90*C90+M90</f>
        <v/>
      </c>
      <c r="Q90" s="25">
        <f>IF(F90=1,IF(N90&lt;741000,0,IF(N90&lt;2191000,N90-740000,IF(N90&lt;2193000,1451000,IF(N90&lt;2196000,1453000,IF(N90&lt;2200000,1456000,IF(N90&lt;6600000,ROUND(IF(FLOOR(N90,4000)&lt;=3600000,FLOOR(N90,4000)*0.7-80000,FLOOR(N90,4000)*0.8-440000),0),IF(N90&lt;=8500000,ROUNDDOWN(N90*0.9-1100000,0),N90-1950000))))))),IF(N90&lt;651000,0,IF(N90&lt;1900000,N90-650000,IF(N90&lt;6600000,ROUND(IF(FLOOR(N90,4000)&lt;=3600000,FLOOR(N90,4000)*0.7-80000,FLOOR(N90,4000)*0.8-440000),0),IF(N90&lt;=8500000,ROUNDDOWN(N90*0.9-1100000,0),N90-1950000)))))</f>
        <v/>
      </c>
      <c r="R90" s="25">
        <f>IF(F90=1,LOOKUP(Q90,{0,4890001,6550001,23500001},{1040000,670000,620000,0}),LOOKUP(Q90,{0,1320001,3360001,4890001,6550001,23500001},{950000,880000,680000,630000,580000,0}))</f>
        <v/>
      </c>
      <c r="S90" s="25">
        <f>MAX(0,ROUNDDOWN(Q90-O90-R90-G90,-3))</f>
        <v/>
      </c>
      <c r="T90" s="25">
        <f>IF(S90&lt;=0,0,ROUNDDOWN(S90*LOOKUP(S90,{0,1950001,3300001,6950001,9000001,18000001,40000001},{0.05,0.1,0.2,0.23,0.33,0.4,0.45})-LOOKUP(S90,{0,1950001,3300001,6950001,9000001,18000001,40000001},{0,97500,427500,636000,1536000,2796000,4796000}),0)+ROUNDDOWN(ROUNDDOWN(S90*LOOKUP(S90,{0,1950001,3300001,6950001,9000001,18000001,40000001},{0.05,0.1,0.2,0.23,0.33,0.4,0.45})-LOOKUP(S90,{0,1950001,3300001,6950001,9000001,18000001,40000001},{0,97500,427500,636000,1536000,2796000,4796000}),0)*0.021,0))</f>
        <v/>
      </c>
      <c r="U90" s="25">
        <f>P90-T90</f>
        <v/>
      </c>
      <c r="V90" s="26">
        <f>IF(AND(P90&gt;0,T90=0),1,0)</f>
        <v/>
      </c>
    </row>
    <row r="91">
      <c r="A91" t="inlineStr">
        <is>
          <t>退職月別 7月に月給2か月分の賞与</t>
        </is>
      </c>
      <c r="B91" s="25" t="n">
        <v>400000</v>
      </c>
      <c r="C91" s="26" t="n">
        <v>6</v>
      </c>
      <c r="D91" s="27" t="n">
        <v>2</v>
      </c>
      <c r="E91" s="26" t="n">
        <v>7</v>
      </c>
      <c r="F91" s="26" t="n">
        <v>1</v>
      </c>
      <c r="G91" s="25" t="n">
        <v>0</v>
      </c>
      <c r="H91" s="25">
        <f>ROUND(B91*0.14575,0)</f>
        <v/>
      </c>
      <c r="I91" s="25">
        <f>B91-H91</f>
        <v/>
      </c>
      <c r="J91" s="25">
        <f>IF(MAX(0,I91-ROUNDUP(IF(I91&lt;=158333,54167,I91*LOOKUP(I91,{0,158334,300000,550000,708331},{0,0.3,0.2,0.1,0})+LOOKUP(I91,{0,158334,300000,550000,708331},{0,6667,36667,91667,162500})),0)-LOOKUP(I91,{0,2120834,2162500,2204167,2245834},{48334,40000,26667,13334,0}))&lt;=0,0,ROUND(MAX(0,I91-ROUNDUP(IF(I91&lt;=158333,54167,I91*LOOKUP(I91,{0,158334,300000,550000,708331},{0,0.3,0.2,0.1,0})+LOOKUP(I91,{0,158334,300000,550000,708331},{0,6667,36667,91667,162500})),0)-LOOKUP(I91,{0,2120834,2162500,2204167,2245834},{48334,40000,26667,13334,0}))*LOOKUP(MAX(0,I91-ROUNDUP(IF(I91&lt;=158333,54167,I91*LOOKUP(I91,{0,158334,300000,550000,708331},{0,0.3,0.2,0.1,0})+LOOKUP(I91,{0,158334,300000,550000,708331},{0,6667,36667,91667,162500})),0)-LOOKUP(I91,{0,2120834,2162500,2204167,2245834},{48334,40000,26667,13334,0})),{0,162501,275001,579167,750001,1500001,3333334},{0.05105,0.1021,0.2042,0.23483,0.33693,0.4084,0.45945})-LOOKUP(MAX(0,I91-ROUNDUP(IF(I91&lt;=158333,54167,I91*LOOKUP(I91,{0,158334,300000,550000,708331},{0,0.3,0.2,0.1,0})+LOOKUP(I91,{0,158334,300000,550000,708331},{0,6667,36667,91667,162500})),0)-LOOKUP(I91,{0,2120834,2162500,2204167,2245834},{48334,40000,26667,13334,0})),{0,162501,275001,579167,750001,1500001,3333334},{0,8296,36374,54113,130688,237893,408061}),-1))</f>
        <v/>
      </c>
      <c r="K91" s="25">
        <f>IF(AND(D91&gt;0,C91&gt;=E91),ROUND(B91*D91,0),0)</f>
        <v/>
      </c>
      <c r="L91" s="25">
        <f>ROUND(K91*0.14575,0)</f>
        <v/>
      </c>
      <c r="M91" s="25">
        <f>IF(K91=0,0,ROUNDDOWN(ROUND((K91-L91)*LOOKUP(I91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91" s="25">
        <f>B91*C91+K91</f>
        <v/>
      </c>
      <c r="O91" s="25">
        <f>H91*C91+L91</f>
        <v/>
      </c>
      <c r="P91" s="25">
        <f>J91*C91+M91</f>
        <v/>
      </c>
      <c r="Q91" s="25">
        <f>IF(F91=1,IF(N91&lt;741000,0,IF(N91&lt;2191000,N91-740000,IF(N91&lt;2193000,1451000,IF(N91&lt;2196000,1453000,IF(N91&lt;2200000,1456000,IF(N91&lt;6600000,ROUND(IF(FLOOR(N91,4000)&lt;=3600000,FLOOR(N91,4000)*0.7-80000,FLOOR(N91,4000)*0.8-440000),0),IF(N91&lt;=8500000,ROUNDDOWN(N91*0.9-1100000,0),N91-1950000))))))),IF(N91&lt;651000,0,IF(N91&lt;1900000,N91-650000,IF(N91&lt;6600000,ROUND(IF(FLOOR(N91,4000)&lt;=3600000,FLOOR(N91,4000)*0.7-80000,FLOOR(N91,4000)*0.8-440000),0),IF(N91&lt;=8500000,ROUNDDOWN(N91*0.9-1100000,0),N91-1950000)))))</f>
        <v/>
      </c>
      <c r="R91" s="25">
        <f>IF(F91=1,LOOKUP(Q91,{0,4890001,6550001,23500001},{1040000,670000,620000,0}),LOOKUP(Q91,{0,1320001,3360001,4890001,6550001,23500001},{950000,880000,680000,630000,580000,0}))</f>
        <v/>
      </c>
      <c r="S91" s="25">
        <f>MAX(0,ROUNDDOWN(Q91-O91-R91-G91,-3))</f>
        <v/>
      </c>
      <c r="T91" s="25">
        <f>IF(S91&lt;=0,0,ROUNDDOWN(S91*LOOKUP(S91,{0,1950001,3300001,6950001,9000001,18000001,40000001},{0.05,0.1,0.2,0.23,0.33,0.4,0.45})-LOOKUP(S91,{0,1950001,3300001,6950001,9000001,18000001,40000001},{0,97500,427500,636000,1536000,2796000,4796000}),0)+ROUNDDOWN(ROUNDDOWN(S91*LOOKUP(S91,{0,1950001,3300001,6950001,9000001,18000001,40000001},{0.05,0.1,0.2,0.23,0.33,0.4,0.45})-LOOKUP(S91,{0,1950001,3300001,6950001,9000001,18000001,40000001},{0,97500,427500,636000,1536000,2796000,4796000}),0)*0.021,0))</f>
        <v/>
      </c>
      <c r="U91" s="25">
        <f>P91-T91</f>
        <v/>
      </c>
      <c r="V91" s="26">
        <f>IF(AND(P91&gt;0,T91=0),1,0)</f>
        <v/>
      </c>
    </row>
    <row r="92">
      <c r="A92" t="inlineStr">
        <is>
          <t>退職月別 7月に月給2か月分の賞与</t>
        </is>
      </c>
      <c r="B92" s="25" t="n">
        <v>500000</v>
      </c>
      <c r="C92" s="26" t="n">
        <v>6</v>
      </c>
      <c r="D92" s="27" t="n">
        <v>2</v>
      </c>
      <c r="E92" s="26" t="n">
        <v>7</v>
      </c>
      <c r="F92" s="26" t="n">
        <v>1</v>
      </c>
      <c r="G92" s="25" t="n">
        <v>0</v>
      </c>
      <c r="H92" s="25">
        <f>ROUND(B92*0.14575,0)</f>
        <v/>
      </c>
      <c r="I92" s="25">
        <f>B92-H92</f>
        <v/>
      </c>
      <c r="J92" s="25">
        <f>IF(MAX(0,I92-ROUNDUP(IF(I92&lt;=158333,54167,I92*LOOKUP(I92,{0,158334,300000,550000,708331},{0,0.3,0.2,0.1,0})+LOOKUP(I92,{0,158334,300000,550000,708331},{0,6667,36667,91667,162500})),0)-LOOKUP(I92,{0,2120834,2162500,2204167,2245834},{48334,40000,26667,13334,0}))&lt;=0,0,ROUND(MAX(0,I92-ROUNDUP(IF(I92&lt;=158333,54167,I92*LOOKUP(I92,{0,158334,300000,550000,708331},{0,0.3,0.2,0.1,0})+LOOKUP(I92,{0,158334,300000,550000,708331},{0,6667,36667,91667,162500})),0)-LOOKUP(I92,{0,2120834,2162500,2204167,2245834},{48334,40000,26667,13334,0}))*LOOKUP(MAX(0,I92-ROUNDUP(IF(I92&lt;=158333,54167,I92*LOOKUP(I92,{0,158334,300000,550000,708331},{0,0.3,0.2,0.1,0})+LOOKUP(I92,{0,158334,300000,550000,708331},{0,6667,36667,91667,162500})),0)-LOOKUP(I92,{0,2120834,2162500,2204167,2245834},{48334,40000,26667,13334,0})),{0,162501,275001,579167,750001,1500001,3333334},{0.05105,0.1021,0.2042,0.23483,0.33693,0.4084,0.45945})-LOOKUP(MAX(0,I92-ROUNDUP(IF(I92&lt;=158333,54167,I92*LOOKUP(I92,{0,158334,300000,550000,708331},{0,0.3,0.2,0.1,0})+LOOKUP(I92,{0,158334,300000,550000,708331},{0,6667,36667,91667,162500})),0)-LOOKUP(I92,{0,2120834,2162500,2204167,2245834},{48334,40000,26667,13334,0})),{0,162501,275001,579167,750001,1500001,3333334},{0,8296,36374,54113,130688,237893,408061}),-1))</f>
        <v/>
      </c>
      <c r="K92" s="25">
        <f>IF(AND(D92&gt;0,C92&gt;=E92),ROUND(B92*D92,0),0)</f>
        <v/>
      </c>
      <c r="L92" s="25">
        <f>ROUND(K92*0.14575,0)</f>
        <v/>
      </c>
      <c r="M92" s="25">
        <f>IF(K92=0,0,ROUNDDOWN(ROUND((K92-L92)*LOOKUP(I92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92" s="25">
        <f>B92*C92+K92</f>
        <v/>
      </c>
      <c r="O92" s="25">
        <f>H92*C92+L92</f>
        <v/>
      </c>
      <c r="P92" s="25">
        <f>J92*C92+M92</f>
        <v/>
      </c>
      <c r="Q92" s="25">
        <f>IF(F92=1,IF(N92&lt;741000,0,IF(N92&lt;2191000,N92-740000,IF(N92&lt;2193000,1451000,IF(N92&lt;2196000,1453000,IF(N92&lt;2200000,1456000,IF(N92&lt;6600000,ROUND(IF(FLOOR(N92,4000)&lt;=3600000,FLOOR(N92,4000)*0.7-80000,FLOOR(N92,4000)*0.8-440000),0),IF(N92&lt;=8500000,ROUNDDOWN(N92*0.9-1100000,0),N92-1950000))))))),IF(N92&lt;651000,0,IF(N92&lt;1900000,N92-650000,IF(N92&lt;6600000,ROUND(IF(FLOOR(N92,4000)&lt;=3600000,FLOOR(N92,4000)*0.7-80000,FLOOR(N92,4000)*0.8-440000),0),IF(N92&lt;=8500000,ROUNDDOWN(N92*0.9-1100000,0),N92-1950000)))))</f>
        <v/>
      </c>
      <c r="R92" s="25">
        <f>IF(F92=1,LOOKUP(Q92,{0,4890001,6550001,23500001},{1040000,670000,620000,0}),LOOKUP(Q92,{0,1320001,3360001,4890001,6550001,23500001},{950000,880000,680000,630000,580000,0}))</f>
        <v/>
      </c>
      <c r="S92" s="25">
        <f>MAX(0,ROUNDDOWN(Q92-O92-R92-G92,-3))</f>
        <v/>
      </c>
      <c r="T92" s="25">
        <f>IF(S92&lt;=0,0,ROUNDDOWN(S92*LOOKUP(S92,{0,1950001,3300001,6950001,9000001,18000001,40000001},{0.05,0.1,0.2,0.23,0.33,0.4,0.45})-LOOKUP(S92,{0,1950001,3300001,6950001,9000001,18000001,40000001},{0,97500,427500,636000,1536000,2796000,4796000}),0)+ROUNDDOWN(ROUNDDOWN(S92*LOOKUP(S92,{0,1950001,3300001,6950001,9000001,18000001,40000001},{0.05,0.1,0.2,0.23,0.33,0.4,0.45})-LOOKUP(S92,{0,1950001,3300001,6950001,9000001,18000001,40000001},{0,97500,427500,636000,1536000,2796000,4796000}),0)*0.021,0))</f>
        <v/>
      </c>
      <c r="U92" s="25">
        <f>P92-T92</f>
        <v/>
      </c>
      <c r="V92" s="26">
        <f>IF(AND(P92&gt;0,T92=0),1,0)</f>
        <v/>
      </c>
    </row>
    <row r="93">
      <c r="A93" t="inlineStr">
        <is>
          <t>退職月別 7月に月給2か月分の賞与</t>
        </is>
      </c>
      <c r="B93" s="25" t="n">
        <v>200000</v>
      </c>
      <c r="C93" s="26" t="n">
        <v>7</v>
      </c>
      <c r="D93" s="27" t="n">
        <v>2</v>
      </c>
      <c r="E93" s="26" t="n">
        <v>7</v>
      </c>
      <c r="F93" s="26" t="n">
        <v>1</v>
      </c>
      <c r="G93" s="25" t="n">
        <v>0</v>
      </c>
      <c r="H93" s="25">
        <f>ROUND(B93*0.14575,0)</f>
        <v/>
      </c>
      <c r="I93" s="25">
        <f>B93-H93</f>
        <v/>
      </c>
      <c r="J93" s="25">
        <f>IF(MAX(0,I93-ROUNDUP(IF(I93&lt;=158333,54167,I93*LOOKUP(I93,{0,158334,300000,550000,708331},{0,0.3,0.2,0.1,0})+LOOKUP(I93,{0,158334,300000,550000,708331},{0,6667,36667,91667,162500})),0)-LOOKUP(I93,{0,2120834,2162500,2204167,2245834},{48334,40000,26667,13334,0}))&lt;=0,0,ROUND(MAX(0,I93-ROUNDUP(IF(I93&lt;=158333,54167,I93*LOOKUP(I93,{0,158334,300000,550000,708331},{0,0.3,0.2,0.1,0})+LOOKUP(I93,{0,158334,300000,550000,708331},{0,6667,36667,91667,162500})),0)-LOOKUP(I93,{0,2120834,2162500,2204167,2245834},{48334,40000,26667,13334,0}))*LOOKUP(MAX(0,I93-ROUNDUP(IF(I93&lt;=158333,54167,I93*LOOKUP(I93,{0,158334,300000,550000,708331},{0,0.3,0.2,0.1,0})+LOOKUP(I93,{0,158334,300000,550000,708331},{0,6667,36667,91667,162500})),0)-LOOKUP(I93,{0,2120834,2162500,2204167,2245834},{48334,40000,26667,13334,0})),{0,162501,275001,579167,750001,1500001,3333334},{0.05105,0.1021,0.2042,0.23483,0.33693,0.4084,0.45945})-LOOKUP(MAX(0,I93-ROUNDUP(IF(I93&lt;=158333,54167,I93*LOOKUP(I93,{0,158334,300000,550000,708331},{0,0.3,0.2,0.1,0})+LOOKUP(I93,{0,158334,300000,550000,708331},{0,6667,36667,91667,162500})),0)-LOOKUP(I93,{0,2120834,2162500,2204167,2245834},{48334,40000,26667,13334,0})),{0,162501,275001,579167,750001,1500001,3333334},{0,8296,36374,54113,130688,237893,408061}),-1))</f>
        <v/>
      </c>
      <c r="K93" s="25">
        <f>IF(AND(D93&gt;0,C93&gt;=E93),ROUND(B93*D93,0),0)</f>
        <v/>
      </c>
      <c r="L93" s="25">
        <f>ROUND(K93*0.14575,0)</f>
        <v/>
      </c>
      <c r="M93" s="25">
        <f>IF(K93=0,0,ROUNDDOWN(ROUND((K93-L93)*LOOKUP(I93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93" s="25">
        <f>B93*C93+K93</f>
        <v/>
      </c>
      <c r="O93" s="25">
        <f>H93*C93+L93</f>
        <v/>
      </c>
      <c r="P93" s="25">
        <f>J93*C93+M93</f>
        <v/>
      </c>
      <c r="Q93" s="25">
        <f>IF(F93=1,IF(N93&lt;741000,0,IF(N93&lt;2191000,N93-740000,IF(N93&lt;2193000,1451000,IF(N93&lt;2196000,1453000,IF(N93&lt;2200000,1456000,IF(N93&lt;6600000,ROUND(IF(FLOOR(N93,4000)&lt;=3600000,FLOOR(N93,4000)*0.7-80000,FLOOR(N93,4000)*0.8-440000),0),IF(N93&lt;=8500000,ROUNDDOWN(N93*0.9-1100000,0),N93-1950000))))))),IF(N93&lt;651000,0,IF(N93&lt;1900000,N93-650000,IF(N93&lt;6600000,ROUND(IF(FLOOR(N93,4000)&lt;=3600000,FLOOR(N93,4000)*0.7-80000,FLOOR(N93,4000)*0.8-440000),0),IF(N93&lt;=8500000,ROUNDDOWN(N93*0.9-1100000,0),N93-1950000)))))</f>
        <v/>
      </c>
      <c r="R93" s="25">
        <f>IF(F93=1,LOOKUP(Q93,{0,4890001,6550001,23500001},{1040000,670000,620000,0}),LOOKUP(Q93,{0,1320001,3360001,4890001,6550001,23500001},{950000,880000,680000,630000,580000,0}))</f>
        <v/>
      </c>
      <c r="S93" s="25">
        <f>MAX(0,ROUNDDOWN(Q93-O93-R93-G93,-3))</f>
        <v/>
      </c>
      <c r="T93" s="25">
        <f>IF(S93&lt;=0,0,ROUNDDOWN(S93*LOOKUP(S93,{0,1950001,3300001,6950001,9000001,18000001,40000001},{0.05,0.1,0.2,0.23,0.33,0.4,0.45})-LOOKUP(S93,{0,1950001,3300001,6950001,9000001,18000001,40000001},{0,97500,427500,636000,1536000,2796000,4796000}),0)+ROUNDDOWN(ROUNDDOWN(S93*LOOKUP(S93,{0,1950001,3300001,6950001,9000001,18000001,40000001},{0.05,0.1,0.2,0.23,0.33,0.4,0.45})-LOOKUP(S93,{0,1950001,3300001,6950001,9000001,18000001,40000001},{0,97500,427500,636000,1536000,2796000,4796000}),0)*0.021,0))</f>
        <v/>
      </c>
      <c r="U93" s="25">
        <f>P93-T93</f>
        <v/>
      </c>
      <c r="V93" s="26">
        <f>IF(AND(P93&gt;0,T93=0),1,0)</f>
        <v/>
      </c>
    </row>
    <row r="94">
      <c r="A94" t="inlineStr">
        <is>
          <t>退職月別 7月に月給2か月分の賞与</t>
        </is>
      </c>
      <c r="B94" s="25" t="n">
        <v>250000</v>
      </c>
      <c r="C94" s="26" t="n">
        <v>7</v>
      </c>
      <c r="D94" s="27" t="n">
        <v>2</v>
      </c>
      <c r="E94" s="26" t="n">
        <v>7</v>
      </c>
      <c r="F94" s="26" t="n">
        <v>1</v>
      </c>
      <c r="G94" s="25" t="n">
        <v>0</v>
      </c>
      <c r="H94" s="25">
        <f>ROUND(B94*0.14575,0)</f>
        <v/>
      </c>
      <c r="I94" s="25">
        <f>B94-H94</f>
        <v/>
      </c>
      <c r="J94" s="25">
        <f>IF(MAX(0,I94-ROUNDUP(IF(I94&lt;=158333,54167,I94*LOOKUP(I94,{0,158334,300000,550000,708331},{0,0.3,0.2,0.1,0})+LOOKUP(I94,{0,158334,300000,550000,708331},{0,6667,36667,91667,162500})),0)-LOOKUP(I94,{0,2120834,2162500,2204167,2245834},{48334,40000,26667,13334,0}))&lt;=0,0,ROUND(MAX(0,I94-ROUNDUP(IF(I94&lt;=158333,54167,I94*LOOKUP(I94,{0,158334,300000,550000,708331},{0,0.3,0.2,0.1,0})+LOOKUP(I94,{0,158334,300000,550000,708331},{0,6667,36667,91667,162500})),0)-LOOKUP(I94,{0,2120834,2162500,2204167,2245834},{48334,40000,26667,13334,0}))*LOOKUP(MAX(0,I94-ROUNDUP(IF(I94&lt;=158333,54167,I94*LOOKUP(I94,{0,158334,300000,550000,708331},{0,0.3,0.2,0.1,0})+LOOKUP(I94,{0,158334,300000,550000,708331},{0,6667,36667,91667,162500})),0)-LOOKUP(I94,{0,2120834,2162500,2204167,2245834},{48334,40000,26667,13334,0})),{0,162501,275001,579167,750001,1500001,3333334},{0.05105,0.1021,0.2042,0.23483,0.33693,0.4084,0.45945})-LOOKUP(MAX(0,I94-ROUNDUP(IF(I94&lt;=158333,54167,I94*LOOKUP(I94,{0,158334,300000,550000,708331},{0,0.3,0.2,0.1,0})+LOOKUP(I94,{0,158334,300000,550000,708331},{0,6667,36667,91667,162500})),0)-LOOKUP(I94,{0,2120834,2162500,2204167,2245834},{48334,40000,26667,13334,0})),{0,162501,275001,579167,750001,1500001,3333334},{0,8296,36374,54113,130688,237893,408061}),-1))</f>
        <v/>
      </c>
      <c r="K94" s="25">
        <f>IF(AND(D94&gt;0,C94&gt;=E94),ROUND(B94*D94,0),0)</f>
        <v/>
      </c>
      <c r="L94" s="25">
        <f>ROUND(K94*0.14575,0)</f>
        <v/>
      </c>
      <c r="M94" s="25">
        <f>IF(K94=0,0,ROUNDDOWN(ROUND((K94-L94)*LOOKUP(I94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94" s="25">
        <f>B94*C94+K94</f>
        <v/>
      </c>
      <c r="O94" s="25">
        <f>H94*C94+L94</f>
        <v/>
      </c>
      <c r="P94" s="25">
        <f>J94*C94+M94</f>
        <v/>
      </c>
      <c r="Q94" s="25">
        <f>IF(F94=1,IF(N94&lt;741000,0,IF(N94&lt;2191000,N94-740000,IF(N94&lt;2193000,1451000,IF(N94&lt;2196000,1453000,IF(N94&lt;2200000,1456000,IF(N94&lt;6600000,ROUND(IF(FLOOR(N94,4000)&lt;=3600000,FLOOR(N94,4000)*0.7-80000,FLOOR(N94,4000)*0.8-440000),0),IF(N94&lt;=8500000,ROUNDDOWN(N94*0.9-1100000,0),N94-1950000))))))),IF(N94&lt;651000,0,IF(N94&lt;1900000,N94-650000,IF(N94&lt;6600000,ROUND(IF(FLOOR(N94,4000)&lt;=3600000,FLOOR(N94,4000)*0.7-80000,FLOOR(N94,4000)*0.8-440000),0),IF(N94&lt;=8500000,ROUNDDOWN(N94*0.9-1100000,0),N94-1950000)))))</f>
        <v/>
      </c>
      <c r="R94" s="25">
        <f>IF(F94=1,LOOKUP(Q94,{0,4890001,6550001,23500001},{1040000,670000,620000,0}),LOOKUP(Q94,{0,1320001,3360001,4890001,6550001,23500001},{950000,880000,680000,630000,580000,0}))</f>
        <v/>
      </c>
      <c r="S94" s="25">
        <f>MAX(0,ROUNDDOWN(Q94-O94-R94-G94,-3))</f>
        <v/>
      </c>
      <c r="T94" s="25">
        <f>IF(S94&lt;=0,0,ROUNDDOWN(S94*LOOKUP(S94,{0,1950001,3300001,6950001,9000001,18000001,40000001},{0.05,0.1,0.2,0.23,0.33,0.4,0.45})-LOOKUP(S94,{0,1950001,3300001,6950001,9000001,18000001,40000001},{0,97500,427500,636000,1536000,2796000,4796000}),0)+ROUNDDOWN(ROUNDDOWN(S94*LOOKUP(S94,{0,1950001,3300001,6950001,9000001,18000001,40000001},{0.05,0.1,0.2,0.23,0.33,0.4,0.45})-LOOKUP(S94,{0,1950001,3300001,6950001,9000001,18000001,40000001},{0,97500,427500,636000,1536000,2796000,4796000}),0)*0.021,0))</f>
        <v/>
      </c>
      <c r="U94" s="25">
        <f>P94-T94</f>
        <v/>
      </c>
      <c r="V94" s="26">
        <f>IF(AND(P94&gt;0,T94=0),1,0)</f>
        <v/>
      </c>
    </row>
    <row r="95">
      <c r="A95" t="inlineStr">
        <is>
          <t>退職月別 7月に月給2か月分の賞与</t>
        </is>
      </c>
      <c r="B95" s="25" t="n">
        <v>300000</v>
      </c>
      <c r="C95" s="26" t="n">
        <v>7</v>
      </c>
      <c r="D95" s="27" t="n">
        <v>2</v>
      </c>
      <c r="E95" s="26" t="n">
        <v>7</v>
      </c>
      <c r="F95" s="26" t="n">
        <v>1</v>
      </c>
      <c r="G95" s="25" t="n">
        <v>0</v>
      </c>
      <c r="H95" s="25">
        <f>ROUND(B95*0.14575,0)</f>
        <v/>
      </c>
      <c r="I95" s="25">
        <f>B95-H95</f>
        <v/>
      </c>
      <c r="J95" s="25">
        <f>IF(MAX(0,I95-ROUNDUP(IF(I95&lt;=158333,54167,I95*LOOKUP(I95,{0,158334,300000,550000,708331},{0,0.3,0.2,0.1,0})+LOOKUP(I95,{0,158334,300000,550000,708331},{0,6667,36667,91667,162500})),0)-LOOKUP(I95,{0,2120834,2162500,2204167,2245834},{48334,40000,26667,13334,0}))&lt;=0,0,ROUND(MAX(0,I95-ROUNDUP(IF(I95&lt;=158333,54167,I95*LOOKUP(I95,{0,158334,300000,550000,708331},{0,0.3,0.2,0.1,0})+LOOKUP(I95,{0,158334,300000,550000,708331},{0,6667,36667,91667,162500})),0)-LOOKUP(I95,{0,2120834,2162500,2204167,2245834},{48334,40000,26667,13334,0}))*LOOKUP(MAX(0,I95-ROUNDUP(IF(I95&lt;=158333,54167,I95*LOOKUP(I95,{0,158334,300000,550000,708331},{0,0.3,0.2,0.1,0})+LOOKUP(I95,{0,158334,300000,550000,708331},{0,6667,36667,91667,162500})),0)-LOOKUP(I95,{0,2120834,2162500,2204167,2245834},{48334,40000,26667,13334,0})),{0,162501,275001,579167,750001,1500001,3333334},{0.05105,0.1021,0.2042,0.23483,0.33693,0.4084,0.45945})-LOOKUP(MAX(0,I95-ROUNDUP(IF(I95&lt;=158333,54167,I95*LOOKUP(I95,{0,158334,300000,550000,708331},{0,0.3,0.2,0.1,0})+LOOKUP(I95,{0,158334,300000,550000,708331},{0,6667,36667,91667,162500})),0)-LOOKUP(I95,{0,2120834,2162500,2204167,2245834},{48334,40000,26667,13334,0})),{0,162501,275001,579167,750001,1500001,3333334},{0,8296,36374,54113,130688,237893,408061}),-1))</f>
        <v/>
      </c>
      <c r="K95" s="25">
        <f>IF(AND(D95&gt;0,C95&gt;=E95),ROUND(B95*D95,0),0)</f>
        <v/>
      </c>
      <c r="L95" s="25">
        <f>ROUND(K95*0.14575,0)</f>
        <v/>
      </c>
      <c r="M95" s="25">
        <f>IF(K95=0,0,ROUNDDOWN(ROUND((K95-L95)*LOOKUP(I95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95" s="25">
        <f>B95*C95+K95</f>
        <v/>
      </c>
      <c r="O95" s="25">
        <f>H95*C95+L95</f>
        <v/>
      </c>
      <c r="P95" s="25">
        <f>J95*C95+M95</f>
        <v/>
      </c>
      <c r="Q95" s="25">
        <f>IF(F95=1,IF(N95&lt;741000,0,IF(N95&lt;2191000,N95-740000,IF(N95&lt;2193000,1451000,IF(N95&lt;2196000,1453000,IF(N95&lt;2200000,1456000,IF(N95&lt;6600000,ROUND(IF(FLOOR(N95,4000)&lt;=3600000,FLOOR(N95,4000)*0.7-80000,FLOOR(N95,4000)*0.8-440000),0),IF(N95&lt;=8500000,ROUNDDOWN(N95*0.9-1100000,0),N95-1950000))))))),IF(N95&lt;651000,0,IF(N95&lt;1900000,N95-650000,IF(N95&lt;6600000,ROUND(IF(FLOOR(N95,4000)&lt;=3600000,FLOOR(N95,4000)*0.7-80000,FLOOR(N95,4000)*0.8-440000),0),IF(N95&lt;=8500000,ROUNDDOWN(N95*0.9-1100000,0),N95-1950000)))))</f>
        <v/>
      </c>
      <c r="R95" s="25">
        <f>IF(F95=1,LOOKUP(Q95,{0,4890001,6550001,23500001},{1040000,670000,620000,0}),LOOKUP(Q95,{0,1320001,3360001,4890001,6550001,23500001},{950000,880000,680000,630000,580000,0}))</f>
        <v/>
      </c>
      <c r="S95" s="25">
        <f>MAX(0,ROUNDDOWN(Q95-O95-R95-G95,-3))</f>
        <v/>
      </c>
      <c r="T95" s="25">
        <f>IF(S95&lt;=0,0,ROUNDDOWN(S95*LOOKUP(S95,{0,1950001,3300001,6950001,9000001,18000001,40000001},{0.05,0.1,0.2,0.23,0.33,0.4,0.45})-LOOKUP(S95,{0,1950001,3300001,6950001,9000001,18000001,40000001},{0,97500,427500,636000,1536000,2796000,4796000}),0)+ROUNDDOWN(ROUNDDOWN(S95*LOOKUP(S95,{0,1950001,3300001,6950001,9000001,18000001,40000001},{0.05,0.1,0.2,0.23,0.33,0.4,0.45})-LOOKUP(S95,{0,1950001,3300001,6950001,9000001,18000001,40000001},{0,97500,427500,636000,1536000,2796000,4796000}),0)*0.021,0))</f>
        <v/>
      </c>
      <c r="U95" s="25">
        <f>P95-T95</f>
        <v/>
      </c>
      <c r="V95" s="26">
        <f>IF(AND(P95&gt;0,T95=0),1,0)</f>
        <v/>
      </c>
    </row>
    <row r="96">
      <c r="A96" t="inlineStr">
        <is>
          <t>退職月別 7月に月給2か月分の賞与</t>
        </is>
      </c>
      <c r="B96" s="25" t="n">
        <v>400000</v>
      </c>
      <c r="C96" s="26" t="n">
        <v>7</v>
      </c>
      <c r="D96" s="27" t="n">
        <v>2</v>
      </c>
      <c r="E96" s="26" t="n">
        <v>7</v>
      </c>
      <c r="F96" s="26" t="n">
        <v>1</v>
      </c>
      <c r="G96" s="25" t="n">
        <v>0</v>
      </c>
      <c r="H96" s="25">
        <f>ROUND(B96*0.14575,0)</f>
        <v/>
      </c>
      <c r="I96" s="25">
        <f>B96-H96</f>
        <v/>
      </c>
      <c r="J96" s="25">
        <f>IF(MAX(0,I96-ROUNDUP(IF(I96&lt;=158333,54167,I96*LOOKUP(I96,{0,158334,300000,550000,708331},{0,0.3,0.2,0.1,0})+LOOKUP(I96,{0,158334,300000,550000,708331},{0,6667,36667,91667,162500})),0)-LOOKUP(I96,{0,2120834,2162500,2204167,2245834},{48334,40000,26667,13334,0}))&lt;=0,0,ROUND(MAX(0,I96-ROUNDUP(IF(I96&lt;=158333,54167,I96*LOOKUP(I96,{0,158334,300000,550000,708331},{0,0.3,0.2,0.1,0})+LOOKUP(I96,{0,158334,300000,550000,708331},{0,6667,36667,91667,162500})),0)-LOOKUP(I96,{0,2120834,2162500,2204167,2245834},{48334,40000,26667,13334,0}))*LOOKUP(MAX(0,I96-ROUNDUP(IF(I96&lt;=158333,54167,I96*LOOKUP(I96,{0,158334,300000,550000,708331},{0,0.3,0.2,0.1,0})+LOOKUP(I96,{0,158334,300000,550000,708331},{0,6667,36667,91667,162500})),0)-LOOKUP(I96,{0,2120834,2162500,2204167,2245834},{48334,40000,26667,13334,0})),{0,162501,275001,579167,750001,1500001,3333334},{0.05105,0.1021,0.2042,0.23483,0.33693,0.4084,0.45945})-LOOKUP(MAX(0,I96-ROUNDUP(IF(I96&lt;=158333,54167,I96*LOOKUP(I96,{0,158334,300000,550000,708331},{0,0.3,0.2,0.1,0})+LOOKUP(I96,{0,158334,300000,550000,708331},{0,6667,36667,91667,162500})),0)-LOOKUP(I96,{0,2120834,2162500,2204167,2245834},{48334,40000,26667,13334,0})),{0,162501,275001,579167,750001,1500001,3333334},{0,8296,36374,54113,130688,237893,408061}),-1))</f>
        <v/>
      </c>
      <c r="K96" s="25">
        <f>IF(AND(D96&gt;0,C96&gt;=E96),ROUND(B96*D96,0),0)</f>
        <v/>
      </c>
      <c r="L96" s="25">
        <f>ROUND(K96*0.14575,0)</f>
        <v/>
      </c>
      <c r="M96" s="25">
        <f>IF(K96=0,0,ROUNDDOWN(ROUND((K96-L96)*LOOKUP(I96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96" s="25">
        <f>B96*C96+K96</f>
        <v/>
      </c>
      <c r="O96" s="25">
        <f>H96*C96+L96</f>
        <v/>
      </c>
      <c r="P96" s="25">
        <f>J96*C96+M96</f>
        <v/>
      </c>
      <c r="Q96" s="25">
        <f>IF(F96=1,IF(N96&lt;741000,0,IF(N96&lt;2191000,N96-740000,IF(N96&lt;2193000,1451000,IF(N96&lt;2196000,1453000,IF(N96&lt;2200000,1456000,IF(N96&lt;6600000,ROUND(IF(FLOOR(N96,4000)&lt;=3600000,FLOOR(N96,4000)*0.7-80000,FLOOR(N96,4000)*0.8-440000),0),IF(N96&lt;=8500000,ROUNDDOWN(N96*0.9-1100000,0),N96-1950000))))))),IF(N96&lt;651000,0,IF(N96&lt;1900000,N96-650000,IF(N96&lt;6600000,ROUND(IF(FLOOR(N96,4000)&lt;=3600000,FLOOR(N96,4000)*0.7-80000,FLOOR(N96,4000)*0.8-440000),0),IF(N96&lt;=8500000,ROUNDDOWN(N96*0.9-1100000,0),N96-1950000)))))</f>
        <v/>
      </c>
      <c r="R96" s="25">
        <f>IF(F96=1,LOOKUP(Q96,{0,4890001,6550001,23500001},{1040000,670000,620000,0}),LOOKUP(Q96,{0,1320001,3360001,4890001,6550001,23500001},{950000,880000,680000,630000,580000,0}))</f>
        <v/>
      </c>
      <c r="S96" s="25">
        <f>MAX(0,ROUNDDOWN(Q96-O96-R96-G96,-3))</f>
        <v/>
      </c>
      <c r="T96" s="25">
        <f>IF(S96&lt;=0,0,ROUNDDOWN(S96*LOOKUP(S96,{0,1950001,3300001,6950001,9000001,18000001,40000001},{0.05,0.1,0.2,0.23,0.33,0.4,0.45})-LOOKUP(S96,{0,1950001,3300001,6950001,9000001,18000001,40000001},{0,97500,427500,636000,1536000,2796000,4796000}),0)+ROUNDDOWN(ROUNDDOWN(S96*LOOKUP(S96,{0,1950001,3300001,6950001,9000001,18000001,40000001},{0.05,0.1,0.2,0.23,0.33,0.4,0.45})-LOOKUP(S96,{0,1950001,3300001,6950001,9000001,18000001,40000001},{0,97500,427500,636000,1536000,2796000,4796000}),0)*0.021,0))</f>
        <v/>
      </c>
      <c r="U96" s="25">
        <f>P96-T96</f>
        <v/>
      </c>
      <c r="V96" s="26">
        <f>IF(AND(P96&gt;0,T96=0),1,0)</f>
        <v/>
      </c>
    </row>
    <row r="97">
      <c r="A97" t="inlineStr">
        <is>
          <t>退職月別 7月に月給2か月分の賞与</t>
        </is>
      </c>
      <c r="B97" s="25" t="n">
        <v>500000</v>
      </c>
      <c r="C97" s="26" t="n">
        <v>7</v>
      </c>
      <c r="D97" s="27" t="n">
        <v>2</v>
      </c>
      <c r="E97" s="26" t="n">
        <v>7</v>
      </c>
      <c r="F97" s="26" t="n">
        <v>1</v>
      </c>
      <c r="G97" s="25" t="n">
        <v>0</v>
      </c>
      <c r="H97" s="25">
        <f>ROUND(B97*0.14575,0)</f>
        <v/>
      </c>
      <c r="I97" s="25">
        <f>B97-H97</f>
        <v/>
      </c>
      <c r="J97" s="25">
        <f>IF(MAX(0,I97-ROUNDUP(IF(I97&lt;=158333,54167,I97*LOOKUP(I97,{0,158334,300000,550000,708331},{0,0.3,0.2,0.1,0})+LOOKUP(I97,{0,158334,300000,550000,708331},{0,6667,36667,91667,162500})),0)-LOOKUP(I97,{0,2120834,2162500,2204167,2245834},{48334,40000,26667,13334,0}))&lt;=0,0,ROUND(MAX(0,I97-ROUNDUP(IF(I97&lt;=158333,54167,I97*LOOKUP(I97,{0,158334,300000,550000,708331},{0,0.3,0.2,0.1,0})+LOOKUP(I97,{0,158334,300000,550000,708331},{0,6667,36667,91667,162500})),0)-LOOKUP(I97,{0,2120834,2162500,2204167,2245834},{48334,40000,26667,13334,0}))*LOOKUP(MAX(0,I97-ROUNDUP(IF(I97&lt;=158333,54167,I97*LOOKUP(I97,{0,158334,300000,550000,708331},{0,0.3,0.2,0.1,0})+LOOKUP(I97,{0,158334,300000,550000,708331},{0,6667,36667,91667,162500})),0)-LOOKUP(I97,{0,2120834,2162500,2204167,2245834},{48334,40000,26667,13334,0})),{0,162501,275001,579167,750001,1500001,3333334},{0.05105,0.1021,0.2042,0.23483,0.33693,0.4084,0.45945})-LOOKUP(MAX(0,I97-ROUNDUP(IF(I97&lt;=158333,54167,I97*LOOKUP(I97,{0,158334,300000,550000,708331},{0,0.3,0.2,0.1,0})+LOOKUP(I97,{0,158334,300000,550000,708331},{0,6667,36667,91667,162500})),0)-LOOKUP(I97,{0,2120834,2162500,2204167,2245834},{48334,40000,26667,13334,0})),{0,162501,275001,579167,750001,1500001,3333334},{0,8296,36374,54113,130688,237893,408061}),-1))</f>
        <v/>
      </c>
      <c r="K97" s="25">
        <f>IF(AND(D97&gt;0,C97&gt;=E97),ROUND(B97*D97,0),0)</f>
        <v/>
      </c>
      <c r="L97" s="25">
        <f>ROUND(K97*0.14575,0)</f>
        <v/>
      </c>
      <c r="M97" s="25">
        <f>IF(K97=0,0,ROUNDDOWN(ROUND((K97-L97)*LOOKUP(I97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97" s="25">
        <f>B97*C97+K97</f>
        <v/>
      </c>
      <c r="O97" s="25">
        <f>H97*C97+L97</f>
        <v/>
      </c>
      <c r="P97" s="25">
        <f>J97*C97+M97</f>
        <v/>
      </c>
      <c r="Q97" s="25">
        <f>IF(F97=1,IF(N97&lt;741000,0,IF(N97&lt;2191000,N97-740000,IF(N97&lt;2193000,1451000,IF(N97&lt;2196000,1453000,IF(N97&lt;2200000,1456000,IF(N97&lt;6600000,ROUND(IF(FLOOR(N97,4000)&lt;=3600000,FLOOR(N97,4000)*0.7-80000,FLOOR(N97,4000)*0.8-440000),0),IF(N97&lt;=8500000,ROUNDDOWN(N97*0.9-1100000,0),N97-1950000))))))),IF(N97&lt;651000,0,IF(N97&lt;1900000,N97-650000,IF(N97&lt;6600000,ROUND(IF(FLOOR(N97,4000)&lt;=3600000,FLOOR(N97,4000)*0.7-80000,FLOOR(N97,4000)*0.8-440000),0),IF(N97&lt;=8500000,ROUNDDOWN(N97*0.9-1100000,0),N97-1950000)))))</f>
        <v/>
      </c>
      <c r="R97" s="25">
        <f>IF(F97=1,LOOKUP(Q97,{0,4890001,6550001,23500001},{1040000,670000,620000,0}),LOOKUP(Q97,{0,1320001,3360001,4890001,6550001,23500001},{950000,880000,680000,630000,580000,0}))</f>
        <v/>
      </c>
      <c r="S97" s="25">
        <f>MAX(0,ROUNDDOWN(Q97-O97-R97-G97,-3))</f>
        <v/>
      </c>
      <c r="T97" s="25">
        <f>IF(S97&lt;=0,0,ROUNDDOWN(S97*LOOKUP(S97,{0,1950001,3300001,6950001,9000001,18000001,40000001},{0.05,0.1,0.2,0.23,0.33,0.4,0.45})-LOOKUP(S97,{0,1950001,3300001,6950001,9000001,18000001,40000001},{0,97500,427500,636000,1536000,2796000,4796000}),0)+ROUNDDOWN(ROUNDDOWN(S97*LOOKUP(S97,{0,1950001,3300001,6950001,9000001,18000001,40000001},{0.05,0.1,0.2,0.23,0.33,0.4,0.45})-LOOKUP(S97,{0,1950001,3300001,6950001,9000001,18000001,40000001},{0,97500,427500,636000,1536000,2796000,4796000}),0)*0.021,0))</f>
        <v/>
      </c>
      <c r="U97" s="25">
        <f>P97-T97</f>
        <v/>
      </c>
      <c r="V97" s="26">
        <f>IF(AND(P97&gt;0,T97=0),1,0)</f>
        <v/>
      </c>
    </row>
    <row r="98">
      <c r="A98" t="inlineStr">
        <is>
          <t>退職月別 7月に月給2か月分の賞与</t>
        </is>
      </c>
      <c r="B98" s="25" t="n">
        <v>200000</v>
      </c>
      <c r="C98" s="26" t="n">
        <v>8</v>
      </c>
      <c r="D98" s="27" t="n">
        <v>2</v>
      </c>
      <c r="E98" s="26" t="n">
        <v>7</v>
      </c>
      <c r="F98" s="26" t="n">
        <v>1</v>
      </c>
      <c r="G98" s="25" t="n">
        <v>0</v>
      </c>
      <c r="H98" s="25">
        <f>ROUND(B98*0.14575,0)</f>
        <v/>
      </c>
      <c r="I98" s="25">
        <f>B98-H98</f>
        <v/>
      </c>
      <c r="J98" s="25">
        <f>IF(MAX(0,I98-ROUNDUP(IF(I98&lt;=158333,54167,I98*LOOKUP(I98,{0,158334,300000,550000,708331},{0,0.3,0.2,0.1,0})+LOOKUP(I98,{0,158334,300000,550000,708331},{0,6667,36667,91667,162500})),0)-LOOKUP(I98,{0,2120834,2162500,2204167,2245834},{48334,40000,26667,13334,0}))&lt;=0,0,ROUND(MAX(0,I98-ROUNDUP(IF(I98&lt;=158333,54167,I98*LOOKUP(I98,{0,158334,300000,550000,708331},{0,0.3,0.2,0.1,0})+LOOKUP(I98,{0,158334,300000,550000,708331},{0,6667,36667,91667,162500})),0)-LOOKUP(I98,{0,2120834,2162500,2204167,2245834},{48334,40000,26667,13334,0}))*LOOKUP(MAX(0,I98-ROUNDUP(IF(I98&lt;=158333,54167,I98*LOOKUP(I98,{0,158334,300000,550000,708331},{0,0.3,0.2,0.1,0})+LOOKUP(I98,{0,158334,300000,550000,708331},{0,6667,36667,91667,162500})),0)-LOOKUP(I98,{0,2120834,2162500,2204167,2245834},{48334,40000,26667,13334,0})),{0,162501,275001,579167,750001,1500001,3333334},{0.05105,0.1021,0.2042,0.23483,0.33693,0.4084,0.45945})-LOOKUP(MAX(0,I98-ROUNDUP(IF(I98&lt;=158333,54167,I98*LOOKUP(I98,{0,158334,300000,550000,708331},{0,0.3,0.2,0.1,0})+LOOKUP(I98,{0,158334,300000,550000,708331},{0,6667,36667,91667,162500})),0)-LOOKUP(I98,{0,2120834,2162500,2204167,2245834},{48334,40000,26667,13334,0})),{0,162501,275001,579167,750001,1500001,3333334},{0,8296,36374,54113,130688,237893,408061}),-1))</f>
        <v/>
      </c>
      <c r="K98" s="25">
        <f>IF(AND(D98&gt;0,C98&gt;=E98),ROUND(B98*D98,0),0)</f>
        <v/>
      </c>
      <c r="L98" s="25">
        <f>ROUND(K98*0.14575,0)</f>
        <v/>
      </c>
      <c r="M98" s="25">
        <f>IF(K98=0,0,ROUNDDOWN(ROUND((K98-L98)*LOOKUP(I98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98" s="25">
        <f>B98*C98+K98</f>
        <v/>
      </c>
      <c r="O98" s="25">
        <f>H98*C98+L98</f>
        <v/>
      </c>
      <c r="P98" s="25">
        <f>J98*C98+M98</f>
        <v/>
      </c>
      <c r="Q98" s="25">
        <f>IF(F98=1,IF(N98&lt;741000,0,IF(N98&lt;2191000,N98-740000,IF(N98&lt;2193000,1451000,IF(N98&lt;2196000,1453000,IF(N98&lt;2200000,1456000,IF(N98&lt;6600000,ROUND(IF(FLOOR(N98,4000)&lt;=3600000,FLOOR(N98,4000)*0.7-80000,FLOOR(N98,4000)*0.8-440000),0),IF(N98&lt;=8500000,ROUNDDOWN(N98*0.9-1100000,0),N98-1950000))))))),IF(N98&lt;651000,0,IF(N98&lt;1900000,N98-650000,IF(N98&lt;6600000,ROUND(IF(FLOOR(N98,4000)&lt;=3600000,FLOOR(N98,4000)*0.7-80000,FLOOR(N98,4000)*0.8-440000),0),IF(N98&lt;=8500000,ROUNDDOWN(N98*0.9-1100000,0),N98-1950000)))))</f>
        <v/>
      </c>
      <c r="R98" s="25">
        <f>IF(F98=1,LOOKUP(Q98,{0,4890001,6550001,23500001},{1040000,670000,620000,0}),LOOKUP(Q98,{0,1320001,3360001,4890001,6550001,23500001},{950000,880000,680000,630000,580000,0}))</f>
        <v/>
      </c>
      <c r="S98" s="25">
        <f>MAX(0,ROUNDDOWN(Q98-O98-R98-G98,-3))</f>
        <v/>
      </c>
      <c r="T98" s="25">
        <f>IF(S98&lt;=0,0,ROUNDDOWN(S98*LOOKUP(S98,{0,1950001,3300001,6950001,9000001,18000001,40000001},{0.05,0.1,0.2,0.23,0.33,0.4,0.45})-LOOKUP(S98,{0,1950001,3300001,6950001,9000001,18000001,40000001},{0,97500,427500,636000,1536000,2796000,4796000}),0)+ROUNDDOWN(ROUNDDOWN(S98*LOOKUP(S98,{0,1950001,3300001,6950001,9000001,18000001,40000001},{0.05,0.1,0.2,0.23,0.33,0.4,0.45})-LOOKUP(S98,{0,1950001,3300001,6950001,9000001,18000001,40000001},{0,97500,427500,636000,1536000,2796000,4796000}),0)*0.021,0))</f>
        <v/>
      </c>
      <c r="U98" s="25">
        <f>P98-T98</f>
        <v/>
      </c>
      <c r="V98" s="26">
        <f>IF(AND(P98&gt;0,T98=0),1,0)</f>
        <v/>
      </c>
    </row>
    <row r="99">
      <c r="A99" t="inlineStr">
        <is>
          <t>退職月別 7月に月給2か月分の賞与</t>
        </is>
      </c>
      <c r="B99" s="25" t="n">
        <v>250000</v>
      </c>
      <c r="C99" s="26" t="n">
        <v>8</v>
      </c>
      <c r="D99" s="27" t="n">
        <v>2</v>
      </c>
      <c r="E99" s="26" t="n">
        <v>7</v>
      </c>
      <c r="F99" s="26" t="n">
        <v>1</v>
      </c>
      <c r="G99" s="25" t="n">
        <v>0</v>
      </c>
      <c r="H99" s="25">
        <f>ROUND(B99*0.14575,0)</f>
        <v/>
      </c>
      <c r="I99" s="25">
        <f>B99-H99</f>
        <v/>
      </c>
      <c r="J99" s="25">
        <f>IF(MAX(0,I99-ROUNDUP(IF(I99&lt;=158333,54167,I99*LOOKUP(I99,{0,158334,300000,550000,708331},{0,0.3,0.2,0.1,0})+LOOKUP(I99,{0,158334,300000,550000,708331},{0,6667,36667,91667,162500})),0)-LOOKUP(I99,{0,2120834,2162500,2204167,2245834},{48334,40000,26667,13334,0}))&lt;=0,0,ROUND(MAX(0,I99-ROUNDUP(IF(I99&lt;=158333,54167,I99*LOOKUP(I99,{0,158334,300000,550000,708331},{0,0.3,0.2,0.1,0})+LOOKUP(I99,{0,158334,300000,550000,708331},{0,6667,36667,91667,162500})),0)-LOOKUP(I99,{0,2120834,2162500,2204167,2245834},{48334,40000,26667,13334,0}))*LOOKUP(MAX(0,I99-ROUNDUP(IF(I99&lt;=158333,54167,I99*LOOKUP(I99,{0,158334,300000,550000,708331},{0,0.3,0.2,0.1,0})+LOOKUP(I99,{0,158334,300000,550000,708331},{0,6667,36667,91667,162500})),0)-LOOKUP(I99,{0,2120834,2162500,2204167,2245834},{48334,40000,26667,13334,0})),{0,162501,275001,579167,750001,1500001,3333334},{0.05105,0.1021,0.2042,0.23483,0.33693,0.4084,0.45945})-LOOKUP(MAX(0,I99-ROUNDUP(IF(I99&lt;=158333,54167,I99*LOOKUP(I99,{0,158334,300000,550000,708331},{0,0.3,0.2,0.1,0})+LOOKUP(I99,{0,158334,300000,550000,708331},{0,6667,36667,91667,162500})),0)-LOOKUP(I99,{0,2120834,2162500,2204167,2245834},{48334,40000,26667,13334,0})),{0,162501,275001,579167,750001,1500001,3333334},{0,8296,36374,54113,130688,237893,408061}),-1))</f>
        <v/>
      </c>
      <c r="K99" s="25">
        <f>IF(AND(D99&gt;0,C99&gt;=E99),ROUND(B99*D99,0),0)</f>
        <v/>
      </c>
      <c r="L99" s="25">
        <f>ROUND(K99*0.14575,0)</f>
        <v/>
      </c>
      <c r="M99" s="25">
        <f>IF(K99=0,0,ROUNDDOWN(ROUND((K99-L99)*LOOKUP(I99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99" s="25">
        <f>B99*C99+K99</f>
        <v/>
      </c>
      <c r="O99" s="25">
        <f>H99*C99+L99</f>
        <v/>
      </c>
      <c r="P99" s="25">
        <f>J99*C99+M99</f>
        <v/>
      </c>
      <c r="Q99" s="25">
        <f>IF(F99=1,IF(N99&lt;741000,0,IF(N99&lt;2191000,N99-740000,IF(N99&lt;2193000,1451000,IF(N99&lt;2196000,1453000,IF(N99&lt;2200000,1456000,IF(N99&lt;6600000,ROUND(IF(FLOOR(N99,4000)&lt;=3600000,FLOOR(N99,4000)*0.7-80000,FLOOR(N99,4000)*0.8-440000),0),IF(N99&lt;=8500000,ROUNDDOWN(N99*0.9-1100000,0),N99-1950000))))))),IF(N99&lt;651000,0,IF(N99&lt;1900000,N99-650000,IF(N99&lt;6600000,ROUND(IF(FLOOR(N99,4000)&lt;=3600000,FLOOR(N99,4000)*0.7-80000,FLOOR(N99,4000)*0.8-440000),0),IF(N99&lt;=8500000,ROUNDDOWN(N99*0.9-1100000,0),N99-1950000)))))</f>
        <v/>
      </c>
      <c r="R99" s="25">
        <f>IF(F99=1,LOOKUP(Q99,{0,4890001,6550001,23500001},{1040000,670000,620000,0}),LOOKUP(Q99,{0,1320001,3360001,4890001,6550001,23500001},{950000,880000,680000,630000,580000,0}))</f>
        <v/>
      </c>
      <c r="S99" s="25">
        <f>MAX(0,ROUNDDOWN(Q99-O99-R99-G99,-3))</f>
        <v/>
      </c>
      <c r="T99" s="25">
        <f>IF(S99&lt;=0,0,ROUNDDOWN(S99*LOOKUP(S99,{0,1950001,3300001,6950001,9000001,18000001,40000001},{0.05,0.1,0.2,0.23,0.33,0.4,0.45})-LOOKUP(S99,{0,1950001,3300001,6950001,9000001,18000001,40000001},{0,97500,427500,636000,1536000,2796000,4796000}),0)+ROUNDDOWN(ROUNDDOWN(S99*LOOKUP(S99,{0,1950001,3300001,6950001,9000001,18000001,40000001},{0.05,0.1,0.2,0.23,0.33,0.4,0.45})-LOOKUP(S99,{0,1950001,3300001,6950001,9000001,18000001,40000001},{0,97500,427500,636000,1536000,2796000,4796000}),0)*0.021,0))</f>
        <v/>
      </c>
      <c r="U99" s="25">
        <f>P99-T99</f>
        <v/>
      </c>
      <c r="V99" s="26">
        <f>IF(AND(P99&gt;0,T99=0),1,0)</f>
        <v/>
      </c>
    </row>
    <row r="100">
      <c r="A100" t="inlineStr">
        <is>
          <t>退職月別 7月に月給2か月分の賞与</t>
        </is>
      </c>
      <c r="B100" s="25" t="n">
        <v>300000</v>
      </c>
      <c r="C100" s="26" t="n">
        <v>8</v>
      </c>
      <c r="D100" s="27" t="n">
        <v>2</v>
      </c>
      <c r="E100" s="26" t="n">
        <v>7</v>
      </c>
      <c r="F100" s="26" t="n">
        <v>1</v>
      </c>
      <c r="G100" s="25" t="n">
        <v>0</v>
      </c>
      <c r="H100" s="25">
        <f>ROUND(B100*0.14575,0)</f>
        <v/>
      </c>
      <c r="I100" s="25">
        <f>B100-H100</f>
        <v/>
      </c>
      <c r="J100" s="25">
        <f>IF(MAX(0,I100-ROUNDUP(IF(I100&lt;=158333,54167,I100*LOOKUP(I100,{0,158334,300000,550000,708331},{0,0.3,0.2,0.1,0})+LOOKUP(I100,{0,158334,300000,550000,708331},{0,6667,36667,91667,162500})),0)-LOOKUP(I100,{0,2120834,2162500,2204167,2245834},{48334,40000,26667,13334,0}))&lt;=0,0,ROUND(MAX(0,I100-ROUNDUP(IF(I100&lt;=158333,54167,I100*LOOKUP(I100,{0,158334,300000,550000,708331},{0,0.3,0.2,0.1,0})+LOOKUP(I100,{0,158334,300000,550000,708331},{0,6667,36667,91667,162500})),0)-LOOKUP(I100,{0,2120834,2162500,2204167,2245834},{48334,40000,26667,13334,0}))*LOOKUP(MAX(0,I100-ROUNDUP(IF(I100&lt;=158333,54167,I100*LOOKUP(I100,{0,158334,300000,550000,708331},{0,0.3,0.2,0.1,0})+LOOKUP(I100,{0,158334,300000,550000,708331},{0,6667,36667,91667,162500})),0)-LOOKUP(I100,{0,2120834,2162500,2204167,2245834},{48334,40000,26667,13334,0})),{0,162501,275001,579167,750001,1500001,3333334},{0.05105,0.1021,0.2042,0.23483,0.33693,0.4084,0.45945})-LOOKUP(MAX(0,I100-ROUNDUP(IF(I100&lt;=158333,54167,I100*LOOKUP(I100,{0,158334,300000,550000,708331},{0,0.3,0.2,0.1,0})+LOOKUP(I100,{0,158334,300000,550000,708331},{0,6667,36667,91667,162500})),0)-LOOKUP(I100,{0,2120834,2162500,2204167,2245834},{48334,40000,26667,13334,0})),{0,162501,275001,579167,750001,1500001,3333334},{0,8296,36374,54113,130688,237893,408061}),-1))</f>
        <v/>
      </c>
      <c r="K100" s="25">
        <f>IF(AND(D100&gt;0,C100&gt;=E100),ROUND(B100*D100,0),0)</f>
        <v/>
      </c>
      <c r="L100" s="25">
        <f>ROUND(K100*0.14575,0)</f>
        <v/>
      </c>
      <c r="M100" s="25">
        <f>IF(K100=0,0,ROUNDDOWN(ROUND((K100-L100)*LOOKUP(I100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00" s="25">
        <f>B100*C100+K100</f>
        <v/>
      </c>
      <c r="O100" s="25">
        <f>H100*C100+L100</f>
        <v/>
      </c>
      <c r="P100" s="25">
        <f>J100*C100+M100</f>
        <v/>
      </c>
      <c r="Q100" s="25">
        <f>IF(F100=1,IF(N100&lt;741000,0,IF(N100&lt;2191000,N100-740000,IF(N100&lt;2193000,1451000,IF(N100&lt;2196000,1453000,IF(N100&lt;2200000,1456000,IF(N100&lt;6600000,ROUND(IF(FLOOR(N100,4000)&lt;=3600000,FLOOR(N100,4000)*0.7-80000,FLOOR(N100,4000)*0.8-440000),0),IF(N100&lt;=8500000,ROUNDDOWN(N100*0.9-1100000,0),N100-1950000))))))),IF(N100&lt;651000,0,IF(N100&lt;1900000,N100-650000,IF(N100&lt;6600000,ROUND(IF(FLOOR(N100,4000)&lt;=3600000,FLOOR(N100,4000)*0.7-80000,FLOOR(N100,4000)*0.8-440000),0),IF(N100&lt;=8500000,ROUNDDOWN(N100*0.9-1100000,0),N100-1950000)))))</f>
        <v/>
      </c>
      <c r="R100" s="25">
        <f>IF(F100=1,LOOKUP(Q100,{0,4890001,6550001,23500001},{1040000,670000,620000,0}),LOOKUP(Q100,{0,1320001,3360001,4890001,6550001,23500001},{950000,880000,680000,630000,580000,0}))</f>
        <v/>
      </c>
      <c r="S100" s="25">
        <f>MAX(0,ROUNDDOWN(Q100-O100-R100-G100,-3))</f>
        <v/>
      </c>
      <c r="T100" s="25">
        <f>IF(S100&lt;=0,0,ROUNDDOWN(S100*LOOKUP(S100,{0,1950001,3300001,6950001,9000001,18000001,40000001},{0.05,0.1,0.2,0.23,0.33,0.4,0.45})-LOOKUP(S100,{0,1950001,3300001,6950001,9000001,18000001,40000001},{0,97500,427500,636000,1536000,2796000,4796000}),0)+ROUNDDOWN(ROUNDDOWN(S100*LOOKUP(S100,{0,1950001,3300001,6950001,9000001,18000001,40000001},{0.05,0.1,0.2,0.23,0.33,0.4,0.45})-LOOKUP(S100,{0,1950001,3300001,6950001,9000001,18000001,40000001},{0,97500,427500,636000,1536000,2796000,4796000}),0)*0.021,0))</f>
        <v/>
      </c>
      <c r="U100" s="25">
        <f>P100-T100</f>
        <v/>
      </c>
      <c r="V100" s="26">
        <f>IF(AND(P100&gt;0,T100=0),1,0)</f>
        <v/>
      </c>
    </row>
    <row r="101">
      <c r="A101" t="inlineStr">
        <is>
          <t>退職月別 7月に月給2か月分の賞与</t>
        </is>
      </c>
      <c r="B101" s="25" t="n">
        <v>400000</v>
      </c>
      <c r="C101" s="26" t="n">
        <v>8</v>
      </c>
      <c r="D101" s="27" t="n">
        <v>2</v>
      </c>
      <c r="E101" s="26" t="n">
        <v>7</v>
      </c>
      <c r="F101" s="26" t="n">
        <v>1</v>
      </c>
      <c r="G101" s="25" t="n">
        <v>0</v>
      </c>
      <c r="H101" s="25">
        <f>ROUND(B101*0.14575,0)</f>
        <v/>
      </c>
      <c r="I101" s="25">
        <f>B101-H101</f>
        <v/>
      </c>
      <c r="J101" s="25">
        <f>IF(MAX(0,I101-ROUNDUP(IF(I101&lt;=158333,54167,I101*LOOKUP(I101,{0,158334,300000,550000,708331},{0,0.3,0.2,0.1,0})+LOOKUP(I101,{0,158334,300000,550000,708331},{0,6667,36667,91667,162500})),0)-LOOKUP(I101,{0,2120834,2162500,2204167,2245834},{48334,40000,26667,13334,0}))&lt;=0,0,ROUND(MAX(0,I101-ROUNDUP(IF(I101&lt;=158333,54167,I101*LOOKUP(I101,{0,158334,300000,550000,708331},{0,0.3,0.2,0.1,0})+LOOKUP(I101,{0,158334,300000,550000,708331},{0,6667,36667,91667,162500})),0)-LOOKUP(I101,{0,2120834,2162500,2204167,2245834},{48334,40000,26667,13334,0}))*LOOKUP(MAX(0,I101-ROUNDUP(IF(I101&lt;=158333,54167,I101*LOOKUP(I101,{0,158334,300000,550000,708331},{0,0.3,0.2,0.1,0})+LOOKUP(I101,{0,158334,300000,550000,708331},{0,6667,36667,91667,162500})),0)-LOOKUP(I101,{0,2120834,2162500,2204167,2245834},{48334,40000,26667,13334,0})),{0,162501,275001,579167,750001,1500001,3333334},{0.05105,0.1021,0.2042,0.23483,0.33693,0.4084,0.45945})-LOOKUP(MAX(0,I101-ROUNDUP(IF(I101&lt;=158333,54167,I101*LOOKUP(I101,{0,158334,300000,550000,708331},{0,0.3,0.2,0.1,0})+LOOKUP(I101,{0,158334,300000,550000,708331},{0,6667,36667,91667,162500})),0)-LOOKUP(I101,{0,2120834,2162500,2204167,2245834},{48334,40000,26667,13334,0})),{0,162501,275001,579167,750001,1500001,3333334},{0,8296,36374,54113,130688,237893,408061}),-1))</f>
        <v/>
      </c>
      <c r="K101" s="25">
        <f>IF(AND(D101&gt;0,C101&gt;=E101),ROUND(B101*D101,0),0)</f>
        <v/>
      </c>
      <c r="L101" s="25">
        <f>ROUND(K101*0.14575,0)</f>
        <v/>
      </c>
      <c r="M101" s="25">
        <f>IF(K101=0,0,ROUNDDOWN(ROUND((K101-L101)*LOOKUP(I101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01" s="25">
        <f>B101*C101+K101</f>
        <v/>
      </c>
      <c r="O101" s="25">
        <f>H101*C101+L101</f>
        <v/>
      </c>
      <c r="P101" s="25">
        <f>J101*C101+M101</f>
        <v/>
      </c>
      <c r="Q101" s="25">
        <f>IF(F101=1,IF(N101&lt;741000,0,IF(N101&lt;2191000,N101-740000,IF(N101&lt;2193000,1451000,IF(N101&lt;2196000,1453000,IF(N101&lt;2200000,1456000,IF(N101&lt;6600000,ROUND(IF(FLOOR(N101,4000)&lt;=3600000,FLOOR(N101,4000)*0.7-80000,FLOOR(N101,4000)*0.8-440000),0),IF(N101&lt;=8500000,ROUNDDOWN(N101*0.9-1100000,0),N101-1950000))))))),IF(N101&lt;651000,0,IF(N101&lt;1900000,N101-650000,IF(N101&lt;6600000,ROUND(IF(FLOOR(N101,4000)&lt;=3600000,FLOOR(N101,4000)*0.7-80000,FLOOR(N101,4000)*0.8-440000),0),IF(N101&lt;=8500000,ROUNDDOWN(N101*0.9-1100000,0),N101-1950000)))))</f>
        <v/>
      </c>
      <c r="R101" s="25">
        <f>IF(F101=1,LOOKUP(Q101,{0,4890001,6550001,23500001},{1040000,670000,620000,0}),LOOKUP(Q101,{0,1320001,3360001,4890001,6550001,23500001},{950000,880000,680000,630000,580000,0}))</f>
        <v/>
      </c>
      <c r="S101" s="25">
        <f>MAX(0,ROUNDDOWN(Q101-O101-R101-G101,-3))</f>
        <v/>
      </c>
      <c r="T101" s="25">
        <f>IF(S101&lt;=0,0,ROUNDDOWN(S101*LOOKUP(S101,{0,1950001,3300001,6950001,9000001,18000001,40000001},{0.05,0.1,0.2,0.23,0.33,0.4,0.45})-LOOKUP(S101,{0,1950001,3300001,6950001,9000001,18000001,40000001},{0,97500,427500,636000,1536000,2796000,4796000}),0)+ROUNDDOWN(ROUNDDOWN(S101*LOOKUP(S101,{0,1950001,3300001,6950001,9000001,18000001,40000001},{0.05,0.1,0.2,0.23,0.33,0.4,0.45})-LOOKUP(S101,{0,1950001,3300001,6950001,9000001,18000001,40000001},{0,97500,427500,636000,1536000,2796000,4796000}),0)*0.021,0))</f>
        <v/>
      </c>
      <c r="U101" s="25">
        <f>P101-T101</f>
        <v/>
      </c>
      <c r="V101" s="26">
        <f>IF(AND(P101&gt;0,T101=0),1,0)</f>
        <v/>
      </c>
    </row>
    <row r="102">
      <c r="A102" t="inlineStr">
        <is>
          <t>退職月別 7月に月給2か月分の賞与</t>
        </is>
      </c>
      <c r="B102" s="25" t="n">
        <v>500000</v>
      </c>
      <c r="C102" s="26" t="n">
        <v>8</v>
      </c>
      <c r="D102" s="27" t="n">
        <v>2</v>
      </c>
      <c r="E102" s="26" t="n">
        <v>7</v>
      </c>
      <c r="F102" s="26" t="n">
        <v>1</v>
      </c>
      <c r="G102" s="25" t="n">
        <v>0</v>
      </c>
      <c r="H102" s="25">
        <f>ROUND(B102*0.14575,0)</f>
        <v/>
      </c>
      <c r="I102" s="25">
        <f>B102-H102</f>
        <v/>
      </c>
      <c r="J102" s="25">
        <f>IF(MAX(0,I102-ROUNDUP(IF(I102&lt;=158333,54167,I102*LOOKUP(I102,{0,158334,300000,550000,708331},{0,0.3,0.2,0.1,0})+LOOKUP(I102,{0,158334,300000,550000,708331},{0,6667,36667,91667,162500})),0)-LOOKUP(I102,{0,2120834,2162500,2204167,2245834},{48334,40000,26667,13334,0}))&lt;=0,0,ROUND(MAX(0,I102-ROUNDUP(IF(I102&lt;=158333,54167,I102*LOOKUP(I102,{0,158334,300000,550000,708331},{0,0.3,0.2,0.1,0})+LOOKUP(I102,{0,158334,300000,550000,708331},{0,6667,36667,91667,162500})),0)-LOOKUP(I102,{0,2120834,2162500,2204167,2245834},{48334,40000,26667,13334,0}))*LOOKUP(MAX(0,I102-ROUNDUP(IF(I102&lt;=158333,54167,I102*LOOKUP(I102,{0,158334,300000,550000,708331},{0,0.3,0.2,0.1,0})+LOOKUP(I102,{0,158334,300000,550000,708331},{0,6667,36667,91667,162500})),0)-LOOKUP(I102,{0,2120834,2162500,2204167,2245834},{48334,40000,26667,13334,0})),{0,162501,275001,579167,750001,1500001,3333334},{0.05105,0.1021,0.2042,0.23483,0.33693,0.4084,0.45945})-LOOKUP(MAX(0,I102-ROUNDUP(IF(I102&lt;=158333,54167,I102*LOOKUP(I102,{0,158334,300000,550000,708331},{0,0.3,0.2,0.1,0})+LOOKUP(I102,{0,158334,300000,550000,708331},{0,6667,36667,91667,162500})),0)-LOOKUP(I102,{0,2120834,2162500,2204167,2245834},{48334,40000,26667,13334,0})),{0,162501,275001,579167,750001,1500001,3333334},{0,8296,36374,54113,130688,237893,408061}),-1))</f>
        <v/>
      </c>
      <c r="K102" s="25">
        <f>IF(AND(D102&gt;0,C102&gt;=E102),ROUND(B102*D102,0),0)</f>
        <v/>
      </c>
      <c r="L102" s="25">
        <f>ROUND(K102*0.14575,0)</f>
        <v/>
      </c>
      <c r="M102" s="25">
        <f>IF(K102=0,0,ROUNDDOWN(ROUND((K102-L102)*LOOKUP(I102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02" s="25">
        <f>B102*C102+K102</f>
        <v/>
      </c>
      <c r="O102" s="25">
        <f>H102*C102+L102</f>
        <v/>
      </c>
      <c r="P102" s="25">
        <f>J102*C102+M102</f>
        <v/>
      </c>
      <c r="Q102" s="25">
        <f>IF(F102=1,IF(N102&lt;741000,0,IF(N102&lt;2191000,N102-740000,IF(N102&lt;2193000,1451000,IF(N102&lt;2196000,1453000,IF(N102&lt;2200000,1456000,IF(N102&lt;6600000,ROUND(IF(FLOOR(N102,4000)&lt;=3600000,FLOOR(N102,4000)*0.7-80000,FLOOR(N102,4000)*0.8-440000),0),IF(N102&lt;=8500000,ROUNDDOWN(N102*0.9-1100000,0),N102-1950000))))))),IF(N102&lt;651000,0,IF(N102&lt;1900000,N102-650000,IF(N102&lt;6600000,ROUND(IF(FLOOR(N102,4000)&lt;=3600000,FLOOR(N102,4000)*0.7-80000,FLOOR(N102,4000)*0.8-440000),0),IF(N102&lt;=8500000,ROUNDDOWN(N102*0.9-1100000,0),N102-1950000)))))</f>
        <v/>
      </c>
      <c r="R102" s="25">
        <f>IF(F102=1,LOOKUP(Q102,{0,4890001,6550001,23500001},{1040000,670000,620000,0}),LOOKUP(Q102,{0,1320001,3360001,4890001,6550001,23500001},{950000,880000,680000,630000,580000,0}))</f>
        <v/>
      </c>
      <c r="S102" s="25">
        <f>MAX(0,ROUNDDOWN(Q102-O102-R102-G102,-3))</f>
        <v/>
      </c>
      <c r="T102" s="25">
        <f>IF(S102&lt;=0,0,ROUNDDOWN(S102*LOOKUP(S102,{0,1950001,3300001,6950001,9000001,18000001,40000001},{0.05,0.1,0.2,0.23,0.33,0.4,0.45})-LOOKUP(S102,{0,1950001,3300001,6950001,9000001,18000001,40000001},{0,97500,427500,636000,1536000,2796000,4796000}),0)+ROUNDDOWN(ROUNDDOWN(S102*LOOKUP(S102,{0,1950001,3300001,6950001,9000001,18000001,40000001},{0.05,0.1,0.2,0.23,0.33,0.4,0.45})-LOOKUP(S102,{0,1950001,3300001,6950001,9000001,18000001,40000001},{0,97500,427500,636000,1536000,2796000,4796000}),0)*0.021,0))</f>
        <v/>
      </c>
      <c r="U102" s="25">
        <f>P102-T102</f>
        <v/>
      </c>
      <c r="V102" s="26">
        <f>IF(AND(P102&gt;0,T102=0),1,0)</f>
        <v/>
      </c>
    </row>
    <row r="103">
      <c r="A103" t="inlineStr">
        <is>
          <t>退職月別 7月に月給2か月分の賞与</t>
        </is>
      </c>
      <c r="B103" s="25" t="n">
        <v>200000</v>
      </c>
      <c r="C103" s="26" t="n">
        <v>9</v>
      </c>
      <c r="D103" s="27" t="n">
        <v>2</v>
      </c>
      <c r="E103" s="26" t="n">
        <v>7</v>
      </c>
      <c r="F103" s="26" t="n">
        <v>1</v>
      </c>
      <c r="G103" s="25" t="n">
        <v>0</v>
      </c>
      <c r="H103" s="25">
        <f>ROUND(B103*0.14575,0)</f>
        <v/>
      </c>
      <c r="I103" s="25">
        <f>B103-H103</f>
        <v/>
      </c>
      <c r="J103" s="25">
        <f>IF(MAX(0,I103-ROUNDUP(IF(I103&lt;=158333,54167,I103*LOOKUP(I103,{0,158334,300000,550000,708331},{0,0.3,0.2,0.1,0})+LOOKUP(I103,{0,158334,300000,550000,708331},{0,6667,36667,91667,162500})),0)-LOOKUP(I103,{0,2120834,2162500,2204167,2245834},{48334,40000,26667,13334,0}))&lt;=0,0,ROUND(MAX(0,I103-ROUNDUP(IF(I103&lt;=158333,54167,I103*LOOKUP(I103,{0,158334,300000,550000,708331},{0,0.3,0.2,0.1,0})+LOOKUP(I103,{0,158334,300000,550000,708331},{0,6667,36667,91667,162500})),0)-LOOKUP(I103,{0,2120834,2162500,2204167,2245834},{48334,40000,26667,13334,0}))*LOOKUP(MAX(0,I103-ROUNDUP(IF(I103&lt;=158333,54167,I103*LOOKUP(I103,{0,158334,300000,550000,708331},{0,0.3,0.2,0.1,0})+LOOKUP(I103,{0,158334,300000,550000,708331},{0,6667,36667,91667,162500})),0)-LOOKUP(I103,{0,2120834,2162500,2204167,2245834},{48334,40000,26667,13334,0})),{0,162501,275001,579167,750001,1500001,3333334},{0.05105,0.1021,0.2042,0.23483,0.33693,0.4084,0.45945})-LOOKUP(MAX(0,I103-ROUNDUP(IF(I103&lt;=158333,54167,I103*LOOKUP(I103,{0,158334,300000,550000,708331},{0,0.3,0.2,0.1,0})+LOOKUP(I103,{0,158334,300000,550000,708331},{0,6667,36667,91667,162500})),0)-LOOKUP(I103,{0,2120834,2162500,2204167,2245834},{48334,40000,26667,13334,0})),{0,162501,275001,579167,750001,1500001,3333334},{0,8296,36374,54113,130688,237893,408061}),-1))</f>
        <v/>
      </c>
      <c r="K103" s="25">
        <f>IF(AND(D103&gt;0,C103&gt;=E103),ROUND(B103*D103,0),0)</f>
        <v/>
      </c>
      <c r="L103" s="25">
        <f>ROUND(K103*0.14575,0)</f>
        <v/>
      </c>
      <c r="M103" s="25">
        <f>IF(K103=0,0,ROUNDDOWN(ROUND((K103-L103)*LOOKUP(I103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03" s="25">
        <f>B103*C103+K103</f>
        <v/>
      </c>
      <c r="O103" s="25">
        <f>H103*C103+L103</f>
        <v/>
      </c>
      <c r="P103" s="25">
        <f>J103*C103+M103</f>
        <v/>
      </c>
      <c r="Q103" s="25">
        <f>IF(F103=1,IF(N103&lt;741000,0,IF(N103&lt;2191000,N103-740000,IF(N103&lt;2193000,1451000,IF(N103&lt;2196000,1453000,IF(N103&lt;2200000,1456000,IF(N103&lt;6600000,ROUND(IF(FLOOR(N103,4000)&lt;=3600000,FLOOR(N103,4000)*0.7-80000,FLOOR(N103,4000)*0.8-440000),0),IF(N103&lt;=8500000,ROUNDDOWN(N103*0.9-1100000,0),N103-1950000))))))),IF(N103&lt;651000,0,IF(N103&lt;1900000,N103-650000,IF(N103&lt;6600000,ROUND(IF(FLOOR(N103,4000)&lt;=3600000,FLOOR(N103,4000)*0.7-80000,FLOOR(N103,4000)*0.8-440000),0),IF(N103&lt;=8500000,ROUNDDOWN(N103*0.9-1100000,0),N103-1950000)))))</f>
        <v/>
      </c>
      <c r="R103" s="25">
        <f>IF(F103=1,LOOKUP(Q103,{0,4890001,6550001,23500001},{1040000,670000,620000,0}),LOOKUP(Q103,{0,1320001,3360001,4890001,6550001,23500001},{950000,880000,680000,630000,580000,0}))</f>
        <v/>
      </c>
      <c r="S103" s="25">
        <f>MAX(0,ROUNDDOWN(Q103-O103-R103-G103,-3))</f>
        <v/>
      </c>
      <c r="T103" s="25">
        <f>IF(S103&lt;=0,0,ROUNDDOWN(S103*LOOKUP(S103,{0,1950001,3300001,6950001,9000001,18000001,40000001},{0.05,0.1,0.2,0.23,0.33,0.4,0.45})-LOOKUP(S103,{0,1950001,3300001,6950001,9000001,18000001,40000001},{0,97500,427500,636000,1536000,2796000,4796000}),0)+ROUNDDOWN(ROUNDDOWN(S103*LOOKUP(S103,{0,1950001,3300001,6950001,9000001,18000001,40000001},{0.05,0.1,0.2,0.23,0.33,0.4,0.45})-LOOKUP(S103,{0,1950001,3300001,6950001,9000001,18000001,40000001},{0,97500,427500,636000,1536000,2796000,4796000}),0)*0.021,0))</f>
        <v/>
      </c>
      <c r="U103" s="25">
        <f>P103-T103</f>
        <v/>
      </c>
      <c r="V103" s="26">
        <f>IF(AND(P103&gt;0,T103=0),1,0)</f>
        <v/>
      </c>
    </row>
    <row r="104">
      <c r="A104" t="inlineStr">
        <is>
          <t>退職月別 7月に月給2か月分の賞与</t>
        </is>
      </c>
      <c r="B104" s="25" t="n">
        <v>250000</v>
      </c>
      <c r="C104" s="26" t="n">
        <v>9</v>
      </c>
      <c r="D104" s="27" t="n">
        <v>2</v>
      </c>
      <c r="E104" s="26" t="n">
        <v>7</v>
      </c>
      <c r="F104" s="26" t="n">
        <v>1</v>
      </c>
      <c r="G104" s="25" t="n">
        <v>0</v>
      </c>
      <c r="H104" s="25">
        <f>ROUND(B104*0.14575,0)</f>
        <v/>
      </c>
      <c r="I104" s="25">
        <f>B104-H104</f>
        <v/>
      </c>
      <c r="J104" s="25">
        <f>IF(MAX(0,I104-ROUNDUP(IF(I104&lt;=158333,54167,I104*LOOKUP(I104,{0,158334,300000,550000,708331},{0,0.3,0.2,0.1,0})+LOOKUP(I104,{0,158334,300000,550000,708331},{0,6667,36667,91667,162500})),0)-LOOKUP(I104,{0,2120834,2162500,2204167,2245834},{48334,40000,26667,13334,0}))&lt;=0,0,ROUND(MAX(0,I104-ROUNDUP(IF(I104&lt;=158333,54167,I104*LOOKUP(I104,{0,158334,300000,550000,708331},{0,0.3,0.2,0.1,0})+LOOKUP(I104,{0,158334,300000,550000,708331},{0,6667,36667,91667,162500})),0)-LOOKUP(I104,{0,2120834,2162500,2204167,2245834},{48334,40000,26667,13334,0}))*LOOKUP(MAX(0,I104-ROUNDUP(IF(I104&lt;=158333,54167,I104*LOOKUP(I104,{0,158334,300000,550000,708331},{0,0.3,0.2,0.1,0})+LOOKUP(I104,{0,158334,300000,550000,708331},{0,6667,36667,91667,162500})),0)-LOOKUP(I104,{0,2120834,2162500,2204167,2245834},{48334,40000,26667,13334,0})),{0,162501,275001,579167,750001,1500001,3333334},{0.05105,0.1021,0.2042,0.23483,0.33693,0.4084,0.45945})-LOOKUP(MAX(0,I104-ROUNDUP(IF(I104&lt;=158333,54167,I104*LOOKUP(I104,{0,158334,300000,550000,708331},{0,0.3,0.2,0.1,0})+LOOKUP(I104,{0,158334,300000,550000,708331},{0,6667,36667,91667,162500})),0)-LOOKUP(I104,{0,2120834,2162500,2204167,2245834},{48334,40000,26667,13334,0})),{0,162501,275001,579167,750001,1500001,3333334},{0,8296,36374,54113,130688,237893,408061}),-1))</f>
        <v/>
      </c>
      <c r="K104" s="25">
        <f>IF(AND(D104&gt;0,C104&gt;=E104),ROUND(B104*D104,0),0)</f>
        <v/>
      </c>
      <c r="L104" s="25">
        <f>ROUND(K104*0.14575,0)</f>
        <v/>
      </c>
      <c r="M104" s="25">
        <f>IF(K104=0,0,ROUNDDOWN(ROUND((K104-L104)*LOOKUP(I104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04" s="25">
        <f>B104*C104+K104</f>
        <v/>
      </c>
      <c r="O104" s="25">
        <f>H104*C104+L104</f>
        <v/>
      </c>
      <c r="P104" s="25">
        <f>J104*C104+M104</f>
        <v/>
      </c>
      <c r="Q104" s="25">
        <f>IF(F104=1,IF(N104&lt;741000,0,IF(N104&lt;2191000,N104-740000,IF(N104&lt;2193000,1451000,IF(N104&lt;2196000,1453000,IF(N104&lt;2200000,1456000,IF(N104&lt;6600000,ROUND(IF(FLOOR(N104,4000)&lt;=3600000,FLOOR(N104,4000)*0.7-80000,FLOOR(N104,4000)*0.8-440000),0),IF(N104&lt;=8500000,ROUNDDOWN(N104*0.9-1100000,0),N104-1950000))))))),IF(N104&lt;651000,0,IF(N104&lt;1900000,N104-650000,IF(N104&lt;6600000,ROUND(IF(FLOOR(N104,4000)&lt;=3600000,FLOOR(N104,4000)*0.7-80000,FLOOR(N104,4000)*0.8-440000),0),IF(N104&lt;=8500000,ROUNDDOWN(N104*0.9-1100000,0),N104-1950000)))))</f>
        <v/>
      </c>
      <c r="R104" s="25">
        <f>IF(F104=1,LOOKUP(Q104,{0,4890001,6550001,23500001},{1040000,670000,620000,0}),LOOKUP(Q104,{0,1320001,3360001,4890001,6550001,23500001},{950000,880000,680000,630000,580000,0}))</f>
        <v/>
      </c>
      <c r="S104" s="25">
        <f>MAX(0,ROUNDDOWN(Q104-O104-R104-G104,-3))</f>
        <v/>
      </c>
      <c r="T104" s="25">
        <f>IF(S104&lt;=0,0,ROUNDDOWN(S104*LOOKUP(S104,{0,1950001,3300001,6950001,9000001,18000001,40000001},{0.05,0.1,0.2,0.23,0.33,0.4,0.45})-LOOKUP(S104,{0,1950001,3300001,6950001,9000001,18000001,40000001},{0,97500,427500,636000,1536000,2796000,4796000}),0)+ROUNDDOWN(ROUNDDOWN(S104*LOOKUP(S104,{0,1950001,3300001,6950001,9000001,18000001,40000001},{0.05,0.1,0.2,0.23,0.33,0.4,0.45})-LOOKUP(S104,{0,1950001,3300001,6950001,9000001,18000001,40000001},{0,97500,427500,636000,1536000,2796000,4796000}),0)*0.021,0))</f>
        <v/>
      </c>
      <c r="U104" s="25">
        <f>P104-T104</f>
        <v/>
      </c>
      <c r="V104" s="26">
        <f>IF(AND(P104&gt;0,T104=0),1,0)</f>
        <v/>
      </c>
    </row>
    <row r="105">
      <c r="A105" t="inlineStr">
        <is>
          <t>退職月別 7月に月給2か月分の賞与</t>
        </is>
      </c>
      <c r="B105" s="25" t="n">
        <v>300000</v>
      </c>
      <c r="C105" s="26" t="n">
        <v>9</v>
      </c>
      <c r="D105" s="27" t="n">
        <v>2</v>
      </c>
      <c r="E105" s="26" t="n">
        <v>7</v>
      </c>
      <c r="F105" s="26" t="n">
        <v>1</v>
      </c>
      <c r="G105" s="25" t="n">
        <v>0</v>
      </c>
      <c r="H105" s="25">
        <f>ROUND(B105*0.14575,0)</f>
        <v/>
      </c>
      <c r="I105" s="25">
        <f>B105-H105</f>
        <v/>
      </c>
      <c r="J105" s="25">
        <f>IF(MAX(0,I105-ROUNDUP(IF(I105&lt;=158333,54167,I105*LOOKUP(I105,{0,158334,300000,550000,708331},{0,0.3,0.2,0.1,0})+LOOKUP(I105,{0,158334,300000,550000,708331},{0,6667,36667,91667,162500})),0)-LOOKUP(I105,{0,2120834,2162500,2204167,2245834},{48334,40000,26667,13334,0}))&lt;=0,0,ROUND(MAX(0,I105-ROUNDUP(IF(I105&lt;=158333,54167,I105*LOOKUP(I105,{0,158334,300000,550000,708331},{0,0.3,0.2,0.1,0})+LOOKUP(I105,{0,158334,300000,550000,708331},{0,6667,36667,91667,162500})),0)-LOOKUP(I105,{0,2120834,2162500,2204167,2245834},{48334,40000,26667,13334,0}))*LOOKUP(MAX(0,I105-ROUNDUP(IF(I105&lt;=158333,54167,I105*LOOKUP(I105,{0,158334,300000,550000,708331},{0,0.3,0.2,0.1,0})+LOOKUP(I105,{0,158334,300000,550000,708331},{0,6667,36667,91667,162500})),0)-LOOKUP(I105,{0,2120834,2162500,2204167,2245834},{48334,40000,26667,13334,0})),{0,162501,275001,579167,750001,1500001,3333334},{0.05105,0.1021,0.2042,0.23483,0.33693,0.4084,0.45945})-LOOKUP(MAX(0,I105-ROUNDUP(IF(I105&lt;=158333,54167,I105*LOOKUP(I105,{0,158334,300000,550000,708331},{0,0.3,0.2,0.1,0})+LOOKUP(I105,{0,158334,300000,550000,708331},{0,6667,36667,91667,162500})),0)-LOOKUP(I105,{0,2120834,2162500,2204167,2245834},{48334,40000,26667,13334,0})),{0,162501,275001,579167,750001,1500001,3333334},{0,8296,36374,54113,130688,237893,408061}),-1))</f>
        <v/>
      </c>
      <c r="K105" s="25">
        <f>IF(AND(D105&gt;0,C105&gt;=E105),ROUND(B105*D105,0),0)</f>
        <v/>
      </c>
      <c r="L105" s="25">
        <f>ROUND(K105*0.14575,0)</f>
        <v/>
      </c>
      <c r="M105" s="25">
        <f>IF(K105=0,0,ROUNDDOWN(ROUND((K105-L105)*LOOKUP(I105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05" s="25">
        <f>B105*C105+K105</f>
        <v/>
      </c>
      <c r="O105" s="25">
        <f>H105*C105+L105</f>
        <v/>
      </c>
      <c r="P105" s="25">
        <f>J105*C105+M105</f>
        <v/>
      </c>
      <c r="Q105" s="25">
        <f>IF(F105=1,IF(N105&lt;741000,0,IF(N105&lt;2191000,N105-740000,IF(N105&lt;2193000,1451000,IF(N105&lt;2196000,1453000,IF(N105&lt;2200000,1456000,IF(N105&lt;6600000,ROUND(IF(FLOOR(N105,4000)&lt;=3600000,FLOOR(N105,4000)*0.7-80000,FLOOR(N105,4000)*0.8-440000),0),IF(N105&lt;=8500000,ROUNDDOWN(N105*0.9-1100000,0),N105-1950000))))))),IF(N105&lt;651000,0,IF(N105&lt;1900000,N105-650000,IF(N105&lt;6600000,ROUND(IF(FLOOR(N105,4000)&lt;=3600000,FLOOR(N105,4000)*0.7-80000,FLOOR(N105,4000)*0.8-440000),0),IF(N105&lt;=8500000,ROUNDDOWN(N105*0.9-1100000,0),N105-1950000)))))</f>
        <v/>
      </c>
      <c r="R105" s="25">
        <f>IF(F105=1,LOOKUP(Q105,{0,4890001,6550001,23500001},{1040000,670000,620000,0}),LOOKUP(Q105,{0,1320001,3360001,4890001,6550001,23500001},{950000,880000,680000,630000,580000,0}))</f>
        <v/>
      </c>
      <c r="S105" s="25">
        <f>MAX(0,ROUNDDOWN(Q105-O105-R105-G105,-3))</f>
        <v/>
      </c>
      <c r="T105" s="25">
        <f>IF(S105&lt;=0,0,ROUNDDOWN(S105*LOOKUP(S105,{0,1950001,3300001,6950001,9000001,18000001,40000001},{0.05,0.1,0.2,0.23,0.33,0.4,0.45})-LOOKUP(S105,{0,1950001,3300001,6950001,9000001,18000001,40000001},{0,97500,427500,636000,1536000,2796000,4796000}),0)+ROUNDDOWN(ROUNDDOWN(S105*LOOKUP(S105,{0,1950001,3300001,6950001,9000001,18000001,40000001},{0.05,0.1,0.2,0.23,0.33,0.4,0.45})-LOOKUP(S105,{0,1950001,3300001,6950001,9000001,18000001,40000001},{0,97500,427500,636000,1536000,2796000,4796000}),0)*0.021,0))</f>
        <v/>
      </c>
      <c r="U105" s="25">
        <f>P105-T105</f>
        <v/>
      </c>
      <c r="V105" s="26">
        <f>IF(AND(P105&gt;0,T105=0),1,0)</f>
        <v/>
      </c>
    </row>
    <row r="106">
      <c r="A106" t="inlineStr">
        <is>
          <t>退職月別 7月に月給2か月分の賞与</t>
        </is>
      </c>
      <c r="B106" s="25" t="n">
        <v>400000</v>
      </c>
      <c r="C106" s="26" t="n">
        <v>9</v>
      </c>
      <c r="D106" s="27" t="n">
        <v>2</v>
      </c>
      <c r="E106" s="26" t="n">
        <v>7</v>
      </c>
      <c r="F106" s="26" t="n">
        <v>1</v>
      </c>
      <c r="G106" s="25" t="n">
        <v>0</v>
      </c>
      <c r="H106" s="25">
        <f>ROUND(B106*0.14575,0)</f>
        <v/>
      </c>
      <c r="I106" s="25">
        <f>B106-H106</f>
        <v/>
      </c>
      <c r="J106" s="25">
        <f>IF(MAX(0,I106-ROUNDUP(IF(I106&lt;=158333,54167,I106*LOOKUP(I106,{0,158334,300000,550000,708331},{0,0.3,0.2,0.1,0})+LOOKUP(I106,{0,158334,300000,550000,708331},{0,6667,36667,91667,162500})),0)-LOOKUP(I106,{0,2120834,2162500,2204167,2245834},{48334,40000,26667,13334,0}))&lt;=0,0,ROUND(MAX(0,I106-ROUNDUP(IF(I106&lt;=158333,54167,I106*LOOKUP(I106,{0,158334,300000,550000,708331},{0,0.3,0.2,0.1,0})+LOOKUP(I106,{0,158334,300000,550000,708331},{0,6667,36667,91667,162500})),0)-LOOKUP(I106,{0,2120834,2162500,2204167,2245834},{48334,40000,26667,13334,0}))*LOOKUP(MAX(0,I106-ROUNDUP(IF(I106&lt;=158333,54167,I106*LOOKUP(I106,{0,158334,300000,550000,708331},{0,0.3,0.2,0.1,0})+LOOKUP(I106,{0,158334,300000,550000,708331},{0,6667,36667,91667,162500})),0)-LOOKUP(I106,{0,2120834,2162500,2204167,2245834},{48334,40000,26667,13334,0})),{0,162501,275001,579167,750001,1500001,3333334},{0.05105,0.1021,0.2042,0.23483,0.33693,0.4084,0.45945})-LOOKUP(MAX(0,I106-ROUNDUP(IF(I106&lt;=158333,54167,I106*LOOKUP(I106,{0,158334,300000,550000,708331},{0,0.3,0.2,0.1,0})+LOOKUP(I106,{0,158334,300000,550000,708331},{0,6667,36667,91667,162500})),0)-LOOKUP(I106,{0,2120834,2162500,2204167,2245834},{48334,40000,26667,13334,0})),{0,162501,275001,579167,750001,1500001,3333334},{0,8296,36374,54113,130688,237893,408061}),-1))</f>
        <v/>
      </c>
      <c r="K106" s="25">
        <f>IF(AND(D106&gt;0,C106&gt;=E106),ROUND(B106*D106,0),0)</f>
        <v/>
      </c>
      <c r="L106" s="25">
        <f>ROUND(K106*0.14575,0)</f>
        <v/>
      </c>
      <c r="M106" s="25">
        <f>IF(K106=0,0,ROUNDDOWN(ROUND((K106-L106)*LOOKUP(I106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06" s="25">
        <f>B106*C106+K106</f>
        <v/>
      </c>
      <c r="O106" s="25">
        <f>H106*C106+L106</f>
        <v/>
      </c>
      <c r="P106" s="25">
        <f>J106*C106+M106</f>
        <v/>
      </c>
      <c r="Q106" s="25">
        <f>IF(F106=1,IF(N106&lt;741000,0,IF(N106&lt;2191000,N106-740000,IF(N106&lt;2193000,1451000,IF(N106&lt;2196000,1453000,IF(N106&lt;2200000,1456000,IF(N106&lt;6600000,ROUND(IF(FLOOR(N106,4000)&lt;=3600000,FLOOR(N106,4000)*0.7-80000,FLOOR(N106,4000)*0.8-440000),0),IF(N106&lt;=8500000,ROUNDDOWN(N106*0.9-1100000,0),N106-1950000))))))),IF(N106&lt;651000,0,IF(N106&lt;1900000,N106-650000,IF(N106&lt;6600000,ROUND(IF(FLOOR(N106,4000)&lt;=3600000,FLOOR(N106,4000)*0.7-80000,FLOOR(N106,4000)*0.8-440000),0),IF(N106&lt;=8500000,ROUNDDOWN(N106*0.9-1100000,0),N106-1950000)))))</f>
        <v/>
      </c>
      <c r="R106" s="25">
        <f>IF(F106=1,LOOKUP(Q106,{0,4890001,6550001,23500001},{1040000,670000,620000,0}),LOOKUP(Q106,{0,1320001,3360001,4890001,6550001,23500001},{950000,880000,680000,630000,580000,0}))</f>
        <v/>
      </c>
      <c r="S106" s="25">
        <f>MAX(0,ROUNDDOWN(Q106-O106-R106-G106,-3))</f>
        <v/>
      </c>
      <c r="T106" s="25">
        <f>IF(S106&lt;=0,0,ROUNDDOWN(S106*LOOKUP(S106,{0,1950001,3300001,6950001,9000001,18000001,40000001},{0.05,0.1,0.2,0.23,0.33,0.4,0.45})-LOOKUP(S106,{0,1950001,3300001,6950001,9000001,18000001,40000001},{0,97500,427500,636000,1536000,2796000,4796000}),0)+ROUNDDOWN(ROUNDDOWN(S106*LOOKUP(S106,{0,1950001,3300001,6950001,9000001,18000001,40000001},{0.05,0.1,0.2,0.23,0.33,0.4,0.45})-LOOKUP(S106,{0,1950001,3300001,6950001,9000001,18000001,40000001},{0,97500,427500,636000,1536000,2796000,4796000}),0)*0.021,0))</f>
        <v/>
      </c>
      <c r="U106" s="25">
        <f>P106-T106</f>
        <v/>
      </c>
      <c r="V106" s="26">
        <f>IF(AND(P106&gt;0,T106=0),1,0)</f>
        <v/>
      </c>
    </row>
    <row r="107">
      <c r="A107" t="inlineStr">
        <is>
          <t>退職月別 7月に月給2か月分の賞与</t>
        </is>
      </c>
      <c r="B107" s="25" t="n">
        <v>500000</v>
      </c>
      <c r="C107" s="26" t="n">
        <v>9</v>
      </c>
      <c r="D107" s="27" t="n">
        <v>2</v>
      </c>
      <c r="E107" s="26" t="n">
        <v>7</v>
      </c>
      <c r="F107" s="26" t="n">
        <v>1</v>
      </c>
      <c r="G107" s="25" t="n">
        <v>0</v>
      </c>
      <c r="H107" s="25">
        <f>ROUND(B107*0.14575,0)</f>
        <v/>
      </c>
      <c r="I107" s="25">
        <f>B107-H107</f>
        <v/>
      </c>
      <c r="J107" s="25">
        <f>IF(MAX(0,I107-ROUNDUP(IF(I107&lt;=158333,54167,I107*LOOKUP(I107,{0,158334,300000,550000,708331},{0,0.3,0.2,0.1,0})+LOOKUP(I107,{0,158334,300000,550000,708331},{0,6667,36667,91667,162500})),0)-LOOKUP(I107,{0,2120834,2162500,2204167,2245834},{48334,40000,26667,13334,0}))&lt;=0,0,ROUND(MAX(0,I107-ROUNDUP(IF(I107&lt;=158333,54167,I107*LOOKUP(I107,{0,158334,300000,550000,708331},{0,0.3,0.2,0.1,0})+LOOKUP(I107,{0,158334,300000,550000,708331},{0,6667,36667,91667,162500})),0)-LOOKUP(I107,{0,2120834,2162500,2204167,2245834},{48334,40000,26667,13334,0}))*LOOKUP(MAX(0,I107-ROUNDUP(IF(I107&lt;=158333,54167,I107*LOOKUP(I107,{0,158334,300000,550000,708331},{0,0.3,0.2,0.1,0})+LOOKUP(I107,{0,158334,300000,550000,708331},{0,6667,36667,91667,162500})),0)-LOOKUP(I107,{0,2120834,2162500,2204167,2245834},{48334,40000,26667,13334,0})),{0,162501,275001,579167,750001,1500001,3333334},{0.05105,0.1021,0.2042,0.23483,0.33693,0.4084,0.45945})-LOOKUP(MAX(0,I107-ROUNDUP(IF(I107&lt;=158333,54167,I107*LOOKUP(I107,{0,158334,300000,550000,708331},{0,0.3,0.2,0.1,0})+LOOKUP(I107,{0,158334,300000,550000,708331},{0,6667,36667,91667,162500})),0)-LOOKUP(I107,{0,2120834,2162500,2204167,2245834},{48334,40000,26667,13334,0})),{0,162501,275001,579167,750001,1500001,3333334},{0,8296,36374,54113,130688,237893,408061}),-1))</f>
        <v/>
      </c>
      <c r="K107" s="25">
        <f>IF(AND(D107&gt;0,C107&gt;=E107),ROUND(B107*D107,0),0)</f>
        <v/>
      </c>
      <c r="L107" s="25">
        <f>ROUND(K107*0.14575,0)</f>
        <v/>
      </c>
      <c r="M107" s="25">
        <f>IF(K107=0,0,ROUNDDOWN(ROUND((K107-L107)*LOOKUP(I107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07" s="25">
        <f>B107*C107+K107</f>
        <v/>
      </c>
      <c r="O107" s="25">
        <f>H107*C107+L107</f>
        <v/>
      </c>
      <c r="P107" s="25">
        <f>J107*C107+M107</f>
        <v/>
      </c>
      <c r="Q107" s="25">
        <f>IF(F107=1,IF(N107&lt;741000,0,IF(N107&lt;2191000,N107-740000,IF(N107&lt;2193000,1451000,IF(N107&lt;2196000,1453000,IF(N107&lt;2200000,1456000,IF(N107&lt;6600000,ROUND(IF(FLOOR(N107,4000)&lt;=3600000,FLOOR(N107,4000)*0.7-80000,FLOOR(N107,4000)*0.8-440000),0),IF(N107&lt;=8500000,ROUNDDOWN(N107*0.9-1100000,0),N107-1950000))))))),IF(N107&lt;651000,0,IF(N107&lt;1900000,N107-650000,IF(N107&lt;6600000,ROUND(IF(FLOOR(N107,4000)&lt;=3600000,FLOOR(N107,4000)*0.7-80000,FLOOR(N107,4000)*0.8-440000),0),IF(N107&lt;=8500000,ROUNDDOWN(N107*0.9-1100000,0),N107-1950000)))))</f>
        <v/>
      </c>
      <c r="R107" s="25">
        <f>IF(F107=1,LOOKUP(Q107,{0,4890001,6550001,23500001},{1040000,670000,620000,0}),LOOKUP(Q107,{0,1320001,3360001,4890001,6550001,23500001},{950000,880000,680000,630000,580000,0}))</f>
        <v/>
      </c>
      <c r="S107" s="25">
        <f>MAX(0,ROUNDDOWN(Q107-O107-R107-G107,-3))</f>
        <v/>
      </c>
      <c r="T107" s="25">
        <f>IF(S107&lt;=0,0,ROUNDDOWN(S107*LOOKUP(S107,{0,1950001,3300001,6950001,9000001,18000001,40000001},{0.05,0.1,0.2,0.23,0.33,0.4,0.45})-LOOKUP(S107,{0,1950001,3300001,6950001,9000001,18000001,40000001},{0,97500,427500,636000,1536000,2796000,4796000}),0)+ROUNDDOWN(ROUNDDOWN(S107*LOOKUP(S107,{0,1950001,3300001,6950001,9000001,18000001,40000001},{0.05,0.1,0.2,0.23,0.33,0.4,0.45})-LOOKUP(S107,{0,1950001,3300001,6950001,9000001,18000001,40000001},{0,97500,427500,636000,1536000,2796000,4796000}),0)*0.021,0))</f>
        <v/>
      </c>
      <c r="U107" s="25">
        <f>P107-T107</f>
        <v/>
      </c>
      <c r="V107" s="26">
        <f>IF(AND(P107&gt;0,T107=0),1,0)</f>
        <v/>
      </c>
    </row>
    <row r="108">
      <c r="A108" t="inlineStr">
        <is>
          <t>退職月別 7月に月給2か月分の賞与</t>
        </is>
      </c>
      <c r="B108" s="25" t="n">
        <v>200000</v>
      </c>
      <c r="C108" s="26" t="n">
        <v>10</v>
      </c>
      <c r="D108" s="27" t="n">
        <v>2</v>
      </c>
      <c r="E108" s="26" t="n">
        <v>7</v>
      </c>
      <c r="F108" s="26" t="n">
        <v>1</v>
      </c>
      <c r="G108" s="25" t="n">
        <v>0</v>
      </c>
      <c r="H108" s="25">
        <f>ROUND(B108*0.14575,0)</f>
        <v/>
      </c>
      <c r="I108" s="25">
        <f>B108-H108</f>
        <v/>
      </c>
      <c r="J108" s="25">
        <f>IF(MAX(0,I108-ROUNDUP(IF(I108&lt;=158333,54167,I108*LOOKUP(I108,{0,158334,300000,550000,708331},{0,0.3,0.2,0.1,0})+LOOKUP(I108,{0,158334,300000,550000,708331},{0,6667,36667,91667,162500})),0)-LOOKUP(I108,{0,2120834,2162500,2204167,2245834},{48334,40000,26667,13334,0}))&lt;=0,0,ROUND(MAX(0,I108-ROUNDUP(IF(I108&lt;=158333,54167,I108*LOOKUP(I108,{0,158334,300000,550000,708331},{0,0.3,0.2,0.1,0})+LOOKUP(I108,{0,158334,300000,550000,708331},{0,6667,36667,91667,162500})),0)-LOOKUP(I108,{0,2120834,2162500,2204167,2245834},{48334,40000,26667,13334,0}))*LOOKUP(MAX(0,I108-ROUNDUP(IF(I108&lt;=158333,54167,I108*LOOKUP(I108,{0,158334,300000,550000,708331},{0,0.3,0.2,0.1,0})+LOOKUP(I108,{0,158334,300000,550000,708331},{0,6667,36667,91667,162500})),0)-LOOKUP(I108,{0,2120834,2162500,2204167,2245834},{48334,40000,26667,13334,0})),{0,162501,275001,579167,750001,1500001,3333334},{0.05105,0.1021,0.2042,0.23483,0.33693,0.4084,0.45945})-LOOKUP(MAX(0,I108-ROUNDUP(IF(I108&lt;=158333,54167,I108*LOOKUP(I108,{0,158334,300000,550000,708331},{0,0.3,0.2,0.1,0})+LOOKUP(I108,{0,158334,300000,550000,708331},{0,6667,36667,91667,162500})),0)-LOOKUP(I108,{0,2120834,2162500,2204167,2245834},{48334,40000,26667,13334,0})),{0,162501,275001,579167,750001,1500001,3333334},{0,8296,36374,54113,130688,237893,408061}),-1))</f>
        <v/>
      </c>
      <c r="K108" s="25">
        <f>IF(AND(D108&gt;0,C108&gt;=E108),ROUND(B108*D108,0),0)</f>
        <v/>
      </c>
      <c r="L108" s="25">
        <f>ROUND(K108*0.14575,0)</f>
        <v/>
      </c>
      <c r="M108" s="25">
        <f>IF(K108=0,0,ROUNDDOWN(ROUND((K108-L108)*LOOKUP(I108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08" s="25">
        <f>B108*C108+K108</f>
        <v/>
      </c>
      <c r="O108" s="25">
        <f>H108*C108+L108</f>
        <v/>
      </c>
      <c r="P108" s="25">
        <f>J108*C108+M108</f>
        <v/>
      </c>
      <c r="Q108" s="25">
        <f>IF(F108=1,IF(N108&lt;741000,0,IF(N108&lt;2191000,N108-740000,IF(N108&lt;2193000,1451000,IF(N108&lt;2196000,1453000,IF(N108&lt;2200000,1456000,IF(N108&lt;6600000,ROUND(IF(FLOOR(N108,4000)&lt;=3600000,FLOOR(N108,4000)*0.7-80000,FLOOR(N108,4000)*0.8-440000),0),IF(N108&lt;=8500000,ROUNDDOWN(N108*0.9-1100000,0),N108-1950000))))))),IF(N108&lt;651000,0,IF(N108&lt;1900000,N108-650000,IF(N108&lt;6600000,ROUND(IF(FLOOR(N108,4000)&lt;=3600000,FLOOR(N108,4000)*0.7-80000,FLOOR(N108,4000)*0.8-440000),0),IF(N108&lt;=8500000,ROUNDDOWN(N108*0.9-1100000,0),N108-1950000)))))</f>
        <v/>
      </c>
      <c r="R108" s="25">
        <f>IF(F108=1,LOOKUP(Q108,{0,4890001,6550001,23500001},{1040000,670000,620000,0}),LOOKUP(Q108,{0,1320001,3360001,4890001,6550001,23500001},{950000,880000,680000,630000,580000,0}))</f>
        <v/>
      </c>
      <c r="S108" s="25">
        <f>MAX(0,ROUNDDOWN(Q108-O108-R108-G108,-3))</f>
        <v/>
      </c>
      <c r="T108" s="25">
        <f>IF(S108&lt;=0,0,ROUNDDOWN(S108*LOOKUP(S108,{0,1950001,3300001,6950001,9000001,18000001,40000001},{0.05,0.1,0.2,0.23,0.33,0.4,0.45})-LOOKUP(S108,{0,1950001,3300001,6950001,9000001,18000001,40000001},{0,97500,427500,636000,1536000,2796000,4796000}),0)+ROUNDDOWN(ROUNDDOWN(S108*LOOKUP(S108,{0,1950001,3300001,6950001,9000001,18000001,40000001},{0.05,0.1,0.2,0.23,0.33,0.4,0.45})-LOOKUP(S108,{0,1950001,3300001,6950001,9000001,18000001,40000001},{0,97500,427500,636000,1536000,2796000,4796000}),0)*0.021,0))</f>
        <v/>
      </c>
      <c r="U108" s="25">
        <f>P108-T108</f>
        <v/>
      </c>
      <c r="V108" s="26">
        <f>IF(AND(P108&gt;0,T108=0),1,0)</f>
        <v/>
      </c>
    </row>
    <row r="109">
      <c r="A109" t="inlineStr">
        <is>
          <t>退職月別 7月に月給2か月分の賞与</t>
        </is>
      </c>
      <c r="B109" s="25" t="n">
        <v>250000</v>
      </c>
      <c r="C109" s="26" t="n">
        <v>10</v>
      </c>
      <c r="D109" s="27" t="n">
        <v>2</v>
      </c>
      <c r="E109" s="26" t="n">
        <v>7</v>
      </c>
      <c r="F109" s="26" t="n">
        <v>1</v>
      </c>
      <c r="G109" s="25" t="n">
        <v>0</v>
      </c>
      <c r="H109" s="25">
        <f>ROUND(B109*0.14575,0)</f>
        <v/>
      </c>
      <c r="I109" s="25">
        <f>B109-H109</f>
        <v/>
      </c>
      <c r="J109" s="25">
        <f>IF(MAX(0,I109-ROUNDUP(IF(I109&lt;=158333,54167,I109*LOOKUP(I109,{0,158334,300000,550000,708331},{0,0.3,0.2,0.1,0})+LOOKUP(I109,{0,158334,300000,550000,708331},{0,6667,36667,91667,162500})),0)-LOOKUP(I109,{0,2120834,2162500,2204167,2245834},{48334,40000,26667,13334,0}))&lt;=0,0,ROUND(MAX(0,I109-ROUNDUP(IF(I109&lt;=158333,54167,I109*LOOKUP(I109,{0,158334,300000,550000,708331},{0,0.3,0.2,0.1,0})+LOOKUP(I109,{0,158334,300000,550000,708331},{0,6667,36667,91667,162500})),0)-LOOKUP(I109,{0,2120834,2162500,2204167,2245834},{48334,40000,26667,13334,0}))*LOOKUP(MAX(0,I109-ROUNDUP(IF(I109&lt;=158333,54167,I109*LOOKUP(I109,{0,158334,300000,550000,708331},{0,0.3,0.2,0.1,0})+LOOKUP(I109,{0,158334,300000,550000,708331},{0,6667,36667,91667,162500})),0)-LOOKUP(I109,{0,2120834,2162500,2204167,2245834},{48334,40000,26667,13334,0})),{0,162501,275001,579167,750001,1500001,3333334},{0.05105,0.1021,0.2042,0.23483,0.33693,0.4084,0.45945})-LOOKUP(MAX(0,I109-ROUNDUP(IF(I109&lt;=158333,54167,I109*LOOKUP(I109,{0,158334,300000,550000,708331},{0,0.3,0.2,0.1,0})+LOOKUP(I109,{0,158334,300000,550000,708331},{0,6667,36667,91667,162500})),0)-LOOKUP(I109,{0,2120834,2162500,2204167,2245834},{48334,40000,26667,13334,0})),{0,162501,275001,579167,750001,1500001,3333334},{0,8296,36374,54113,130688,237893,408061}),-1))</f>
        <v/>
      </c>
      <c r="K109" s="25">
        <f>IF(AND(D109&gt;0,C109&gt;=E109),ROUND(B109*D109,0),0)</f>
        <v/>
      </c>
      <c r="L109" s="25">
        <f>ROUND(K109*0.14575,0)</f>
        <v/>
      </c>
      <c r="M109" s="25">
        <f>IF(K109=0,0,ROUNDDOWN(ROUND((K109-L109)*LOOKUP(I109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09" s="25">
        <f>B109*C109+K109</f>
        <v/>
      </c>
      <c r="O109" s="25">
        <f>H109*C109+L109</f>
        <v/>
      </c>
      <c r="P109" s="25">
        <f>J109*C109+M109</f>
        <v/>
      </c>
      <c r="Q109" s="25">
        <f>IF(F109=1,IF(N109&lt;741000,0,IF(N109&lt;2191000,N109-740000,IF(N109&lt;2193000,1451000,IF(N109&lt;2196000,1453000,IF(N109&lt;2200000,1456000,IF(N109&lt;6600000,ROUND(IF(FLOOR(N109,4000)&lt;=3600000,FLOOR(N109,4000)*0.7-80000,FLOOR(N109,4000)*0.8-440000),0),IF(N109&lt;=8500000,ROUNDDOWN(N109*0.9-1100000,0),N109-1950000))))))),IF(N109&lt;651000,0,IF(N109&lt;1900000,N109-650000,IF(N109&lt;6600000,ROUND(IF(FLOOR(N109,4000)&lt;=3600000,FLOOR(N109,4000)*0.7-80000,FLOOR(N109,4000)*0.8-440000),0),IF(N109&lt;=8500000,ROUNDDOWN(N109*0.9-1100000,0),N109-1950000)))))</f>
        <v/>
      </c>
      <c r="R109" s="25">
        <f>IF(F109=1,LOOKUP(Q109,{0,4890001,6550001,23500001},{1040000,670000,620000,0}),LOOKUP(Q109,{0,1320001,3360001,4890001,6550001,23500001},{950000,880000,680000,630000,580000,0}))</f>
        <v/>
      </c>
      <c r="S109" s="25">
        <f>MAX(0,ROUNDDOWN(Q109-O109-R109-G109,-3))</f>
        <v/>
      </c>
      <c r="T109" s="25">
        <f>IF(S109&lt;=0,0,ROUNDDOWN(S109*LOOKUP(S109,{0,1950001,3300001,6950001,9000001,18000001,40000001},{0.05,0.1,0.2,0.23,0.33,0.4,0.45})-LOOKUP(S109,{0,1950001,3300001,6950001,9000001,18000001,40000001},{0,97500,427500,636000,1536000,2796000,4796000}),0)+ROUNDDOWN(ROUNDDOWN(S109*LOOKUP(S109,{0,1950001,3300001,6950001,9000001,18000001,40000001},{0.05,0.1,0.2,0.23,0.33,0.4,0.45})-LOOKUP(S109,{0,1950001,3300001,6950001,9000001,18000001,40000001},{0,97500,427500,636000,1536000,2796000,4796000}),0)*0.021,0))</f>
        <v/>
      </c>
      <c r="U109" s="25">
        <f>P109-T109</f>
        <v/>
      </c>
      <c r="V109" s="26">
        <f>IF(AND(P109&gt;0,T109=0),1,0)</f>
        <v/>
      </c>
    </row>
    <row r="110">
      <c r="A110" t="inlineStr">
        <is>
          <t>退職月別 7月に月給2か月分の賞与</t>
        </is>
      </c>
      <c r="B110" s="25" t="n">
        <v>300000</v>
      </c>
      <c r="C110" s="26" t="n">
        <v>10</v>
      </c>
      <c r="D110" s="27" t="n">
        <v>2</v>
      </c>
      <c r="E110" s="26" t="n">
        <v>7</v>
      </c>
      <c r="F110" s="26" t="n">
        <v>1</v>
      </c>
      <c r="G110" s="25" t="n">
        <v>0</v>
      </c>
      <c r="H110" s="25">
        <f>ROUND(B110*0.14575,0)</f>
        <v/>
      </c>
      <c r="I110" s="25">
        <f>B110-H110</f>
        <v/>
      </c>
      <c r="J110" s="25">
        <f>IF(MAX(0,I110-ROUNDUP(IF(I110&lt;=158333,54167,I110*LOOKUP(I110,{0,158334,300000,550000,708331},{0,0.3,0.2,0.1,0})+LOOKUP(I110,{0,158334,300000,550000,708331},{0,6667,36667,91667,162500})),0)-LOOKUP(I110,{0,2120834,2162500,2204167,2245834},{48334,40000,26667,13334,0}))&lt;=0,0,ROUND(MAX(0,I110-ROUNDUP(IF(I110&lt;=158333,54167,I110*LOOKUP(I110,{0,158334,300000,550000,708331},{0,0.3,0.2,0.1,0})+LOOKUP(I110,{0,158334,300000,550000,708331},{0,6667,36667,91667,162500})),0)-LOOKUP(I110,{0,2120834,2162500,2204167,2245834},{48334,40000,26667,13334,0}))*LOOKUP(MAX(0,I110-ROUNDUP(IF(I110&lt;=158333,54167,I110*LOOKUP(I110,{0,158334,300000,550000,708331},{0,0.3,0.2,0.1,0})+LOOKUP(I110,{0,158334,300000,550000,708331},{0,6667,36667,91667,162500})),0)-LOOKUP(I110,{0,2120834,2162500,2204167,2245834},{48334,40000,26667,13334,0})),{0,162501,275001,579167,750001,1500001,3333334},{0.05105,0.1021,0.2042,0.23483,0.33693,0.4084,0.45945})-LOOKUP(MAX(0,I110-ROUNDUP(IF(I110&lt;=158333,54167,I110*LOOKUP(I110,{0,158334,300000,550000,708331},{0,0.3,0.2,0.1,0})+LOOKUP(I110,{0,158334,300000,550000,708331},{0,6667,36667,91667,162500})),0)-LOOKUP(I110,{0,2120834,2162500,2204167,2245834},{48334,40000,26667,13334,0})),{0,162501,275001,579167,750001,1500001,3333334},{0,8296,36374,54113,130688,237893,408061}),-1))</f>
        <v/>
      </c>
      <c r="K110" s="25">
        <f>IF(AND(D110&gt;0,C110&gt;=E110),ROUND(B110*D110,0),0)</f>
        <v/>
      </c>
      <c r="L110" s="25">
        <f>ROUND(K110*0.14575,0)</f>
        <v/>
      </c>
      <c r="M110" s="25">
        <f>IF(K110=0,0,ROUNDDOWN(ROUND((K110-L110)*LOOKUP(I110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10" s="25">
        <f>B110*C110+K110</f>
        <v/>
      </c>
      <c r="O110" s="25">
        <f>H110*C110+L110</f>
        <v/>
      </c>
      <c r="P110" s="25">
        <f>J110*C110+M110</f>
        <v/>
      </c>
      <c r="Q110" s="25">
        <f>IF(F110=1,IF(N110&lt;741000,0,IF(N110&lt;2191000,N110-740000,IF(N110&lt;2193000,1451000,IF(N110&lt;2196000,1453000,IF(N110&lt;2200000,1456000,IF(N110&lt;6600000,ROUND(IF(FLOOR(N110,4000)&lt;=3600000,FLOOR(N110,4000)*0.7-80000,FLOOR(N110,4000)*0.8-440000),0),IF(N110&lt;=8500000,ROUNDDOWN(N110*0.9-1100000,0),N110-1950000))))))),IF(N110&lt;651000,0,IF(N110&lt;1900000,N110-650000,IF(N110&lt;6600000,ROUND(IF(FLOOR(N110,4000)&lt;=3600000,FLOOR(N110,4000)*0.7-80000,FLOOR(N110,4000)*0.8-440000),0),IF(N110&lt;=8500000,ROUNDDOWN(N110*0.9-1100000,0),N110-1950000)))))</f>
        <v/>
      </c>
      <c r="R110" s="25">
        <f>IF(F110=1,LOOKUP(Q110,{0,4890001,6550001,23500001},{1040000,670000,620000,0}),LOOKUP(Q110,{0,1320001,3360001,4890001,6550001,23500001},{950000,880000,680000,630000,580000,0}))</f>
        <v/>
      </c>
      <c r="S110" s="25">
        <f>MAX(0,ROUNDDOWN(Q110-O110-R110-G110,-3))</f>
        <v/>
      </c>
      <c r="T110" s="25">
        <f>IF(S110&lt;=0,0,ROUNDDOWN(S110*LOOKUP(S110,{0,1950001,3300001,6950001,9000001,18000001,40000001},{0.05,0.1,0.2,0.23,0.33,0.4,0.45})-LOOKUP(S110,{0,1950001,3300001,6950001,9000001,18000001,40000001},{0,97500,427500,636000,1536000,2796000,4796000}),0)+ROUNDDOWN(ROUNDDOWN(S110*LOOKUP(S110,{0,1950001,3300001,6950001,9000001,18000001,40000001},{0.05,0.1,0.2,0.23,0.33,0.4,0.45})-LOOKUP(S110,{0,1950001,3300001,6950001,9000001,18000001,40000001},{0,97500,427500,636000,1536000,2796000,4796000}),0)*0.021,0))</f>
        <v/>
      </c>
      <c r="U110" s="25">
        <f>P110-T110</f>
        <v/>
      </c>
      <c r="V110" s="26">
        <f>IF(AND(P110&gt;0,T110=0),1,0)</f>
        <v/>
      </c>
    </row>
    <row r="111">
      <c r="A111" t="inlineStr">
        <is>
          <t>退職月別 7月に月給2か月分の賞与</t>
        </is>
      </c>
      <c r="B111" s="25" t="n">
        <v>400000</v>
      </c>
      <c r="C111" s="26" t="n">
        <v>10</v>
      </c>
      <c r="D111" s="27" t="n">
        <v>2</v>
      </c>
      <c r="E111" s="26" t="n">
        <v>7</v>
      </c>
      <c r="F111" s="26" t="n">
        <v>1</v>
      </c>
      <c r="G111" s="25" t="n">
        <v>0</v>
      </c>
      <c r="H111" s="25">
        <f>ROUND(B111*0.14575,0)</f>
        <v/>
      </c>
      <c r="I111" s="25">
        <f>B111-H111</f>
        <v/>
      </c>
      <c r="J111" s="25">
        <f>IF(MAX(0,I111-ROUNDUP(IF(I111&lt;=158333,54167,I111*LOOKUP(I111,{0,158334,300000,550000,708331},{0,0.3,0.2,0.1,0})+LOOKUP(I111,{0,158334,300000,550000,708331},{0,6667,36667,91667,162500})),0)-LOOKUP(I111,{0,2120834,2162500,2204167,2245834},{48334,40000,26667,13334,0}))&lt;=0,0,ROUND(MAX(0,I111-ROUNDUP(IF(I111&lt;=158333,54167,I111*LOOKUP(I111,{0,158334,300000,550000,708331},{0,0.3,0.2,0.1,0})+LOOKUP(I111,{0,158334,300000,550000,708331},{0,6667,36667,91667,162500})),0)-LOOKUP(I111,{0,2120834,2162500,2204167,2245834},{48334,40000,26667,13334,0}))*LOOKUP(MAX(0,I111-ROUNDUP(IF(I111&lt;=158333,54167,I111*LOOKUP(I111,{0,158334,300000,550000,708331},{0,0.3,0.2,0.1,0})+LOOKUP(I111,{0,158334,300000,550000,708331},{0,6667,36667,91667,162500})),0)-LOOKUP(I111,{0,2120834,2162500,2204167,2245834},{48334,40000,26667,13334,0})),{0,162501,275001,579167,750001,1500001,3333334},{0.05105,0.1021,0.2042,0.23483,0.33693,0.4084,0.45945})-LOOKUP(MAX(0,I111-ROUNDUP(IF(I111&lt;=158333,54167,I111*LOOKUP(I111,{0,158334,300000,550000,708331},{0,0.3,0.2,0.1,0})+LOOKUP(I111,{0,158334,300000,550000,708331},{0,6667,36667,91667,162500})),0)-LOOKUP(I111,{0,2120834,2162500,2204167,2245834},{48334,40000,26667,13334,0})),{0,162501,275001,579167,750001,1500001,3333334},{0,8296,36374,54113,130688,237893,408061}),-1))</f>
        <v/>
      </c>
      <c r="K111" s="25">
        <f>IF(AND(D111&gt;0,C111&gt;=E111),ROUND(B111*D111,0),0)</f>
        <v/>
      </c>
      <c r="L111" s="25">
        <f>ROUND(K111*0.14575,0)</f>
        <v/>
      </c>
      <c r="M111" s="25">
        <f>IF(K111=0,0,ROUNDDOWN(ROUND((K111-L111)*LOOKUP(I111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11" s="25">
        <f>B111*C111+K111</f>
        <v/>
      </c>
      <c r="O111" s="25">
        <f>H111*C111+L111</f>
        <v/>
      </c>
      <c r="P111" s="25">
        <f>J111*C111+M111</f>
        <v/>
      </c>
      <c r="Q111" s="25">
        <f>IF(F111=1,IF(N111&lt;741000,0,IF(N111&lt;2191000,N111-740000,IF(N111&lt;2193000,1451000,IF(N111&lt;2196000,1453000,IF(N111&lt;2200000,1456000,IF(N111&lt;6600000,ROUND(IF(FLOOR(N111,4000)&lt;=3600000,FLOOR(N111,4000)*0.7-80000,FLOOR(N111,4000)*0.8-440000),0),IF(N111&lt;=8500000,ROUNDDOWN(N111*0.9-1100000,0),N111-1950000))))))),IF(N111&lt;651000,0,IF(N111&lt;1900000,N111-650000,IF(N111&lt;6600000,ROUND(IF(FLOOR(N111,4000)&lt;=3600000,FLOOR(N111,4000)*0.7-80000,FLOOR(N111,4000)*0.8-440000),0),IF(N111&lt;=8500000,ROUNDDOWN(N111*0.9-1100000,0),N111-1950000)))))</f>
        <v/>
      </c>
      <c r="R111" s="25">
        <f>IF(F111=1,LOOKUP(Q111,{0,4890001,6550001,23500001},{1040000,670000,620000,0}),LOOKUP(Q111,{0,1320001,3360001,4890001,6550001,23500001},{950000,880000,680000,630000,580000,0}))</f>
        <v/>
      </c>
      <c r="S111" s="25">
        <f>MAX(0,ROUNDDOWN(Q111-O111-R111-G111,-3))</f>
        <v/>
      </c>
      <c r="T111" s="25">
        <f>IF(S111&lt;=0,0,ROUNDDOWN(S111*LOOKUP(S111,{0,1950001,3300001,6950001,9000001,18000001,40000001},{0.05,0.1,0.2,0.23,0.33,0.4,0.45})-LOOKUP(S111,{0,1950001,3300001,6950001,9000001,18000001,40000001},{0,97500,427500,636000,1536000,2796000,4796000}),0)+ROUNDDOWN(ROUNDDOWN(S111*LOOKUP(S111,{0,1950001,3300001,6950001,9000001,18000001,40000001},{0.05,0.1,0.2,0.23,0.33,0.4,0.45})-LOOKUP(S111,{0,1950001,3300001,6950001,9000001,18000001,40000001},{0,97500,427500,636000,1536000,2796000,4796000}),0)*0.021,0))</f>
        <v/>
      </c>
      <c r="U111" s="25">
        <f>P111-T111</f>
        <v/>
      </c>
      <c r="V111" s="26">
        <f>IF(AND(P111&gt;0,T111=0),1,0)</f>
        <v/>
      </c>
    </row>
    <row r="112">
      <c r="A112" t="inlineStr">
        <is>
          <t>退職月別 7月に月給2か月分の賞与</t>
        </is>
      </c>
      <c r="B112" s="25" t="n">
        <v>500000</v>
      </c>
      <c r="C112" s="26" t="n">
        <v>10</v>
      </c>
      <c r="D112" s="27" t="n">
        <v>2</v>
      </c>
      <c r="E112" s="26" t="n">
        <v>7</v>
      </c>
      <c r="F112" s="26" t="n">
        <v>1</v>
      </c>
      <c r="G112" s="25" t="n">
        <v>0</v>
      </c>
      <c r="H112" s="25">
        <f>ROUND(B112*0.14575,0)</f>
        <v/>
      </c>
      <c r="I112" s="25">
        <f>B112-H112</f>
        <v/>
      </c>
      <c r="J112" s="25">
        <f>IF(MAX(0,I112-ROUNDUP(IF(I112&lt;=158333,54167,I112*LOOKUP(I112,{0,158334,300000,550000,708331},{0,0.3,0.2,0.1,0})+LOOKUP(I112,{0,158334,300000,550000,708331},{0,6667,36667,91667,162500})),0)-LOOKUP(I112,{0,2120834,2162500,2204167,2245834},{48334,40000,26667,13334,0}))&lt;=0,0,ROUND(MAX(0,I112-ROUNDUP(IF(I112&lt;=158333,54167,I112*LOOKUP(I112,{0,158334,300000,550000,708331},{0,0.3,0.2,0.1,0})+LOOKUP(I112,{0,158334,300000,550000,708331},{0,6667,36667,91667,162500})),0)-LOOKUP(I112,{0,2120834,2162500,2204167,2245834},{48334,40000,26667,13334,0}))*LOOKUP(MAX(0,I112-ROUNDUP(IF(I112&lt;=158333,54167,I112*LOOKUP(I112,{0,158334,300000,550000,708331},{0,0.3,0.2,0.1,0})+LOOKUP(I112,{0,158334,300000,550000,708331},{0,6667,36667,91667,162500})),0)-LOOKUP(I112,{0,2120834,2162500,2204167,2245834},{48334,40000,26667,13334,0})),{0,162501,275001,579167,750001,1500001,3333334},{0.05105,0.1021,0.2042,0.23483,0.33693,0.4084,0.45945})-LOOKUP(MAX(0,I112-ROUNDUP(IF(I112&lt;=158333,54167,I112*LOOKUP(I112,{0,158334,300000,550000,708331},{0,0.3,0.2,0.1,0})+LOOKUP(I112,{0,158334,300000,550000,708331},{0,6667,36667,91667,162500})),0)-LOOKUP(I112,{0,2120834,2162500,2204167,2245834},{48334,40000,26667,13334,0})),{0,162501,275001,579167,750001,1500001,3333334},{0,8296,36374,54113,130688,237893,408061}),-1))</f>
        <v/>
      </c>
      <c r="K112" s="25">
        <f>IF(AND(D112&gt;0,C112&gt;=E112),ROUND(B112*D112,0),0)</f>
        <v/>
      </c>
      <c r="L112" s="25">
        <f>ROUND(K112*0.14575,0)</f>
        <v/>
      </c>
      <c r="M112" s="25">
        <f>IF(K112=0,0,ROUNDDOWN(ROUND((K112-L112)*LOOKUP(I112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12" s="25">
        <f>B112*C112+K112</f>
        <v/>
      </c>
      <c r="O112" s="25">
        <f>H112*C112+L112</f>
        <v/>
      </c>
      <c r="P112" s="25">
        <f>J112*C112+M112</f>
        <v/>
      </c>
      <c r="Q112" s="25">
        <f>IF(F112=1,IF(N112&lt;741000,0,IF(N112&lt;2191000,N112-740000,IF(N112&lt;2193000,1451000,IF(N112&lt;2196000,1453000,IF(N112&lt;2200000,1456000,IF(N112&lt;6600000,ROUND(IF(FLOOR(N112,4000)&lt;=3600000,FLOOR(N112,4000)*0.7-80000,FLOOR(N112,4000)*0.8-440000),0),IF(N112&lt;=8500000,ROUNDDOWN(N112*0.9-1100000,0),N112-1950000))))))),IF(N112&lt;651000,0,IF(N112&lt;1900000,N112-650000,IF(N112&lt;6600000,ROUND(IF(FLOOR(N112,4000)&lt;=3600000,FLOOR(N112,4000)*0.7-80000,FLOOR(N112,4000)*0.8-440000),0),IF(N112&lt;=8500000,ROUNDDOWN(N112*0.9-1100000,0),N112-1950000)))))</f>
        <v/>
      </c>
      <c r="R112" s="25">
        <f>IF(F112=1,LOOKUP(Q112,{0,4890001,6550001,23500001},{1040000,670000,620000,0}),LOOKUP(Q112,{0,1320001,3360001,4890001,6550001,23500001},{950000,880000,680000,630000,580000,0}))</f>
        <v/>
      </c>
      <c r="S112" s="25">
        <f>MAX(0,ROUNDDOWN(Q112-O112-R112-G112,-3))</f>
        <v/>
      </c>
      <c r="T112" s="25">
        <f>IF(S112&lt;=0,0,ROUNDDOWN(S112*LOOKUP(S112,{0,1950001,3300001,6950001,9000001,18000001,40000001},{0.05,0.1,0.2,0.23,0.33,0.4,0.45})-LOOKUP(S112,{0,1950001,3300001,6950001,9000001,18000001,40000001},{0,97500,427500,636000,1536000,2796000,4796000}),0)+ROUNDDOWN(ROUNDDOWN(S112*LOOKUP(S112,{0,1950001,3300001,6950001,9000001,18000001,40000001},{0.05,0.1,0.2,0.23,0.33,0.4,0.45})-LOOKUP(S112,{0,1950001,3300001,6950001,9000001,18000001,40000001},{0,97500,427500,636000,1536000,2796000,4796000}),0)*0.021,0))</f>
        <v/>
      </c>
      <c r="U112" s="25">
        <f>P112-T112</f>
        <v/>
      </c>
      <c r="V112" s="26">
        <f>IF(AND(P112&gt;0,T112=0),1,0)</f>
        <v/>
      </c>
    </row>
    <row r="113">
      <c r="A113" t="inlineStr">
        <is>
          <t>退職月別 7月に月給2か月分の賞与</t>
        </is>
      </c>
      <c r="B113" s="25" t="n">
        <v>200000</v>
      </c>
      <c r="C113" s="26" t="n">
        <v>11</v>
      </c>
      <c r="D113" s="27" t="n">
        <v>2</v>
      </c>
      <c r="E113" s="26" t="n">
        <v>7</v>
      </c>
      <c r="F113" s="26" t="n">
        <v>1</v>
      </c>
      <c r="G113" s="25" t="n">
        <v>0</v>
      </c>
      <c r="H113" s="25">
        <f>ROUND(B113*0.14575,0)</f>
        <v/>
      </c>
      <c r="I113" s="25">
        <f>B113-H113</f>
        <v/>
      </c>
      <c r="J113" s="25">
        <f>IF(MAX(0,I113-ROUNDUP(IF(I113&lt;=158333,54167,I113*LOOKUP(I113,{0,158334,300000,550000,708331},{0,0.3,0.2,0.1,0})+LOOKUP(I113,{0,158334,300000,550000,708331},{0,6667,36667,91667,162500})),0)-LOOKUP(I113,{0,2120834,2162500,2204167,2245834},{48334,40000,26667,13334,0}))&lt;=0,0,ROUND(MAX(0,I113-ROUNDUP(IF(I113&lt;=158333,54167,I113*LOOKUP(I113,{0,158334,300000,550000,708331},{0,0.3,0.2,0.1,0})+LOOKUP(I113,{0,158334,300000,550000,708331},{0,6667,36667,91667,162500})),0)-LOOKUP(I113,{0,2120834,2162500,2204167,2245834},{48334,40000,26667,13334,0}))*LOOKUP(MAX(0,I113-ROUNDUP(IF(I113&lt;=158333,54167,I113*LOOKUP(I113,{0,158334,300000,550000,708331},{0,0.3,0.2,0.1,0})+LOOKUP(I113,{0,158334,300000,550000,708331},{0,6667,36667,91667,162500})),0)-LOOKUP(I113,{0,2120834,2162500,2204167,2245834},{48334,40000,26667,13334,0})),{0,162501,275001,579167,750001,1500001,3333334},{0.05105,0.1021,0.2042,0.23483,0.33693,0.4084,0.45945})-LOOKUP(MAX(0,I113-ROUNDUP(IF(I113&lt;=158333,54167,I113*LOOKUP(I113,{0,158334,300000,550000,708331},{0,0.3,0.2,0.1,0})+LOOKUP(I113,{0,158334,300000,550000,708331},{0,6667,36667,91667,162500})),0)-LOOKUP(I113,{0,2120834,2162500,2204167,2245834},{48334,40000,26667,13334,0})),{0,162501,275001,579167,750001,1500001,3333334},{0,8296,36374,54113,130688,237893,408061}),-1))</f>
        <v/>
      </c>
      <c r="K113" s="25">
        <f>IF(AND(D113&gt;0,C113&gt;=E113),ROUND(B113*D113,0),0)</f>
        <v/>
      </c>
      <c r="L113" s="25">
        <f>ROUND(K113*0.14575,0)</f>
        <v/>
      </c>
      <c r="M113" s="25">
        <f>IF(K113=0,0,ROUNDDOWN(ROUND((K113-L113)*LOOKUP(I113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13" s="25">
        <f>B113*C113+K113</f>
        <v/>
      </c>
      <c r="O113" s="25">
        <f>H113*C113+L113</f>
        <v/>
      </c>
      <c r="P113" s="25">
        <f>J113*C113+M113</f>
        <v/>
      </c>
      <c r="Q113" s="25">
        <f>IF(F113=1,IF(N113&lt;741000,0,IF(N113&lt;2191000,N113-740000,IF(N113&lt;2193000,1451000,IF(N113&lt;2196000,1453000,IF(N113&lt;2200000,1456000,IF(N113&lt;6600000,ROUND(IF(FLOOR(N113,4000)&lt;=3600000,FLOOR(N113,4000)*0.7-80000,FLOOR(N113,4000)*0.8-440000),0),IF(N113&lt;=8500000,ROUNDDOWN(N113*0.9-1100000,0),N113-1950000))))))),IF(N113&lt;651000,0,IF(N113&lt;1900000,N113-650000,IF(N113&lt;6600000,ROUND(IF(FLOOR(N113,4000)&lt;=3600000,FLOOR(N113,4000)*0.7-80000,FLOOR(N113,4000)*0.8-440000),0),IF(N113&lt;=8500000,ROUNDDOWN(N113*0.9-1100000,0),N113-1950000)))))</f>
        <v/>
      </c>
      <c r="R113" s="25">
        <f>IF(F113=1,LOOKUP(Q113,{0,4890001,6550001,23500001},{1040000,670000,620000,0}),LOOKUP(Q113,{0,1320001,3360001,4890001,6550001,23500001},{950000,880000,680000,630000,580000,0}))</f>
        <v/>
      </c>
      <c r="S113" s="25">
        <f>MAX(0,ROUNDDOWN(Q113-O113-R113-G113,-3))</f>
        <v/>
      </c>
      <c r="T113" s="25">
        <f>IF(S113&lt;=0,0,ROUNDDOWN(S113*LOOKUP(S113,{0,1950001,3300001,6950001,9000001,18000001,40000001},{0.05,0.1,0.2,0.23,0.33,0.4,0.45})-LOOKUP(S113,{0,1950001,3300001,6950001,9000001,18000001,40000001},{0,97500,427500,636000,1536000,2796000,4796000}),0)+ROUNDDOWN(ROUNDDOWN(S113*LOOKUP(S113,{0,1950001,3300001,6950001,9000001,18000001,40000001},{0.05,0.1,0.2,0.23,0.33,0.4,0.45})-LOOKUP(S113,{0,1950001,3300001,6950001,9000001,18000001,40000001},{0,97500,427500,636000,1536000,2796000,4796000}),0)*0.021,0))</f>
        <v/>
      </c>
      <c r="U113" s="25">
        <f>P113-T113</f>
        <v/>
      </c>
      <c r="V113" s="26">
        <f>IF(AND(P113&gt;0,T113=0),1,0)</f>
        <v/>
      </c>
    </row>
    <row r="114">
      <c r="A114" t="inlineStr">
        <is>
          <t>退職月別 7月に月給2か月分の賞与</t>
        </is>
      </c>
      <c r="B114" s="25" t="n">
        <v>250000</v>
      </c>
      <c r="C114" s="26" t="n">
        <v>11</v>
      </c>
      <c r="D114" s="27" t="n">
        <v>2</v>
      </c>
      <c r="E114" s="26" t="n">
        <v>7</v>
      </c>
      <c r="F114" s="26" t="n">
        <v>1</v>
      </c>
      <c r="G114" s="25" t="n">
        <v>0</v>
      </c>
      <c r="H114" s="25">
        <f>ROUND(B114*0.14575,0)</f>
        <v/>
      </c>
      <c r="I114" s="25">
        <f>B114-H114</f>
        <v/>
      </c>
      <c r="J114" s="25">
        <f>IF(MAX(0,I114-ROUNDUP(IF(I114&lt;=158333,54167,I114*LOOKUP(I114,{0,158334,300000,550000,708331},{0,0.3,0.2,0.1,0})+LOOKUP(I114,{0,158334,300000,550000,708331},{0,6667,36667,91667,162500})),0)-LOOKUP(I114,{0,2120834,2162500,2204167,2245834},{48334,40000,26667,13334,0}))&lt;=0,0,ROUND(MAX(0,I114-ROUNDUP(IF(I114&lt;=158333,54167,I114*LOOKUP(I114,{0,158334,300000,550000,708331},{0,0.3,0.2,0.1,0})+LOOKUP(I114,{0,158334,300000,550000,708331},{0,6667,36667,91667,162500})),0)-LOOKUP(I114,{0,2120834,2162500,2204167,2245834},{48334,40000,26667,13334,0}))*LOOKUP(MAX(0,I114-ROUNDUP(IF(I114&lt;=158333,54167,I114*LOOKUP(I114,{0,158334,300000,550000,708331},{0,0.3,0.2,0.1,0})+LOOKUP(I114,{0,158334,300000,550000,708331},{0,6667,36667,91667,162500})),0)-LOOKUP(I114,{0,2120834,2162500,2204167,2245834},{48334,40000,26667,13334,0})),{0,162501,275001,579167,750001,1500001,3333334},{0.05105,0.1021,0.2042,0.23483,0.33693,0.4084,0.45945})-LOOKUP(MAX(0,I114-ROUNDUP(IF(I114&lt;=158333,54167,I114*LOOKUP(I114,{0,158334,300000,550000,708331},{0,0.3,0.2,0.1,0})+LOOKUP(I114,{0,158334,300000,550000,708331},{0,6667,36667,91667,162500})),0)-LOOKUP(I114,{0,2120834,2162500,2204167,2245834},{48334,40000,26667,13334,0})),{0,162501,275001,579167,750001,1500001,3333334},{0,8296,36374,54113,130688,237893,408061}),-1))</f>
        <v/>
      </c>
      <c r="K114" s="25">
        <f>IF(AND(D114&gt;0,C114&gt;=E114),ROUND(B114*D114,0),0)</f>
        <v/>
      </c>
      <c r="L114" s="25">
        <f>ROUND(K114*0.14575,0)</f>
        <v/>
      </c>
      <c r="M114" s="25">
        <f>IF(K114=0,0,ROUNDDOWN(ROUND((K114-L114)*LOOKUP(I114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14" s="25">
        <f>B114*C114+K114</f>
        <v/>
      </c>
      <c r="O114" s="25">
        <f>H114*C114+L114</f>
        <v/>
      </c>
      <c r="P114" s="25">
        <f>J114*C114+M114</f>
        <v/>
      </c>
      <c r="Q114" s="25">
        <f>IF(F114=1,IF(N114&lt;741000,0,IF(N114&lt;2191000,N114-740000,IF(N114&lt;2193000,1451000,IF(N114&lt;2196000,1453000,IF(N114&lt;2200000,1456000,IF(N114&lt;6600000,ROUND(IF(FLOOR(N114,4000)&lt;=3600000,FLOOR(N114,4000)*0.7-80000,FLOOR(N114,4000)*0.8-440000),0),IF(N114&lt;=8500000,ROUNDDOWN(N114*0.9-1100000,0),N114-1950000))))))),IF(N114&lt;651000,0,IF(N114&lt;1900000,N114-650000,IF(N114&lt;6600000,ROUND(IF(FLOOR(N114,4000)&lt;=3600000,FLOOR(N114,4000)*0.7-80000,FLOOR(N114,4000)*0.8-440000),0),IF(N114&lt;=8500000,ROUNDDOWN(N114*0.9-1100000,0),N114-1950000)))))</f>
        <v/>
      </c>
      <c r="R114" s="25">
        <f>IF(F114=1,LOOKUP(Q114,{0,4890001,6550001,23500001},{1040000,670000,620000,0}),LOOKUP(Q114,{0,1320001,3360001,4890001,6550001,23500001},{950000,880000,680000,630000,580000,0}))</f>
        <v/>
      </c>
      <c r="S114" s="25">
        <f>MAX(0,ROUNDDOWN(Q114-O114-R114-G114,-3))</f>
        <v/>
      </c>
      <c r="T114" s="25">
        <f>IF(S114&lt;=0,0,ROUNDDOWN(S114*LOOKUP(S114,{0,1950001,3300001,6950001,9000001,18000001,40000001},{0.05,0.1,0.2,0.23,0.33,0.4,0.45})-LOOKUP(S114,{0,1950001,3300001,6950001,9000001,18000001,40000001},{0,97500,427500,636000,1536000,2796000,4796000}),0)+ROUNDDOWN(ROUNDDOWN(S114*LOOKUP(S114,{0,1950001,3300001,6950001,9000001,18000001,40000001},{0.05,0.1,0.2,0.23,0.33,0.4,0.45})-LOOKUP(S114,{0,1950001,3300001,6950001,9000001,18000001,40000001},{0,97500,427500,636000,1536000,2796000,4796000}),0)*0.021,0))</f>
        <v/>
      </c>
      <c r="U114" s="25">
        <f>P114-T114</f>
        <v/>
      </c>
      <c r="V114" s="26">
        <f>IF(AND(P114&gt;0,T114=0),1,0)</f>
        <v/>
      </c>
    </row>
    <row r="115">
      <c r="A115" t="inlineStr">
        <is>
          <t>退職月別 7月に月給2か月分の賞与</t>
        </is>
      </c>
      <c r="B115" s="25" t="n">
        <v>300000</v>
      </c>
      <c r="C115" s="26" t="n">
        <v>11</v>
      </c>
      <c r="D115" s="27" t="n">
        <v>2</v>
      </c>
      <c r="E115" s="26" t="n">
        <v>7</v>
      </c>
      <c r="F115" s="26" t="n">
        <v>1</v>
      </c>
      <c r="G115" s="25" t="n">
        <v>0</v>
      </c>
      <c r="H115" s="25">
        <f>ROUND(B115*0.14575,0)</f>
        <v/>
      </c>
      <c r="I115" s="25">
        <f>B115-H115</f>
        <v/>
      </c>
      <c r="J115" s="25">
        <f>IF(MAX(0,I115-ROUNDUP(IF(I115&lt;=158333,54167,I115*LOOKUP(I115,{0,158334,300000,550000,708331},{0,0.3,0.2,0.1,0})+LOOKUP(I115,{0,158334,300000,550000,708331},{0,6667,36667,91667,162500})),0)-LOOKUP(I115,{0,2120834,2162500,2204167,2245834},{48334,40000,26667,13334,0}))&lt;=0,0,ROUND(MAX(0,I115-ROUNDUP(IF(I115&lt;=158333,54167,I115*LOOKUP(I115,{0,158334,300000,550000,708331},{0,0.3,0.2,0.1,0})+LOOKUP(I115,{0,158334,300000,550000,708331},{0,6667,36667,91667,162500})),0)-LOOKUP(I115,{0,2120834,2162500,2204167,2245834},{48334,40000,26667,13334,0}))*LOOKUP(MAX(0,I115-ROUNDUP(IF(I115&lt;=158333,54167,I115*LOOKUP(I115,{0,158334,300000,550000,708331},{0,0.3,0.2,0.1,0})+LOOKUP(I115,{0,158334,300000,550000,708331},{0,6667,36667,91667,162500})),0)-LOOKUP(I115,{0,2120834,2162500,2204167,2245834},{48334,40000,26667,13334,0})),{0,162501,275001,579167,750001,1500001,3333334},{0.05105,0.1021,0.2042,0.23483,0.33693,0.4084,0.45945})-LOOKUP(MAX(0,I115-ROUNDUP(IF(I115&lt;=158333,54167,I115*LOOKUP(I115,{0,158334,300000,550000,708331},{0,0.3,0.2,0.1,0})+LOOKUP(I115,{0,158334,300000,550000,708331},{0,6667,36667,91667,162500})),0)-LOOKUP(I115,{0,2120834,2162500,2204167,2245834},{48334,40000,26667,13334,0})),{0,162501,275001,579167,750001,1500001,3333334},{0,8296,36374,54113,130688,237893,408061}),-1))</f>
        <v/>
      </c>
      <c r="K115" s="25">
        <f>IF(AND(D115&gt;0,C115&gt;=E115),ROUND(B115*D115,0),0)</f>
        <v/>
      </c>
      <c r="L115" s="25">
        <f>ROUND(K115*0.14575,0)</f>
        <v/>
      </c>
      <c r="M115" s="25">
        <f>IF(K115=0,0,ROUNDDOWN(ROUND((K115-L115)*LOOKUP(I115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15" s="25">
        <f>B115*C115+K115</f>
        <v/>
      </c>
      <c r="O115" s="25">
        <f>H115*C115+L115</f>
        <v/>
      </c>
      <c r="P115" s="25">
        <f>J115*C115+M115</f>
        <v/>
      </c>
      <c r="Q115" s="25">
        <f>IF(F115=1,IF(N115&lt;741000,0,IF(N115&lt;2191000,N115-740000,IF(N115&lt;2193000,1451000,IF(N115&lt;2196000,1453000,IF(N115&lt;2200000,1456000,IF(N115&lt;6600000,ROUND(IF(FLOOR(N115,4000)&lt;=3600000,FLOOR(N115,4000)*0.7-80000,FLOOR(N115,4000)*0.8-440000),0),IF(N115&lt;=8500000,ROUNDDOWN(N115*0.9-1100000,0),N115-1950000))))))),IF(N115&lt;651000,0,IF(N115&lt;1900000,N115-650000,IF(N115&lt;6600000,ROUND(IF(FLOOR(N115,4000)&lt;=3600000,FLOOR(N115,4000)*0.7-80000,FLOOR(N115,4000)*0.8-440000),0),IF(N115&lt;=8500000,ROUNDDOWN(N115*0.9-1100000,0),N115-1950000)))))</f>
        <v/>
      </c>
      <c r="R115" s="25">
        <f>IF(F115=1,LOOKUP(Q115,{0,4890001,6550001,23500001},{1040000,670000,620000,0}),LOOKUP(Q115,{0,1320001,3360001,4890001,6550001,23500001},{950000,880000,680000,630000,580000,0}))</f>
        <v/>
      </c>
      <c r="S115" s="25">
        <f>MAX(0,ROUNDDOWN(Q115-O115-R115-G115,-3))</f>
        <v/>
      </c>
      <c r="T115" s="25">
        <f>IF(S115&lt;=0,0,ROUNDDOWN(S115*LOOKUP(S115,{0,1950001,3300001,6950001,9000001,18000001,40000001},{0.05,0.1,0.2,0.23,0.33,0.4,0.45})-LOOKUP(S115,{0,1950001,3300001,6950001,9000001,18000001,40000001},{0,97500,427500,636000,1536000,2796000,4796000}),0)+ROUNDDOWN(ROUNDDOWN(S115*LOOKUP(S115,{0,1950001,3300001,6950001,9000001,18000001,40000001},{0.05,0.1,0.2,0.23,0.33,0.4,0.45})-LOOKUP(S115,{0,1950001,3300001,6950001,9000001,18000001,40000001},{0,97500,427500,636000,1536000,2796000,4796000}),0)*0.021,0))</f>
        <v/>
      </c>
      <c r="U115" s="25">
        <f>P115-T115</f>
        <v/>
      </c>
      <c r="V115" s="26">
        <f>IF(AND(P115&gt;0,T115=0),1,0)</f>
        <v/>
      </c>
    </row>
    <row r="116">
      <c r="A116" t="inlineStr">
        <is>
          <t>退職月別 7月に月給2か月分の賞与</t>
        </is>
      </c>
      <c r="B116" s="25" t="n">
        <v>400000</v>
      </c>
      <c r="C116" s="26" t="n">
        <v>11</v>
      </c>
      <c r="D116" s="27" t="n">
        <v>2</v>
      </c>
      <c r="E116" s="26" t="n">
        <v>7</v>
      </c>
      <c r="F116" s="26" t="n">
        <v>1</v>
      </c>
      <c r="G116" s="25" t="n">
        <v>0</v>
      </c>
      <c r="H116" s="25">
        <f>ROUND(B116*0.14575,0)</f>
        <v/>
      </c>
      <c r="I116" s="25">
        <f>B116-H116</f>
        <v/>
      </c>
      <c r="J116" s="25">
        <f>IF(MAX(0,I116-ROUNDUP(IF(I116&lt;=158333,54167,I116*LOOKUP(I116,{0,158334,300000,550000,708331},{0,0.3,0.2,0.1,0})+LOOKUP(I116,{0,158334,300000,550000,708331},{0,6667,36667,91667,162500})),0)-LOOKUP(I116,{0,2120834,2162500,2204167,2245834},{48334,40000,26667,13334,0}))&lt;=0,0,ROUND(MAX(0,I116-ROUNDUP(IF(I116&lt;=158333,54167,I116*LOOKUP(I116,{0,158334,300000,550000,708331},{0,0.3,0.2,0.1,0})+LOOKUP(I116,{0,158334,300000,550000,708331},{0,6667,36667,91667,162500})),0)-LOOKUP(I116,{0,2120834,2162500,2204167,2245834},{48334,40000,26667,13334,0}))*LOOKUP(MAX(0,I116-ROUNDUP(IF(I116&lt;=158333,54167,I116*LOOKUP(I116,{0,158334,300000,550000,708331},{0,0.3,0.2,0.1,0})+LOOKUP(I116,{0,158334,300000,550000,708331},{0,6667,36667,91667,162500})),0)-LOOKUP(I116,{0,2120834,2162500,2204167,2245834},{48334,40000,26667,13334,0})),{0,162501,275001,579167,750001,1500001,3333334},{0.05105,0.1021,0.2042,0.23483,0.33693,0.4084,0.45945})-LOOKUP(MAX(0,I116-ROUNDUP(IF(I116&lt;=158333,54167,I116*LOOKUP(I116,{0,158334,300000,550000,708331},{0,0.3,0.2,0.1,0})+LOOKUP(I116,{0,158334,300000,550000,708331},{0,6667,36667,91667,162500})),0)-LOOKUP(I116,{0,2120834,2162500,2204167,2245834},{48334,40000,26667,13334,0})),{0,162501,275001,579167,750001,1500001,3333334},{0,8296,36374,54113,130688,237893,408061}),-1))</f>
        <v/>
      </c>
      <c r="K116" s="25">
        <f>IF(AND(D116&gt;0,C116&gt;=E116),ROUND(B116*D116,0),0)</f>
        <v/>
      </c>
      <c r="L116" s="25">
        <f>ROUND(K116*0.14575,0)</f>
        <v/>
      </c>
      <c r="M116" s="25">
        <f>IF(K116=0,0,ROUNDDOWN(ROUND((K116-L116)*LOOKUP(I116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16" s="25">
        <f>B116*C116+K116</f>
        <v/>
      </c>
      <c r="O116" s="25">
        <f>H116*C116+L116</f>
        <v/>
      </c>
      <c r="P116" s="25">
        <f>J116*C116+M116</f>
        <v/>
      </c>
      <c r="Q116" s="25">
        <f>IF(F116=1,IF(N116&lt;741000,0,IF(N116&lt;2191000,N116-740000,IF(N116&lt;2193000,1451000,IF(N116&lt;2196000,1453000,IF(N116&lt;2200000,1456000,IF(N116&lt;6600000,ROUND(IF(FLOOR(N116,4000)&lt;=3600000,FLOOR(N116,4000)*0.7-80000,FLOOR(N116,4000)*0.8-440000),0),IF(N116&lt;=8500000,ROUNDDOWN(N116*0.9-1100000,0),N116-1950000))))))),IF(N116&lt;651000,0,IF(N116&lt;1900000,N116-650000,IF(N116&lt;6600000,ROUND(IF(FLOOR(N116,4000)&lt;=3600000,FLOOR(N116,4000)*0.7-80000,FLOOR(N116,4000)*0.8-440000),0),IF(N116&lt;=8500000,ROUNDDOWN(N116*0.9-1100000,0),N116-1950000)))))</f>
        <v/>
      </c>
      <c r="R116" s="25">
        <f>IF(F116=1,LOOKUP(Q116,{0,4890001,6550001,23500001},{1040000,670000,620000,0}),LOOKUP(Q116,{0,1320001,3360001,4890001,6550001,23500001},{950000,880000,680000,630000,580000,0}))</f>
        <v/>
      </c>
      <c r="S116" s="25">
        <f>MAX(0,ROUNDDOWN(Q116-O116-R116-G116,-3))</f>
        <v/>
      </c>
      <c r="T116" s="25">
        <f>IF(S116&lt;=0,0,ROUNDDOWN(S116*LOOKUP(S116,{0,1950001,3300001,6950001,9000001,18000001,40000001},{0.05,0.1,0.2,0.23,0.33,0.4,0.45})-LOOKUP(S116,{0,1950001,3300001,6950001,9000001,18000001,40000001},{0,97500,427500,636000,1536000,2796000,4796000}),0)+ROUNDDOWN(ROUNDDOWN(S116*LOOKUP(S116,{0,1950001,3300001,6950001,9000001,18000001,40000001},{0.05,0.1,0.2,0.23,0.33,0.4,0.45})-LOOKUP(S116,{0,1950001,3300001,6950001,9000001,18000001,40000001},{0,97500,427500,636000,1536000,2796000,4796000}),0)*0.021,0))</f>
        <v/>
      </c>
      <c r="U116" s="25">
        <f>P116-T116</f>
        <v/>
      </c>
      <c r="V116" s="26">
        <f>IF(AND(P116&gt;0,T116=0),1,0)</f>
        <v/>
      </c>
    </row>
    <row r="117">
      <c r="A117" t="inlineStr">
        <is>
          <t>退職月別 7月に月給2か月分の賞与</t>
        </is>
      </c>
      <c r="B117" s="25" t="n">
        <v>500000</v>
      </c>
      <c r="C117" s="26" t="n">
        <v>11</v>
      </c>
      <c r="D117" s="27" t="n">
        <v>2</v>
      </c>
      <c r="E117" s="26" t="n">
        <v>7</v>
      </c>
      <c r="F117" s="26" t="n">
        <v>1</v>
      </c>
      <c r="G117" s="25" t="n">
        <v>0</v>
      </c>
      <c r="H117" s="25">
        <f>ROUND(B117*0.14575,0)</f>
        <v/>
      </c>
      <c r="I117" s="25">
        <f>B117-H117</f>
        <v/>
      </c>
      <c r="J117" s="25">
        <f>IF(MAX(0,I117-ROUNDUP(IF(I117&lt;=158333,54167,I117*LOOKUP(I117,{0,158334,300000,550000,708331},{0,0.3,0.2,0.1,0})+LOOKUP(I117,{0,158334,300000,550000,708331},{0,6667,36667,91667,162500})),0)-LOOKUP(I117,{0,2120834,2162500,2204167,2245834},{48334,40000,26667,13334,0}))&lt;=0,0,ROUND(MAX(0,I117-ROUNDUP(IF(I117&lt;=158333,54167,I117*LOOKUP(I117,{0,158334,300000,550000,708331},{0,0.3,0.2,0.1,0})+LOOKUP(I117,{0,158334,300000,550000,708331},{0,6667,36667,91667,162500})),0)-LOOKUP(I117,{0,2120834,2162500,2204167,2245834},{48334,40000,26667,13334,0}))*LOOKUP(MAX(0,I117-ROUNDUP(IF(I117&lt;=158333,54167,I117*LOOKUP(I117,{0,158334,300000,550000,708331},{0,0.3,0.2,0.1,0})+LOOKUP(I117,{0,158334,300000,550000,708331},{0,6667,36667,91667,162500})),0)-LOOKUP(I117,{0,2120834,2162500,2204167,2245834},{48334,40000,26667,13334,0})),{0,162501,275001,579167,750001,1500001,3333334},{0.05105,0.1021,0.2042,0.23483,0.33693,0.4084,0.45945})-LOOKUP(MAX(0,I117-ROUNDUP(IF(I117&lt;=158333,54167,I117*LOOKUP(I117,{0,158334,300000,550000,708331},{0,0.3,0.2,0.1,0})+LOOKUP(I117,{0,158334,300000,550000,708331},{0,6667,36667,91667,162500})),0)-LOOKUP(I117,{0,2120834,2162500,2204167,2245834},{48334,40000,26667,13334,0})),{0,162501,275001,579167,750001,1500001,3333334},{0,8296,36374,54113,130688,237893,408061}),-1))</f>
        <v/>
      </c>
      <c r="K117" s="25">
        <f>IF(AND(D117&gt;0,C117&gt;=E117),ROUND(B117*D117,0),0)</f>
        <v/>
      </c>
      <c r="L117" s="25">
        <f>ROUND(K117*0.14575,0)</f>
        <v/>
      </c>
      <c r="M117" s="25">
        <f>IF(K117=0,0,ROUNDDOWN(ROUND((K117-L117)*LOOKUP(I117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17" s="25">
        <f>B117*C117+K117</f>
        <v/>
      </c>
      <c r="O117" s="25">
        <f>H117*C117+L117</f>
        <v/>
      </c>
      <c r="P117" s="25">
        <f>J117*C117+M117</f>
        <v/>
      </c>
      <c r="Q117" s="25">
        <f>IF(F117=1,IF(N117&lt;741000,0,IF(N117&lt;2191000,N117-740000,IF(N117&lt;2193000,1451000,IF(N117&lt;2196000,1453000,IF(N117&lt;2200000,1456000,IF(N117&lt;6600000,ROUND(IF(FLOOR(N117,4000)&lt;=3600000,FLOOR(N117,4000)*0.7-80000,FLOOR(N117,4000)*0.8-440000),0),IF(N117&lt;=8500000,ROUNDDOWN(N117*0.9-1100000,0),N117-1950000))))))),IF(N117&lt;651000,0,IF(N117&lt;1900000,N117-650000,IF(N117&lt;6600000,ROUND(IF(FLOOR(N117,4000)&lt;=3600000,FLOOR(N117,4000)*0.7-80000,FLOOR(N117,4000)*0.8-440000),0),IF(N117&lt;=8500000,ROUNDDOWN(N117*0.9-1100000,0),N117-1950000)))))</f>
        <v/>
      </c>
      <c r="R117" s="25">
        <f>IF(F117=1,LOOKUP(Q117,{0,4890001,6550001,23500001},{1040000,670000,620000,0}),LOOKUP(Q117,{0,1320001,3360001,4890001,6550001,23500001},{950000,880000,680000,630000,580000,0}))</f>
        <v/>
      </c>
      <c r="S117" s="25">
        <f>MAX(0,ROUNDDOWN(Q117-O117-R117-G117,-3))</f>
        <v/>
      </c>
      <c r="T117" s="25">
        <f>IF(S117&lt;=0,0,ROUNDDOWN(S117*LOOKUP(S117,{0,1950001,3300001,6950001,9000001,18000001,40000001},{0.05,0.1,0.2,0.23,0.33,0.4,0.45})-LOOKUP(S117,{0,1950001,3300001,6950001,9000001,18000001,40000001},{0,97500,427500,636000,1536000,2796000,4796000}),0)+ROUNDDOWN(ROUNDDOWN(S117*LOOKUP(S117,{0,1950001,3300001,6950001,9000001,18000001,40000001},{0.05,0.1,0.2,0.23,0.33,0.4,0.45})-LOOKUP(S117,{0,1950001,3300001,6950001,9000001,18000001,40000001},{0,97500,427500,636000,1536000,2796000,4796000}),0)*0.021,0))</f>
        <v/>
      </c>
      <c r="U117" s="25">
        <f>P117-T117</f>
        <v/>
      </c>
      <c r="V117" s="26">
        <f>IF(AND(P117&gt;0,T117=0),1,0)</f>
        <v/>
      </c>
    </row>
    <row r="118">
      <c r="A118" t="inlineStr">
        <is>
          <t>退職月別 7月に月給2か月分の賞与</t>
        </is>
      </c>
      <c r="B118" s="25" t="n">
        <v>200000</v>
      </c>
      <c r="C118" s="26" t="n">
        <v>12</v>
      </c>
      <c r="D118" s="27" t="n">
        <v>2</v>
      </c>
      <c r="E118" s="26" t="n">
        <v>7</v>
      </c>
      <c r="F118" s="26" t="n">
        <v>1</v>
      </c>
      <c r="G118" s="25" t="n">
        <v>0</v>
      </c>
      <c r="H118" s="25">
        <f>ROUND(B118*0.14575,0)</f>
        <v/>
      </c>
      <c r="I118" s="25">
        <f>B118-H118</f>
        <v/>
      </c>
      <c r="J118" s="25">
        <f>IF(MAX(0,I118-ROUNDUP(IF(I118&lt;=158333,54167,I118*LOOKUP(I118,{0,158334,300000,550000,708331},{0,0.3,0.2,0.1,0})+LOOKUP(I118,{0,158334,300000,550000,708331},{0,6667,36667,91667,162500})),0)-LOOKUP(I118,{0,2120834,2162500,2204167,2245834},{48334,40000,26667,13334,0}))&lt;=0,0,ROUND(MAX(0,I118-ROUNDUP(IF(I118&lt;=158333,54167,I118*LOOKUP(I118,{0,158334,300000,550000,708331},{0,0.3,0.2,0.1,0})+LOOKUP(I118,{0,158334,300000,550000,708331},{0,6667,36667,91667,162500})),0)-LOOKUP(I118,{0,2120834,2162500,2204167,2245834},{48334,40000,26667,13334,0}))*LOOKUP(MAX(0,I118-ROUNDUP(IF(I118&lt;=158333,54167,I118*LOOKUP(I118,{0,158334,300000,550000,708331},{0,0.3,0.2,0.1,0})+LOOKUP(I118,{0,158334,300000,550000,708331},{0,6667,36667,91667,162500})),0)-LOOKUP(I118,{0,2120834,2162500,2204167,2245834},{48334,40000,26667,13334,0})),{0,162501,275001,579167,750001,1500001,3333334},{0.05105,0.1021,0.2042,0.23483,0.33693,0.4084,0.45945})-LOOKUP(MAX(0,I118-ROUNDUP(IF(I118&lt;=158333,54167,I118*LOOKUP(I118,{0,158334,300000,550000,708331},{0,0.3,0.2,0.1,0})+LOOKUP(I118,{0,158334,300000,550000,708331},{0,6667,36667,91667,162500})),0)-LOOKUP(I118,{0,2120834,2162500,2204167,2245834},{48334,40000,26667,13334,0})),{0,162501,275001,579167,750001,1500001,3333334},{0,8296,36374,54113,130688,237893,408061}),-1))</f>
        <v/>
      </c>
      <c r="K118" s="25">
        <f>IF(AND(D118&gt;0,C118&gt;=E118),ROUND(B118*D118,0),0)</f>
        <v/>
      </c>
      <c r="L118" s="25">
        <f>ROUND(K118*0.14575,0)</f>
        <v/>
      </c>
      <c r="M118" s="25">
        <f>IF(K118=0,0,ROUNDDOWN(ROUND((K118-L118)*LOOKUP(I118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18" s="25">
        <f>B118*C118+K118</f>
        <v/>
      </c>
      <c r="O118" s="25">
        <f>H118*C118+L118</f>
        <v/>
      </c>
      <c r="P118" s="25">
        <f>J118*C118+M118</f>
        <v/>
      </c>
      <c r="Q118" s="25">
        <f>IF(F118=1,IF(N118&lt;741000,0,IF(N118&lt;2191000,N118-740000,IF(N118&lt;2193000,1451000,IF(N118&lt;2196000,1453000,IF(N118&lt;2200000,1456000,IF(N118&lt;6600000,ROUND(IF(FLOOR(N118,4000)&lt;=3600000,FLOOR(N118,4000)*0.7-80000,FLOOR(N118,4000)*0.8-440000),0),IF(N118&lt;=8500000,ROUNDDOWN(N118*0.9-1100000,0),N118-1950000))))))),IF(N118&lt;651000,0,IF(N118&lt;1900000,N118-650000,IF(N118&lt;6600000,ROUND(IF(FLOOR(N118,4000)&lt;=3600000,FLOOR(N118,4000)*0.7-80000,FLOOR(N118,4000)*0.8-440000),0),IF(N118&lt;=8500000,ROUNDDOWN(N118*0.9-1100000,0),N118-1950000)))))</f>
        <v/>
      </c>
      <c r="R118" s="25">
        <f>IF(F118=1,LOOKUP(Q118,{0,4890001,6550001,23500001},{1040000,670000,620000,0}),LOOKUP(Q118,{0,1320001,3360001,4890001,6550001,23500001},{950000,880000,680000,630000,580000,0}))</f>
        <v/>
      </c>
      <c r="S118" s="25">
        <f>MAX(0,ROUNDDOWN(Q118-O118-R118-G118,-3))</f>
        <v/>
      </c>
      <c r="T118" s="25">
        <f>IF(S118&lt;=0,0,ROUNDDOWN(S118*LOOKUP(S118,{0,1950001,3300001,6950001,9000001,18000001,40000001},{0.05,0.1,0.2,0.23,0.33,0.4,0.45})-LOOKUP(S118,{0,1950001,3300001,6950001,9000001,18000001,40000001},{0,97500,427500,636000,1536000,2796000,4796000}),0)+ROUNDDOWN(ROUNDDOWN(S118*LOOKUP(S118,{0,1950001,3300001,6950001,9000001,18000001,40000001},{0.05,0.1,0.2,0.23,0.33,0.4,0.45})-LOOKUP(S118,{0,1950001,3300001,6950001,9000001,18000001,40000001},{0,97500,427500,636000,1536000,2796000,4796000}),0)*0.021,0))</f>
        <v/>
      </c>
      <c r="U118" s="25">
        <f>P118-T118</f>
        <v/>
      </c>
      <c r="V118" s="26">
        <f>IF(AND(P118&gt;0,T118=0),1,0)</f>
        <v/>
      </c>
    </row>
    <row r="119">
      <c r="A119" t="inlineStr">
        <is>
          <t>退職月別 7月に月給2か月分の賞与</t>
        </is>
      </c>
      <c r="B119" s="25" t="n">
        <v>250000</v>
      </c>
      <c r="C119" s="26" t="n">
        <v>12</v>
      </c>
      <c r="D119" s="27" t="n">
        <v>2</v>
      </c>
      <c r="E119" s="26" t="n">
        <v>7</v>
      </c>
      <c r="F119" s="26" t="n">
        <v>1</v>
      </c>
      <c r="G119" s="25" t="n">
        <v>0</v>
      </c>
      <c r="H119" s="25">
        <f>ROUND(B119*0.14575,0)</f>
        <v/>
      </c>
      <c r="I119" s="25">
        <f>B119-H119</f>
        <v/>
      </c>
      <c r="J119" s="25">
        <f>IF(MAX(0,I119-ROUNDUP(IF(I119&lt;=158333,54167,I119*LOOKUP(I119,{0,158334,300000,550000,708331},{0,0.3,0.2,0.1,0})+LOOKUP(I119,{0,158334,300000,550000,708331},{0,6667,36667,91667,162500})),0)-LOOKUP(I119,{0,2120834,2162500,2204167,2245834},{48334,40000,26667,13334,0}))&lt;=0,0,ROUND(MAX(0,I119-ROUNDUP(IF(I119&lt;=158333,54167,I119*LOOKUP(I119,{0,158334,300000,550000,708331},{0,0.3,0.2,0.1,0})+LOOKUP(I119,{0,158334,300000,550000,708331},{0,6667,36667,91667,162500})),0)-LOOKUP(I119,{0,2120834,2162500,2204167,2245834},{48334,40000,26667,13334,0}))*LOOKUP(MAX(0,I119-ROUNDUP(IF(I119&lt;=158333,54167,I119*LOOKUP(I119,{0,158334,300000,550000,708331},{0,0.3,0.2,0.1,0})+LOOKUP(I119,{0,158334,300000,550000,708331},{0,6667,36667,91667,162500})),0)-LOOKUP(I119,{0,2120834,2162500,2204167,2245834},{48334,40000,26667,13334,0})),{0,162501,275001,579167,750001,1500001,3333334},{0.05105,0.1021,0.2042,0.23483,0.33693,0.4084,0.45945})-LOOKUP(MAX(0,I119-ROUNDUP(IF(I119&lt;=158333,54167,I119*LOOKUP(I119,{0,158334,300000,550000,708331},{0,0.3,0.2,0.1,0})+LOOKUP(I119,{0,158334,300000,550000,708331},{0,6667,36667,91667,162500})),0)-LOOKUP(I119,{0,2120834,2162500,2204167,2245834},{48334,40000,26667,13334,0})),{0,162501,275001,579167,750001,1500001,3333334},{0,8296,36374,54113,130688,237893,408061}),-1))</f>
        <v/>
      </c>
      <c r="K119" s="25">
        <f>IF(AND(D119&gt;0,C119&gt;=E119),ROUND(B119*D119,0),0)</f>
        <v/>
      </c>
      <c r="L119" s="25">
        <f>ROUND(K119*0.14575,0)</f>
        <v/>
      </c>
      <c r="M119" s="25">
        <f>IF(K119=0,0,ROUNDDOWN(ROUND((K119-L119)*LOOKUP(I119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19" s="25">
        <f>B119*C119+K119</f>
        <v/>
      </c>
      <c r="O119" s="25">
        <f>H119*C119+L119</f>
        <v/>
      </c>
      <c r="P119" s="25">
        <f>J119*C119+M119</f>
        <v/>
      </c>
      <c r="Q119" s="25">
        <f>IF(F119=1,IF(N119&lt;741000,0,IF(N119&lt;2191000,N119-740000,IF(N119&lt;2193000,1451000,IF(N119&lt;2196000,1453000,IF(N119&lt;2200000,1456000,IF(N119&lt;6600000,ROUND(IF(FLOOR(N119,4000)&lt;=3600000,FLOOR(N119,4000)*0.7-80000,FLOOR(N119,4000)*0.8-440000),0),IF(N119&lt;=8500000,ROUNDDOWN(N119*0.9-1100000,0),N119-1950000))))))),IF(N119&lt;651000,0,IF(N119&lt;1900000,N119-650000,IF(N119&lt;6600000,ROUND(IF(FLOOR(N119,4000)&lt;=3600000,FLOOR(N119,4000)*0.7-80000,FLOOR(N119,4000)*0.8-440000),0),IF(N119&lt;=8500000,ROUNDDOWN(N119*0.9-1100000,0),N119-1950000)))))</f>
        <v/>
      </c>
      <c r="R119" s="25">
        <f>IF(F119=1,LOOKUP(Q119,{0,4890001,6550001,23500001},{1040000,670000,620000,0}),LOOKUP(Q119,{0,1320001,3360001,4890001,6550001,23500001},{950000,880000,680000,630000,580000,0}))</f>
        <v/>
      </c>
      <c r="S119" s="25">
        <f>MAX(0,ROUNDDOWN(Q119-O119-R119-G119,-3))</f>
        <v/>
      </c>
      <c r="T119" s="25">
        <f>IF(S119&lt;=0,0,ROUNDDOWN(S119*LOOKUP(S119,{0,1950001,3300001,6950001,9000001,18000001,40000001},{0.05,0.1,0.2,0.23,0.33,0.4,0.45})-LOOKUP(S119,{0,1950001,3300001,6950001,9000001,18000001,40000001},{0,97500,427500,636000,1536000,2796000,4796000}),0)+ROUNDDOWN(ROUNDDOWN(S119*LOOKUP(S119,{0,1950001,3300001,6950001,9000001,18000001,40000001},{0.05,0.1,0.2,0.23,0.33,0.4,0.45})-LOOKUP(S119,{0,1950001,3300001,6950001,9000001,18000001,40000001},{0,97500,427500,636000,1536000,2796000,4796000}),0)*0.021,0))</f>
        <v/>
      </c>
      <c r="U119" s="25">
        <f>P119-T119</f>
        <v/>
      </c>
      <c r="V119" s="26">
        <f>IF(AND(P119&gt;0,T119=0),1,0)</f>
        <v/>
      </c>
    </row>
    <row r="120">
      <c r="A120" t="inlineStr">
        <is>
          <t>退職月別 7月に月給2か月分の賞与</t>
        </is>
      </c>
      <c r="B120" s="25" t="n">
        <v>300000</v>
      </c>
      <c r="C120" s="26" t="n">
        <v>12</v>
      </c>
      <c r="D120" s="27" t="n">
        <v>2</v>
      </c>
      <c r="E120" s="26" t="n">
        <v>7</v>
      </c>
      <c r="F120" s="26" t="n">
        <v>1</v>
      </c>
      <c r="G120" s="25" t="n">
        <v>0</v>
      </c>
      <c r="H120" s="25">
        <f>ROUND(B120*0.14575,0)</f>
        <v/>
      </c>
      <c r="I120" s="25">
        <f>B120-H120</f>
        <v/>
      </c>
      <c r="J120" s="25">
        <f>IF(MAX(0,I120-ROUNDUP(IF(I120&lt;=158333,54167,I120*LOOKUP(I120,{0,158334,300000,550000,708331},{0,0.3,0.2,0.1,0})+LOOKUP(I120,{0,158334,300000,550000,708331},{0,6667,36667,91667,162500})),0)-LOOKUP(I120,{0,2120834,2162500,2204167,2245834},{48334,40000,26667,13334,0}))&lt;=0,0,ROUND(MAX(0,I120-ROUNDUP(IF(I120&lt;=158333,54167,I120*LOOKUP(I120,{0,158334,300000,550000,708331},{0,0.3,0.2,0.1,0})+LOOKUP(I120,{0,158334,300000,550000,708331},{0,6667,36667,91667,162500})),0)-LOOKUP(I120,{0,2120834,2162500,2204167,2245834},{48334,40000,26667,13334,0}))*LOOKUP(MAX(0,I120-ROUNDUP(IF(I120&lt;=158333,54167,I120*LOOKUP(I120,{0,158334,300000,550000,708331},{0,0.3,0.2,0.1,0})+LOOKUP(I120,{0,158334,300000,550000,708331},{0,6667,36667,91667,162500})),0)-LOOKUP(I120,{0,2120834,2162500,2204167,2245834},{48334,40000,26667,13334,0})),{0,162501,275001,579167,750001,1500001,3333334},{0.05105,0.1021,0.2042,0.23483,0.33693,0.4084,0.45945})-LOOKUP(MAX(0,I120-ROUNDUP(IF(I120&lt;=158333,54167,I120*LOOKUP(I120,{0,158334,300000,550000,708331},{0,0.3,0.2,0.1,0})+LOOKUP(I120,{0,158334,300000,550000,708331},{0,6667,36667,91667,162500})),0)-LOOKUP(I120,{0,2120834,2162500,2204167,2245834},{48334,40000,26667,13334,0})),{0,162501,275001,579167,750001,1500001,3333334},{0,8296,36374,54113,130688,237893,408061}),-1))</f>
        <v/>
      </c>
      <c r="K120" s="25">
        <f>IF(AND(D120&gt;0,C120&gt;=E120),ROUND(B120*D120,0),0)</f>
        <v/>
      </c>
      <c r="L120" s="25">
        <f>ROUND(K120*0.14575,0)</f>
        <v/>
      </c>
      <c r="M120" s="25">
        <f>IF(K120=0,0,ROUNDDOWN(ROUND((K120-L120)*LOOKUP(I120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20" s="25">
        <f>B120*C120+K120</f>
        <v/>
      </c>
      <c r="O120" s="25">
        <f>H120*C120+L120</f>
        <v/>
      </c>
      <c r="P120" s="25">
        <f>J120*C120+M120</f>
        <v/>
      </c>
      <c r="Q120" s="25">
        <f>IF(F120=1,IF(N120&lt;741000,0,IF(N120&lt;2191000,N120-740000,IF(N120&lt;2193000,1451000,IF(N120&lt;2196000,1453000,IF(N120&lt;2200000,1456000,IF(N120&lt;6600000,ROUND(IF(FLOOR(N120,4000)&lt;=3600000,FLOOR(N120,4000)*0.7-80000,FLOOR(N120,4000)*0.8-440000),0),IF(N120&lt;=8500000,ROUNDDOWN(N120*0.9-1100000,0),N120-1950000))))))),IF(N120&lt;651000,0,IF(N120&lt;1900000,N120-650000,IF(N120&lt;6600000,ROUND(IF(FLOOR(N120,4000)&lt;=3600000,FLOOR(N120,4000)*0.7-80000,FLOOR(N120,4000)*0.8-440000),0),IF(N120&lt;=8500000,ROUNDDOWN(N120*0.9-1100000,0),N120-1950000)))))</f>
        <v/>
      </c>
      <c r="R120" s="25">
        <f>IF(F120=1,LOOKUP(Q120,{0,4890001,6550001,23500001},{1040000,670000,620000,0}),LOOKUP(Q120,{0,1320001,3360001,4890001,6550001,23500001},{950000,880000,680000,630000,580000,0}))</f>
        <v/>
      </c>
      <c r="S120" s="25">
        <f>MAX(0,ROUNDDOWN(Q120-O120-R120-G120,-3))</f>
        <v/>
      </c>
      <c r="T120" s="25">
        <f>IF(S120&lt;=0,0,ROUNDDOWN(S120*LOOKUP(S120,{0,1950001,3300001,6950001,9000001,18000001,40000001},{0.05,0.1,0.2,0.23,0.33,0.4,0.45})-LOOKUP(S120,{0,1950001,3300001,6950001,9000001,18000001,40000001},{0,97500,427500,636000,1536000,2796000,4796000}),0)+ROUNDDOWN(ROUNDDOWN(S120*LOOKUP(S120,{0,1950001,3300001,6950001,9000001,18000001,40000001},{0.05,0.1,0.2,0.23,0.33,0.4,0.45})-LOOKUP(S120,{0,1950001,3300001,6950001,9000001,18000001,40000001},{0,97500,427500,636000,1536000,2796000,4796000}),0)*0.021,0))</f>
        <v/>
      </c>
      <c r="U120" s="25">
        <f>P120-T120</f>
        <v/>
      </c>
      <c r="V120" s="26">
        <f>IF(AND(P120&gt;0,T120=0),1,0)</f>
        <v/>
      </c>
    </row>
    <row r="121">
      <c r="A121" t="inlineStr">
        <is>
          <t>退職月別 7月に月給2か月分の賞与</t>
        </is>
      </c>
      <c r="B121" s="25" t="n">
        <v>400000</v>
      </c>
      <c r="C121" s="26" t="n">
        <v>12</v>
      </c>
      <c r="D121" s="27" t="n">
        <v>2</v>
      </c>
      <c r="E121" s="26" t="n">
        <v>7</v>
      </c>
      <c r="F121" s="26" t="n">
        <v>1</v>
      </c>
      <c r="G121" s="25" t="n">
        <v>0</v>
      </c>
      <c r="H121" s="25">
        <f>ROUND(B121*0.14575,0)</f>
        <v/>
      </c>
      <c r="I121" s="25">
        <f>B121-H121</f>
        <v/>
      </c>
      <c r="J121" s="25">
        <f>IF(MAX(0,I121-ROUNDUP(IF(I121&lt;=158333,54167,I121*LOOKUP(I121,{0,158334,300000,550000,708331},{0,0.3,0.2,0.1,0})+LOOKUP(I121,{0,158334,300000,550000,708331},{0,6667,36667,91667,162500})),0)-LOOKUP(I121,{0,2120834,2162500,2204167,2245834},{48334,40000,26667,13334,0}))&lt;=0,0,ROUND(MAX(0,I121-ROUNDUP(IF(I121&lt;=158333,54167,I121*LOOKUP(I121,{0,158334,300000,550000,708331},{0,0.3,0.2,0.1,0})+LOOKUP(I121,{0,158334,300000,550000,708331},{0,6667,36667,91667,162500})),0)-LOOKUP(I121,{0,2120834,2162500,2204167,2245834},{48334,40000,26667,13334,0}))*LOOKUP(MAX(0,I121-ROUNDUP(IF(I121&lt;=158333,54167,I121*LOOKUP(I121,{0,158334,300000,550000,708331},{0,0.3,0.2,0.1,0})+LOOKUP(I121,{0,158334,300000,550000,708331},{0,6667,36667,91667,162500})),0)-LOOKUP(I121,{0,2120834,2162500,2204167,2245834},{48334,40000,26667,13334,0})),{0,162501,275001,579167,750001,1500001,3333334},{0.05105,0.1021,0.2042,0.23483,0.33693,0.4084,0.45945})-LOOKUP(MAX(0,I121-ROUNDUP(IF(I121&lt;=158333,54167,I121*LOOKUP(I121,{0,158334,300000,550000,708331},{0,0.3,0.2,0.1,0})+LOOKUP(I121,{0,158334,300000,550000,708331},{0,6667,36667,91667,162500})),0)-LOOKUP(I121,{0,2120834,2162500,2204167,2245834},{48334,40000,26667,13334,0})),{0,162501,275001,579167,750001,1500001,3333334},{0,8296,36374,54113,130688,237893,408061}),-1))</f>
        <v/>
      </c>
      <c r="K121" s="25">
        <f>IF(AND(D121&gt;0,C121&gt;=E121),ROUND(B121*D121,0),0)</f>
        <v/>
      </c>
      <c r="L121" s="25">
        <f>ROUND(K121*0.14575,0)</f>
        <v/>
      </c>
      <c r="M121" s="25">
        <f>IF(K121=0,0,ROUNDDOWN(ROUND((K121-L121)*LOOKUP(I121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21" s="25">
        <f>B121*C121+K121</f>
        <v/>
      </c>
      <c r="O121" s="25">
        <f>H121*C121+L121</f>
        <v/>
      </c>
      <c r="P121" s="25">
        <f>J121*C121+M121</f>
        <v/>
      </c>
      <c r="Q121" s="25">
        <f>IF(F121=1,IF(N121&lt;741000,0,IF(N121&lt;2191000,N121-740000,IF(N121&lt;2193000,1451000,IF(N121&lt;2196000,1453000,IF(N121&lt;2200000,1456000,IF(N121&lt;6600000,ROUND(IF(FLOOR(N121,4000)&lt;=3600000,FLOOR(N121,4000)*0.7-80000,FLOOR(N121,4000)*0.8-440000),0),IF(N121&lt;=8500000,ROUNDDOWN(N121*0.9-1100000,0),N121-1950000))))))),IF(N121&lt;651000,0,IF(N121&lt;1900000,N121-650000,IF(N121&lt;6600000,ROUND(IF(FLOOR(N121,4000)&lt;=3600000,FLOOR(N121,4000)*0.7-80000,FLOOR(N121,4000)*0.8-440000),0),IF(N121&lt;=8500000,ROUNDDOWN(N121*0.9-1100000,0),N121-1950000)))))</f>
        <v/>
      </c>
      <c r="R121" s="25">
        <f>IF(F121=1,LOOKUP(Q121,{0,4890001,6550001,23500001},{1040000,670000,620000,0}),LOOKUP(Q121,{0,1320001,3360001,4890001,6550001,23500001},{950000,880000,680000,630000,580000,0}))</f>
        <v/>
      </c>
      <c r="S121" s="25">
        <f>MAX(0,ROUNDDOWN(Q121-O121-R121-G121,-3))</f>
        <v/>
      </c>
      <c r="T121" s="25">
        <f>IF(S121&lt;=0,0,ROUNDDOWN(S121*LOOKUP(S121,{0,1950001,3300001,6950001,9000001,18000001,40000001},{0.05,0.1,0.2,0.23,0.33,0.4,0.45})-LOOKUP(S121,{0,1950001,3300001,6950001,9000001,18000001,40000001},{0,97500,427500,636000,1536000,2796000,4796000}),0)+ROUNDDOWN(ROUNDDOWN(S121*LOOKUP(S121,{0,1950001,3300001,6950001,9000001,18000001,40000001},{0.05,0.1,0.2,0.23,0.33,0.4,0.45})-LOOKUP(S121,{0,1950001,3300001,6950001,9000001,18000001,40000001},{0,97500,427500,636000,1536000,2796000,4796000}),0)*0.021,0))</f>
        <v/>
      </c>
      <c r="U121" s="25">
        <f>P121-T121</f>
        <v/>
      </c>
      <c r="V121" s="26">
        <f>IF(AND(P121&gt;0,T121=0),1,0)</f>
        <v/>
      </c>
    </row>
    <row r="122">
      <c r="A122" t="inlineStr">
        <is>
          <t>退職月別 7月に月給2か月分の賞与</t>
        </is>
      </c>
      <c r="B122" s="25" t="n">
        <v>500000</v>
      </c>
      <c r="C122" s="26" t="n">
        <v>12</v>
      </c>
      <c r="D122" s="27" t="n">
        <v>2</v>
      </c>
      <c r="E122" s="26" t="n">
        <v>7</v>
      </c>
      <c r="F122" s="26" t="n">
        <v>1</v>
      </c>
      <c r="G122" s="25" t="n">
        <v>0</v>
      </c>
      <c r="H122" s="25">
        <f>ROUND(B122*0.14575,0)</f>
        <v/>
      </c>
      <c r="I122" s="25">
        <f>B122-H122</f>
        <v/>
      </c>
      <c r="J122" s="25">
        <f>IF(MAX(0,I122-ROUNDUP(IF(I122&lt;=158333,54167,I122*LOOKUP(I122,{0,158334,300000,550000,708331},{0,0.3,0.2,0.1,0})+LOOKUP(I122,{0,158334,300000,550000,708331},{0,6667,36667,91667,162500})),0)-LOOKUP(I122,{0,2120834,2162500,2204167,2245834},{48334,40000,26667,13334,0}))&lt;=0,0,ROUND(MAX(0,I122-ROUNDUP(IF(I122&lt;=158333,54167,I122*LOOKUP(I122,{0,158334,300000,550000,708331},{0,0.3,0.2,0.1,0})+LOOKUP(I122,{0,158334,300000,550000,708331},{0,6667,36667,91667,162500})),0)-LOOKUP(I122,{0,2120834,2162500,2204167,2245834},{48334,40000,26667,13334,0}))*LOOKUP(MAX(0,I122-ROUNDUP(IF(I122&lt;=158333,54167,I122*LOOKUP(I122,{0,158334,300000,550000,708331},{0,0.3,0.2,0.1,0})+LOOKUP(I122,{0,158334,300000,550000,708331},{0,6667,36667,91667,162500})),0)-LOOKUP(I122,{0,2120834,2162500,2204167,2245834},{48334,40000,26667,13334,0})),{0,162501,275001,579167,750001,1500001,3333334},{0.05105,0.1021,0.2042,0.23483,0.33693,0.4084,0.45945})-LOOKUP(MAX(0,I122-ROUNDUP(IF(I122&lt;=158333,54167,I122*LOOKUP(I122,{0,158334,300000,550000,708331},{0,0.3,0.2,0.1,0})+LOOKUP(I122,{0,158334,300000,550000,708331},{0,6667,36667,91667,162500})),0)-LOOKUP(I122,{0,2120834,2162500,2204167,2245834},{48334,40000,26667,13334,0})),{0,162501,275001,579167,750001,1500001,3333334},{0,8296,36374,54113,130688,237893,408061}),-1))</f>
        <v/>
      </c>
      <c r="K122" s="25">
        <f>IF(AND(D122&gt;0,C122&gt;=E122),ROUND(B122*D122,0),0)</f>
        <v/>
      </c>
      <c r="L122" s="25">
        <f>ROUND(K122*0.14575,0)</f>
        <v/>
      </c>
      <c r="M122" s="25">
        <f>IF(K122=0,0,ROUNDDOWN(ROUND((K122-L122)*LOOKUP(I122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22" s="25">
        <f>B122*C122+K122</f>
        <v/>
      </c>
      <c r="O122" s="25">
        <f>H122*C122+L122</f>
        <v/>
      </c>
      <c r="P122" s="25">
        <f>J122*C122+M122</f>
        <v/>
      </c>
      <c r="Q122" s="25">
        <f>IF(F122=1,IF(N122&lt;741000,0,IF(N122&lt;2191000,N122-740000,IF(N122&lt;2193000,1451000,IF(N122&lt;2196000,1453000,IF(N122&lt;2200000,1456000,IF(N122&lt;6600000,ROUND(IF(FLOOR(N122,4000)&lt;=3600000,FLOOR(N122,4000)*0.7-80000,FLOOR(N122,4000)*0.8-440000),0),IF(N122&lt;=8500000,ROUNDDOWN(N122*0.9-1100000,0),N122-1950000))))))),IF(N122&lt;651000,0,IF(N122&lt;1900000,N122-650000,IF(N122&lt;6600000,ROUND(IF(FLOOR(N122,4000)&lt;=3600000,FLOOR(N122,4000)*0.7-80000,FLOOR(N122,4000)*0.8-440000),0),IF(N122&lt;=8500000,ROUNDDOWN(N122*0.9-1100000,0),N122-1950000)))))</f>
        <v/>
      </c>
      <c r="R122" s="25">
        <f>IF(F122=1,LOOKUP(Q122,{0,4890001,6550001,23500001},{1040000,670000,620000,0}),LOOKUP(Q122,{0,1320001,3360001,4890001,6550001,23500001},{950000,880000,680000,630000,580000,0}))</f>
        <v/>
      </c>
      <c r="S122" s="25">
        <f>MAX(0,ROUNDDOWN(Q122-O122-R122-G122,-3))</f>
        <v/>
      </c>
      <c r="T122" s="25">
        <f>IF(S122&lt;=0,0,ROUNDDOWN(S122*LOOKUP(S122,{0,1950001,3300001,6950001,9000001,18000001,40000001},{0.05,0.1,0.2,0.23,0.33,0.4,0.45})-LOOKUP(S122,{0,1950001,3300001,6950001,9000001,18000001,40000001},{0,97500,427500,636000,1536000,2796000,4796000}),0)+ROUNDDOWN(ROUNDDOWN(S122*LOOKUP(S122,{0,1950001,3300001,6950001,9000001,18000001,40000001},{0.05,0.1,0.2,0.23,0.33,0.4,0.45})-LOOKUP(S122,{0,1950001,3300001,6950001,9000001,18000001,40000001},{0,97500,427500,636000,1536000,2796000,4796000}),0)*0.021,0))</f>
        <v/>
      </c>
      <c r="U122" s="25">
        <f>P122-T122</f>
        <v/>
      </c>
      <c r="V122" s="26">
        <f>IF(AND(P122&gt;0,T122=0),1,0)</f>
        <v/>
      </c>
    </row>
    <row r="123">
      <c r="A123" t="inlineStr">
        <is>
          <t>退職月別 改正前</t>
        </is>
      </c>
      <c r="B123" s="25" t="n">
        <v>200000</v>
      </c>
      <c r="C123" s="26" t="n">
        <v>1</v>
      </c>
      <c r="D123" s="27" t="n">
        <v>0</v>
      </c>
      <c r="E123" s="26" t="n">
        <v>7</v>
      </c>
      <c r="F123" s="26" t="n">
        <v>0</v>
      </c>
      <c r="G123" s="25" t="n">
        <v>0</v>
      </c>
      <c r="H123" s="25">
        <f>ROUND(B123*0.14575,0)</f>
        <v/>
      </c>
      <c r="I123" s="25">
        <f>B123-H123</f>
        <v/>
      </c>
      <c r="J123" s="25">
        <f>IF(MAX(0,I123-ROUNDUP(IF(I123&lt;=158333,54167,I123*LOOKUP(I123,{0,158334,300000,550000,708331},{0,0.3,0.2,0.1,0})+LOOKUP(I123,{0,158334,300000,550000,708331},{0,6667,36667,91667,162500})),0)-LOOKUP(I123,{0,2120834,2162500,2204167,2245834},{48334,40000,26667,13334,0}))&lt;=0,0,ROUND(MAX(0,I123-ROUNDUP(IF(I123&lt;=158333,54167,I123*LOOKUP(I123,{0,158334,300000,550000,708331},{0,0.3,0.2,0.1,0})+LOOKUP(I123,{0,158334,300000,550000,708331},{0,6667,36667,91667,162500})),0)-LOOKUP(I123,{0,2120834,2162500,2204167,2245834},{48334,40000,26667,13334,0}))*LOOKUP(MAX(0,I123-ROUNDUP(IF(I123&lt;=158333,54167,I123*LOOKUP(I123,{0,158334,300000,550000,708331},{0,0.3,0.2,0.1,0})+LOOKUP(I123,{0,158334,300000,550000,708331},{0,6667,36667,91667,162500})),0)-LOOKUP(I123,{0,2120834,2162500,2204167,2245834},{48334,40000,26667,13334,0})),{0,162501,275001,579167,750001,1500001,3333334},{0.05105,0.1021,0.2042,0.23483,0.33693,0.4084,0.45945})-LOOKUP(MAX(0,I123-ROUNDUP(IF(I123&lt;=158333,54167,I123*LOOKUP(I123,{0,158334,300000,550000,708331},{0,0.3,0.2,0.1,0})+LOOKUP(I123,{0,158334,300000,550000,708331},{0,6667,36667,91667,162500})),0)-LOOKUP(I123,{0,2120834,2162500,2204167,2245834},{48334,40000,26667,13334,0})),{0,162501,275001,579167,750001,1500001,3333334},{0,8296,36374,54113,130688,237893,408061}),-1))</f>
        <v/>
      </c>
      <c r="K123" s="25">
        <f>IF(AND(D123&gt;0,C123&gt;=E123),ROUND(B123*D123,0),0)</f>
        <v/>
      </c>
      <c r="L123" s="25">
        <f>ROUND(K123*0.14575,0)</f>
        <v/>
      </c>
      <c r="M123" s="25">
        <f>IF(K123=0,0,ROUNDDOWN(ROUND((K123-L123)*LOOKUP(I123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23" s="25">
        <f>B123*C123+K123</f>
        <v/>
      </c>
      <c r="O123" s="25">
        <f>H123*C123+L123</f>
        <v/>
      </c>
      <c r="P123" s="25">
        <f>J123*C123+M123</f>
        <v/>
      </c>
      <c r="Q123" s="25">
        <f>IF(F123=1,IF(N123&lt;741000,0,IF(N123&lt;2191000,N123-740000,IF(N123&lt;2193000,1451000,IF(N123&lt;2196000,1453000,IF(N123&lt;2200000,1456000,IF(N123&lt;6600000,ROUND(IF(FLOOR(N123,4000)&lt;=3600000,FLOOR(N123,4000)*0.7-80000,FLOOR(N123,4000)*0.8-440000),0),IF(N123&lt;=8500000,ROUNDDOWN(N123*0.9-1100000,0),N123-1950000))))))),IF(N123&lt;651000,0,IF(N123&lt;1900000,N123-650000,IF(N123&lt;6600000,ROUND(IF(FLOOR(N123,4000)&lt;=3600000,FLOOR(N123,4000)*0.7-80000,FLOOR(N123,4000)*0.8-440000),0),IF(N123&lt;=8500000,ROUNDDOWN(N123*0.9-1100000,0),N123-1950000)))))</f>
        <v/>
      </c>
      <c r="R123" s="25">
        <f>IF(F123=1,LOOKUP(Q123,{0,4890001,6550001,23500001},{1040000,670000,620000,0}),LOOKUP(Q123,{0,1320001,3360001,4890001,6550001,23500001},{950000,880000,680000,630000,580000,0}))</f>
        <v/>
      </c>
      <c r="S123" s="25">
        <f>MAX(0,ROUNDDOWN(Q123-O123-R123-G123,-3))</f>
        <v/>
      </c>
      <c r="T123" s="25">
        <f>IF(S123&lt;=0,0,ROUNDDOWN(S123*LOOKUP(S123,{0,1950001,3300001,6950001,9000001,18000001,40000001},{0.05,0.1,0.2,0.23,0.33,0.4,0.45})-LOOKUP(S123,{0,1950001,3300001,6950001,9000001,18000001,40000001},{0,97500,427500,636000,1536000,2796000,4796000}),0)+ROUNDDOWN(ROUNDDOWN(S123*LOOKUP(S123,{0,1950001,3300001,6950001,9000001,18000001,40000001},{0.05,0.1,0.2,0.23,0.33,0.4,0.45})-LOOKUP(S123,{0,1950001,3300001,6950001,9000001,18000001,40000001},{0,97500,427500,636000,1536000,2796000,4796000}),0)*0.021,0))</f>
        <v/>
      </c>
      <c r="U123" s="25">
        <f>P123-T123</f>
        <v/>
      </c>
      <c r="V123" s="26">
        <f>IF(AND(P123&gt;0,T123=0),1,0)</f>
        <v/>
      </c>
    </row>
    <row r="124">
      <c r="A124" t="inlineStr">
        <is>
          <t>退職月別 改正前</t>
        </is>
      </c>
      <c r="B124" s="25" t="n">
        <v>250000</v>
      </c>
      <c r="C124" s="26" t="n">
        <v>1</v>
      </c>
      <c r="D124" s="27" t="n">
        <v>0</v>
      </c>
      <c r="E124" s="26" t="n">
        <v>7</v>
      </c>
      <c r="F124" s="26" t="n">
        <v>0</v>
      </c>
      <c r="G124" s="25" t="n">
        <v>0</v>
      </c>
      <c r="H124" s="25">
        <f>ROUND(B124*0.14575,0)</f>
        <v/>
      </c>
      <c r="I124" s="25">
        <f>B124-H124</f>
        <v/>
      </c>
      <c r="J124" s="25">
        <f>IF(MAX(0,I124-ROUNDUP(IF(I124&lt;=158333,54167,I124*LOOKUP(I124,{0,158334,300000,550000,708331},{0,0.3,0.2,0.1,0})+LOOKUP(I124,{0,158334,300000,550000,708331},{0,6667,36667,91667,162500})),0)-LOOKUP(I124,{0,2120834,2162500,2204167,2245834},{48334,40000,26667,13334,0}))&lt;=0,0,ROUND(MAX(0,I124-ROUNDUP(IF(I124&lt;=158333,54167,I124*LOOKUP(I124,{0,158334,300000,550000,708331},{0,0.3,0.2,0.1,0})+LOOKUP(I124,{0,158334,300000,550000,708331},{0,6667,36667,91667,162500})),0)-LOOKUP(I124,{0,2120834,2162500,2204167,2245834},{48334,40000,26667,13334,0}))*LOOKUP(MAX(0,I124-ROUNDUP(IF(I124&lt;=158333,54167,I124*LOOKUP(I124,{0,158334,300000,550000,708331},{0,0.3,0.2,0.1,0})+LOOKUP(I124,{0,158334,300000,550000,708331},{0,6667,36667,91667,162500})),0)-LOOKUP(I124,{0,2120834,2162500,2204167,2245834},{48334,40000,26667,13334,0})),{0,162501,275001,579167,750001,1500001,3333334},{0.05105,0.1021,0.2042,0.23483,0.33693,0.4084,0.45945})-LOOKUP(MAX(0,I124-ROUNDUP(IF(I124&lt;=158333,54167,I124*LOOKUP(I124,{0,158334,300000,550000,708331},{0,0.3,0.2,0.1,0})+LOOKUP(I124,{0,158334,300000,550000,708331},{0,6667,36667,91667,162500})),0)-LOOKUP(I124,{0,2120834,2162500,2204167,2245834},{48334,40000,26667,13334,0})),{0,162501,275001,579167,750001,1500001,3333334},{0,8296,36374,54113,130688,237893,408061}),-1))</f>
        <v/>
      </c>
      <c r="K124" s="25">
        <f>IF(AND(D124&gt;0,C124&gt;=E124),ROUND(B124*D124,0),0)</f>
        <v/>
      </c>
      <c r="L124" s="25">
        <f>ROUND(K124*0.14575,0)</f>
        <v/>
      </c>
      <c r="M124" s="25">
        <f>IF(K124=0,0,ROUNDDOWN(ROUND((K124-L124)*LOOKUP(I124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24" s="25">
        <f>B124*C124+K124</f>
        <v/>
      </c>
      <c r="O124" s="25">
        <f>H124*C124+L124</f>
        <v/>
      </c>
      <c r="P124" s="25">
        <f>J124*C124+M124</f>
        <v/>
      </c>
      <c r="Q124" s="25">
        <f>IF(F124=1,IF(N124&lt;741000,0,IF(N124&lt;2191000,N124-740000,IF(N124&lt;2193000,1451000,IF(N124&lt;2196000,1453000,IF(N124&lt;2200000,1456000,IF(N124&lt;6600000,ROUND(IF(FLOOR(N124,4000)&lt;=3600000,FLOOR(N124,4000)*0.7-80000,FLOOR(N124,4000)*0.8-440000),0),IF(N124&lt;=8500000,ROUNDDOWN(N124*0.9-1100000,0),N124-1950000))))))),IF(N124&lt;651000,0,IF(N124&lt;1900000,N124-650000,IF(N124&lt;6600000,ROUND(IF(FLOOR(N124,4000)&lt;=3600000,FLOOR(N124,4000)*0.7-80000,FLOOR(N124,4000)*0.8-440000),0),IF(N124&lt;=8500000,ROUNDDOWN(N124*0.9-1100000,0),N124-1950000)))))</f>
        <v/>
      </c>
      <c r="R124" s="25">
        <f>IF(F124=1,LOOKUP(Q124,{0,4890001,6550001,23500001},{1040000,670000,620000,0}),LOOKUP(Q124,{0,1320001,3360001,4890001,6550001,23500001},{950000,880000,680000,630000,580000,0}))</f>
        <v/>
      </c>
      <c r="S124" s="25">
        <f>MAX(0,ROUNDDOWN(Q124-O124-R124-G124,-3))</f>
        <v/>
      </c>
      <c r="T124" s="25">
        <f>IF(S124&lt;=0,0,ROUNDDOWN(S124*LOOKUP(S124,{0,1950001,3300001,6950001,9000001,18000001,40000001},{0.05,0.1,0.2,0.23,0.33,0.4,0.45})-LOOKUP(S124,{0,1950001,3300001,6950001,9000001,18000001,40000001},{0,97500,427500,636000,1536000,2796000,4796000}),0)+ROUNDDOWN(ROUNDDOWN(S124*LOOKUP(S124,{0,1950001,3300001,6950001,9000001,18000001,40000001},{0.05,0.1,0.2,0.23,0.33,0.4,0.45})-LOOKUP(S124,{0,1950001,3300001,6950001,9000001,18000001,40000001},{0,97500,427500,636000,1536000,2796000,4796000}),0)*0.021,0))</f>
        <v/>
      </c>
      <c r="U124" s="25">
        <f>P124-T124</f>
        <v/>
      </c>
      <c r="V124" s="26">
        <f>IF(AND(P124&gt;0,T124=0),1,0)</f>
        <v/>
      </c>
    </row>
    <row r="125">
      <c r="A125" t="inlineStr">
        <is>
          <t>退職月別 改正前</t>
        </is>
      </c>
      <c r="B125" s="25" t="n">
        <v>300000</v>
      </c>
      <c r="C125" s="26" t="n">
        <v>1</v>
      </c>
      <c r="D125" s="27" t="n">
        <v>0</v>
      </c>
      <c r="E125" s="26" t="n">
        <v>7</v>
      </c>
      <c r="F125" s="26" t="n">
        <v>0</v>
      </c>
      <c r="G125" s="25" t="n">
        <v>0</v>
      </c>
      <c r="H125" s="25">
        <f>ROUND(B125*0.14575,0)</f>
        <v/>
      </c>
      <c r="I125" s="25">
        <f>B125-H125</f>
        <v/>
      </c>
      <c r="J125" s="25">
        <f>IF(MAX(0,I125-ROUNDUP(IF(I125&lt;=158333,54167,I125*LOOKUP(I125,{0,158334,300000,550000,708331},{0,0.3,0.2,0.1,0})+LOOKUP(I125,{0,158334,300000,550000,708331},{0,6667,36667,91667,162500})),0)-LOOKUP(I125,{0,2120834,2162500,2204167,2245834},{48334,40000,26667,13334,0}))&lt;=0,0,ROUND(MAX(0,I125-ROUNDUP(IF(I125&lt;=158333,54167,I125*LOOKUP(I125,{0,158334,300000,550000,708331},{0,0.3,0.2,0.1,0})+LOOKUP(I125,{0,158334,300000,550000,708331},{0,6667,36667,91667,162500})),0)-LOOKUP(I125,{0,2120834,2162500,2204167,2245834},{48334,40000,26667,13334,0}))*LOOKUP(MAX(0,I125-ROUNDUP(IF(I125&lt;=158333,54167,I125*LOOKUP(I125,{0,158334,300000,550000,708331},{0,0.3,0.2,0.1,0})+LOOKUP(I125,{0,158334,300000,550000,708331},{0,6667,36667,91667,162500})),0)-LOOKUP(I125,{0,2120834,2162500,2204167,2245834},{48334,40000,26667,13334,0})),{0,162501,275001,579167,750001,1500001,3333334},{0.05105,0.1021,0.2042,0.23483,0.33693,0.4084,0.45945})-LOOKUP(MAX(0,I125-ROUNDUP(IF(I125&lt;=158333,54167,I125*LOOKUP(I125,{0,158334,300000,550000,708331},{0,0.3,0.2,0.1,0})+LOOKUP(I125,{0,158334,300000,550000,708331},{0,6667,36667,91667,162500})),0)-LOOKUP(I125,{0,2120834,2162500,2204167,2245834},{48334,40000,26667,13334,0})),{0,162501,275001,579167,750001,1500001,3333334},{0,8296,36374,54113,130688,237893,408061}),-1))</f>
        <v/>
      </c>
      <c r="K125" s="25">
        <f>IF(AND(D125&gt;0,C125&gt;=E125),ROUND(B125*D125,0),0)</f>
        <v/>
      </c>
      <c r="L125" s="25">
        <f>ROUND(K125*0.14575,0)</f>
        <v/>
      </c>
      <c r="M125" s="25">
        <f>IF(K125=0,0,ROUNDDOWN(ROUND((K125-L125)*LOOKUP(I125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25" s="25">
        <f>B125*C125+K125</f>
        <v/>
      </c>
      <c r="O125" s="25">
        <f>H125*C125+L125</f>
        <v/>
      </c>
      <c r="P125" s="25">
        <f>J125*C125+M125</f>
        <v/>
      </c>
      <c r="Q125" s="25">
        <f>IF(F125=1,IF(N125&lt;741000,0,IF(N125&lt;2191000,N125-740000,IF(N125&lt;2193000,1451000,IF(N125&lt;2196000,1453000,IF(N125&lt;2200000,1456000,IF(N125&lt;6600000,ROUND(IF(FLOOR(N125,4000)&lt;=3600000,FLOOR(N125,4000)*0.7-80000,FLOOR(N125,4000)*0.8-440000),0),IF(N125&lt;=8500000,ROUNDDOWN(N125*0.9-1100000,0),N125-1950000))))))),IF(N125&lt;651000,0,IF(N125&lt;1900000,N125-650000,IF(N125&lt;6600000,ROUND(IF(FLOOR(N125,4000)&lt;=3600000,FLOOR(N125,4000)*0.7-80000,FLOOR(N125,4000)*0.8-440000),0),IF(N125&lt;=8500000,ROUNDDOWN(N125*0.9-1100000,0),N125-1950000)))))</f>
        <v/>
      </c>
      <c r="R125" s="25">
        <f>IF(F125=1,LOOKUP(Q125,{0,4890001,6550001,23500001},{1040000,670000,620000,0}),LOOKUP(Q125,{0,1320001,3360001,4890001,6550001,23500001},{950000,880000,680000,630000,580000,0}))</f>
        <v/>
      </c>
      <c r="S125" s="25">
        <f>MAX(0,ROUNDDOWN(Q125-O125-R125-G125,-3))</f>
        <v/>
      </c>
      <c r="T125" s="25">
        <f>IF(S125&lt;=0,0,ROUNDDOWN(S125*LOOKUP(S125,{0,1950001,3300001,6950001,9000001,18000001,40000001},{0.05,0.1,0.2,0.23,0.33,0.4,0.45})-LOOKUP(S125,{0,1950001,3300001,6950001,9000001,18000001,40000001},{0,97500,427500,636000,1536000,2796000,4796000}),0)+ROUNDDOWN(ROUNDDOWN(S125*LOOKUP(S125,{0,1950001,3300001,6950001,9000001,18000001,40000001},{0.05,0.1,0.2,0.23,0.33,0.4,0.45})-LOOKUP(S125,{0,1950001,3300001,6950001,9000001,18000001,40000001},{0,97500,427500,636000,1536000,2796000,4796000}),0)*0.021,0))</f>
        <v/>
      </c>
      <c r="U125" s="25">
        <f>P125-T125</f>
        <v/>
      </c>
      <c r="V125" s="26">
        <f>IF(AND(P125&gt;0,T125=0),1,0)</f>
        <v/>
      </c>
    </row>
    <row r="126">
      <c r="A126" t="inlineStr">
        <is>
          <t>退職月別 改正前</t>
        </is>
      </c>
      <c r="B126" s="25" t="n">
        <v>400000</v>
      </c>
      <c r="C126" s="26" t="n">
        <v>1</v>
      </c>
      <c r="D126" s="27" t="n">
        <v>0</v>
      </c>
      <c r="E126" s="26" t="n">
        <v>7</v>
      </c>
      <c r="F126" s="26" t="n">
        <v>0</v>
      </c>
      <c r="G126" s="25" t="n">
        <v>0</v>
      </c>
      <c r="H126" s="25">
        <f>ROUND(B126*0.14575,0)</f>
        <v/>
      </c>
      <c r="I126" s="25">
        <f>B126-H126</f>
        <v/>
      </c>
      <c r="J126" s="25">
        <f>IF(MAX(0,I126-ROUNDUP(IF(I126&lt;=158333,54167,I126*LOOKUP(I126,{0,158334,300000,550000,708331},{0,0.3,0.2,0.1,0})+LOOKUP(I126,{0,158334,300000,550000,708331},{0,6667,36667,91667,162500})),0)-LOOKUP(I126,{0,2120834,2162500,2204167,2245834},{48334,40000,26667,13334,0}))&lt;=0,0,ROUND(MAX(0,I126-ROUNDUP(IF(I126&lt;=158333,54167,I126*LOOKUP(I126,{0,158334,300000,550000,708331},{0,0.3,0.2,0.1,0})+LOOKUP(I126,{0,158334,300000,550000,708331},{0,6667,36667,91667,162500})),0)-LOOKUP(I126,{0,2120834,2162500,2204167,2245834},{48334,40000,26667,13334,0}))*LOOKUP(MAX(0,I126-ROUNDUP(IF(I126&lt;=158333,54167,I126*LOOKUP(I126,{0,158334,300000,550000,708331},{0,0.3,0.2,0.1,0})+LOOKUP(I126,{0,158334,300000,550000,708331},{0,6667,36667,91667,162500})),0)-LOOKUP(I126,{0,2120834,2162500,2204167,2245834},{48334,40000,26667,13334,0})),{0,162501,275001,579167,750001,1500001,3333334},{0.05105,0.1021,0.2042,0.23483,0.33693,0.4084,0.45945})-LOOKUP(MAX(0,I126-ROUNDUP(IF(I126&lt;=158333,54167,I126*LOOKUP(I126,{0,158334,300000,550000,708331},{0,0.3,0.2,0.1,0})+LOOKUP(I126,{0,158334,300000,550000,708331},{0,6667,36667,91667,162500})),0)-LOOKUP(I126,{0,2120834,2162500,2204167,2245834},{48334,40000,26667,13334,0})),{0,162501,275001,579167,750001,1500001,3333334},{0,8296,36374,54113,130688,237893,408061}),-1))</f>
        <v/>
      </c>
      <c r="K126" s="25">
        <f>IF(AND(D126&gt;0,C126&gt;=E126),ROUND(B126*D126,0),0)</f>
        <v/>
      </c>
      <c r="L126" s="25">
        <f>ROUND(K126*0.14575,0)</f>
        <v/>
      </c>
      <c r="M126" s="25">
        <f>IF(K126=0,0,ROUNDDOWN(ROUND((K126-L126)*LOOKUP(I126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26" s="25">
        <f>B126*C126+K126</f>
        <v/>
      </c>
      <c r="O126" s="25">
        <f>H126*C126+L126</f>
        <v/>
      </c>
      <c r="P126" s="25">
        <f>J126*C126+M126</f>
        <v/>
      </c>
      <c r="Q126" s="25">
        <f>IF(F126=1,IF(N126&lt;741000,0,IF(N126&lt;2191000,N126-740000,IF(N126&lt;2193000,1451000,IF(N126&lt;2196000,1453000,IF(N126&lt;2200000,1456000,IF(N126&lt;6600000,ROUND(IF(FLOOR(N126,4000)&lt;=3600000,FLOOR(N126,4000)*0.7-80000,FLOOR(N126,4000)*0.8-440000),0),IF(N126&lt;=8500000,ROUNDDOWN(N126*0.9-1100000,0),N126-1950000))))))),IF(N126&lt;651000,0,IF(N126&lt;1900000,N126-650000,IF(N126&lt;6600000,ROUND(IF(FLOOR(N126,4000)&lt;=3600000,FLOOR(N126,4000)*0.7-80000,FLOOR(N126,4000)*0.8-440000),0),IF(N126&lt;=8500000,ROUNDDOWN(N126*0.9-1100000,0),N126-1950000)))))</f>
        <v/>
      </c>
      <c r="R126" s="25">
        <f>IF(F126=1,LOOKUP(Q126,{0,4890001,6550001,23500001},{1040000,670000,620000,0}),LOOKUP(Q126,{0,1320001,3360001,4890001,6550001,23500001},{950000,880000,680000,630000,580000,0}))</f>
        <v/>
      </c>
      <c r="S126" s="25">
        <f>MAX(0,ROUNDDOWN(Q126-O126-R126-G126,-3))</f>
        <v/>
      </c>
      <c r="T126" s="25">
        <f>IF(S126&lt;=0,0,ROUNDDOWN(S126*LOOKUP(S126,{0,1950001,3300001,6950001,9000001,18000001,40000001},{0.05,0.1,0.2,0.23,0.33,0.4,0.45})-LOOKUP(S126,{0,1950001,3300001,6950001,9000001,18000001,40000001},{0,97500,427500,636000,1536000,2796000,4796000}),0)+ROUNDDOWN(ROUNDDOWN(S126*LOOKUP(S126,{0,1950001,3300001,6950001,9000001,18000001,40000001},{0.05,0.1,0.2,0.23,0.33,0.4,0.45})-LOOKUP(S126,{0,1950001,3300001,6950001,9000001,18000001,40000001},{0,97500,427500,636000,1536000,2796000,4796000}),0)*0.021,0))</f>
        <v/>
      </c>
      <c r="U126" s="25">
        <f>P126-T126</f>
        <v/>
      </c>
      <c r="V126" s="26">
        <f>IF(AND(P126&gt;0,T126=0),1,0)</f>
        <v/>
      </c>
    </row>
    <row r="127">
      <c r="A127" t="inlineStr">
        <is>
          <t>退職月別 改正前</t>
        </is>
      </c>
      <c r="B127" s="25" t="n">
        <v>500000</v>
      </c>
      <c r="C127" s="26" t="n">
        <v>1</v>
      </c>
      <c r="D127" s="27" t="n">
        <v>0</v>
      </c>
      <c r="E127" s="26" t="n">
        <v>7</v>
      </c>
      <c r="F127" s="26" t="n">
        <v>0</v>
      </c>
      <c r="G127" s="25" t="n">
        <v>0</v>
      </c>
      <c r="H127" s="25">
        <f>ROUND(B127*0.14575,0)</f>
        <v/>
      </c>
      <c r="I127" s="25">
        <f>B127-H127</f>
        <v/>
      </c>
      <c r="J127" s="25">
        <f>IF(MAX(0,I127-ROUNDUP(IF(I127&lt;=158333,54167,I127*LOOKUP(I127,{0,158334,300000,550000,708331},{0,0.3,0.2,0.1,0})+LOOKUP(I127,{0,158334,300000,550000,708331},{0,6667,36667,91667,162500})),0)-LOOKUP(I127,{0,2120834,2162500,2204167,2245834},{48334,40000,26667,13334,0}))&lt;=0,0,ROUND(MAX(0,I127-ROUNDUP(IF(I127&lt;=158333,54167,I127*LOOKUP(I127,{0,158334,300000,550000,708331},{0,0.3,0.2,0.1,0})+LOOKUP(I127,{0,158334,300000,550000,708331},{0,6667,36667,91667,162500})),0)-LOOKUP(I127,{0,2120834,2162500,2204167,2245834},{48334,40000,26667,13334,0}))*LOOKUP(MAX(0,I127-ROUNDUP(IF(I127&lt;=158333,54167,I127*LOOKUP(I127,{0,158334,300000,550000,708331},{0,0.3,0.2,0.1,0})+LOOKUP(I127,{0,158334,300000,550000,708331},{0,6667,36667,91667,162500})),0)-LOOKUP(I127,{0,2120834,2162500,2204167,2245834},{48334,40000,26667,13334,0})),{0,162501,275001,579167,750001,1500001,3333334},{0.05105,0.1021,0.2042,0.23483,0.33693,0.4084,0.45945})-LOOKUP(MAX(0,I127-ROUNDUP(IF(I127&lt;=158333,54167,I127*LOOKUP(I127,{0,158334,300000,550000,708331},{0,0.3,0.2,0.1,0})+LOOKUP(I127,{0,158334,300000,550000,708331},{0,6667,36667,91667,162500})),0)-LOOKUP(I127,{0,2120834,2162500,2204167,2245834},{48334,40000,26667,13334,0})),{0,162501,275001,579167,750001,1500001,3333334},{0,8296,36374,54113,130688,237893,408061}),-1))</f>
        <v/>
      </c>
      <c r="K127" s="25">
        <f>IF(AND(D127&gt;0,C127&gt;=E127),ROUND(B127*D127,0),0)</f>
        <v/>
      </c>
      <c r="L127" s="25">
        <f>ROUND(K127*0.14575,0)</f>
        <v/>
      </c>
      <c r="M127" s="25">
        <f>IF(K127=0,0,ROUNDDOWN(ROUND((K127-L127)*LOOKUP(I127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27" s="25">
        <f>B127*C127+K127</f>
        <v/>
      </c>
      <c r="O127" s="25">
        <f>H127*C127+L127</f>
        <v/>
      </c>
      <c r="P127" s="25">
        <f>J127*C127+M127</f>
        <v/>
      </c>
      <c r="Q127" s="25">
        <f>IF(F127=1,IF(N127&lt;741000,0,IF(N127&lt;2191000,N127-740000,IF(N127&lt;2193000,1451000,IF(N127&lt;2196000,1453000,IF(N127&lt;2200000,1456000,IF(N127&lt;6600000,ROUND(IF(FLOOR(N127,4000)&lt;=3600000,FLOOR(N127,4000)*0.7-80000,FLOOR(N127,4000)*0.8-440000),0),IF(N127&lt;=8500000,ROUNDDOWN(N127*0.9-1100000,0),N127-1950000))))))),IF(N127&lt;651000,0,IF(N127&lt;1900000,N127-650000,IF(N127&lt;6600000,ROUND(IF(FLOOR(N127,4000)&lt;=3600000,FLOOR(N127,4000)*0.7-80000,FLOOR(N127,4000)*0.8-440000),0),IF(N127&lt;=8500000,ROUNDDOWN(N127*0.9-1100000,0),N127-1950000)))))</f>
        <v/>
      </c>
      <c r="R127" s="25">
        <f>IF(F127=1,LOOKUP(Q127,{0,4890001,6550001,23500001},{1040000,670000,620000,0}),LOOKUP(Q127,{0,1320001,3360001,4890001,6550001,23500001},{950000,880000,680000,630000,580000,0}))</f>
        <v/>
      </c>
      <c r="S127" s="25">
        <f>MAX(0,ROUNDDOWN(Q127-O127-R127-G127,-3))</f>
        <v/>
      </c>
      <c r="T127" s="25">
        <f>IF(S127&lt;=0,0,ROUNDDOWN(S127*LOOKUP(S127,{0,1950001,3300001,6950001,9000001,18000001,40000001},{0.05,0.1,0.2,0.23,0.33,0.4,0.45})-LOOKUP(S127,{0,1950001,3300001,6950001,9000001,18000001,40000001},{0,97500,427500,636000,1536000,2796000,4796000}),0)+ROUNDDOWN(ROUNDDOWN(S127*LOOKUP(S127,{0,1950001,3300001,6950001,9000001,18000001,40000001},{0.05,0.1,0.2,0.23,0.33,0.4,0.45})-LOOKUP(S127,{0,1950001,3300001,6950001,9000001,18000001,40000001},{0,97500,427500,636000,1536000,2796000,4796000}),0)*0.021,0))</f>
        <v/>
      </c>
      <c r="U127" s="25">
        <f>P127-T127</f>
        <v/>
      </c>
      <c r="V127" s="26">
        <f>IF(AND(P127&gt;0,T127=0),1,0)</f>
        <v/>
      </c>
    </row>
    <row r="128">
      <c r="A128" t="inlineStr">
        <is>
          <t>退職月別 改正前</t>
        </is>
      </c>
      <c r="B128" s="25" t="n">
        <v>200000</v>
      </c>
      <c r="C128" s="26" t="n">
        <v>2</v>
      </c>
      <c r="D128" s="27" t="n">
        <v>0</v>
      </c>
      <c r="E128" s="26" t="n">
        <v>7</v>
      </c>
      <c r="F128" s="26" t="n">
        <v>0</v>
      </c>
      <c r="G128" s="25" t="n">
        <v>0</v>
      </c>
      <c r="H128" s="25">
        <f>ROUND(B128*0.14575,0)</f>
        <v/>
      </c>
      <c r="I128" s="25">
        <f>B128-H128</f>
        <v/>
      </c>
      <c r="J128" s="25">
        <f>IF(MAX(0,I128-ROUNDUP(IF(I128&lt;=158333,54167,I128*LOOKUP(I128,{0,158334,300000,550000,708331},{0,0.3,0.2,0.1,0})+LOOKUP(I128,{0,158334,300000,550000,708331},{0,6667,36667,91667,162500})),0)-LOOKUP(I128,{0,2120834,2162500,2204167,2245834},{48334,40000,26667,13334,0}))&lt;=0,0,ROUND(MAX(0,I128-ROUNDUP(IF(I128&lt;=158333,54167,I128*LOOKUP(I128,{0,158334,300000,550000,708331},{0,0.3,0.2,0.1,0})+LOOKUP(I128,{0,158334,300000,550000,708331},{0,6667,36667,91667,162500})),0)-LOOKUP(I128,{0,2120834,2162500,2204167,2245834},{48334,40000,26667,13334,0}))*LOOKUP(MAX(0,I128-ROUNDUP(IF(I128&lt;=158333,54167,I128*LOOKUP(I128,{0,158334,300000,550000,708331},{0,0.3,0.2,0.1,0})+LOOKUP(I128,{0,158334,300000,550000,708331},{0,6667,36667,91667,162500})),0)-LOOKUP(I128,{0,2120834,2162500,2204167,2245834},{48334,40000,26667,13334,0})),{0,162501,275001,579167,750001,1500001,3333334},{0.05105,0.1021,0.2042,0.23483,0.33693,0.4084,0.45945})-LOOKUP(MAX(0,I128-ROUNDUP(IF(I128&lt;=158333,54167,I128*LOOKUP(I128,{0,158334,300000,550000,708331},{0,0.3,0.2,0.1,0})+LOOKUP(I128,{0,158334,300000,550000,708331},{0,6667,36667,91667,162500})),0)-LOOKUP(I128,{0,2120834,2162500,2204167,2245834},{48334,40000,26667,13334,0})),{0,162501,275001,579167,750001,1500001,3333334},{0,8296,36374,54113,130688,237893,408061}),-1))</f>
        <v/>
      </c>
      <c r="K128" s="25">
        <f>IF(AND(D128&gt;0,C128&gt;=E128),ROUND(B128*D128,0),0)</f>
        <v/>
      </c>
      <c r="L128" s="25">
        <f>ROUND(K128*0.14575,0)</f>
        <v/>
      </c>
      <c r="M128" s="25">
        <f>IF(K128=0,0,ROUNDDOWN(ROUND((K128-L128)*LOOKUP(I128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28" s="25">
        <f>B128*C128+K128</f>
        <v/>
      </c>
      <c r="O128" s="25">
        <f>H128*C128+L128</f>
        <v/>
      </c>
      <c r="P128" s="25">
        <f>J128*C128+M128</f>
        <v/>
      </c>
      <c r="Q128" s="25">
        <f>IF(F128=1,IF(N128&lt;741000,0,IF(N128&lt;2191000,N128-740000,IF(N128&lt;2193000,1451000,IF(N128&lt;2196000,1453000,IF(N128&lt;2200000,1456000,IF(N128&lt;6600000,ROUND(IF(FLOOR(N128,4000)&lt;=3600000,FLOOR(N128,4000)*0.7-80000,FLOOR(N128,4000)*0.8-440000),0),IF(N128&lt;=8500000,ROUNDDOWN(N128*0.9-1100000,0),N128-1950000))))))),IF(N128&lt;651000,0,IF(N128&lt;1900000,N128-650000,IF(N128&lt;6600000,ROUND(IF(FLOOR(N128,4000)&lt;=3600000,FLOOR(N128,4000)*0.7-80000,FLOOR(N128,4000)*0.8-440000),0),IF(N128&lt;=8500000,ROUNDDOWN(N128*0.9-1100000,0),N128-1950000)))))</f>
        <v/>
      </c>
      <c r="R128" s="25">
        <f>IF(F128=1,LOOKUP(Q128,{0,4890001,6550001,23500001},{1040000,670000,620000,0}),LOOKUP(Q128,{0,1320001,3360001,4890001,6550001,23500001},{950000,880000,680000,630000,580000,0}))</f>
        <v/>
      </c>
      <c r="S128" s="25">
        <f>MAX(0,ROUNDDOWN(Q128-O128-R128-G128,-3))</f>
        <v/>
      </c>
      <c r="T128" s="25">
        <f>IF(S128&lt;=0,0,ROUNDDOWN(S128*LOOKUP(S128,{0,1950001,3300001,6950001,9000001,18000001,40000001},{0.05,0.1,0.2,0.23,0.33,0.4,0.45})-LOOKUP(S128,{0,1950001,3300001,6950001,9000001,18000001,40000001},{0,97500,427500,636000,1536000,2796000,4796000}),0)+ROUNDDOWN(ROUNDDOWN(S128*LOOKUP(S128,{0,1950001,3300001,6950001,9000001,18000001,40000001},{0.05,0.1,0.2,0.23,0.33,0.4,0.45})-LOOKUP(S128,{0,1950001,3300001,6950001,9000001,18000001,40000001},{0,97500,427500,636000,1536000,2796000,4796000}),0)*0.021,0))</f>
        <v/>
      </c>
      <c r="U128" s="25">
        <f>P128-T128</f>
        <v/>
      </c>
      <c r="V128" s="26">
        <f>IF(AND(P128&gt;0,T128=0),1,0)</f>
        <v/>
      </c>
    </row>
    <row r="129">
      <c r="A129" t="inlineStr">
        <is>
          <t>退職月別 改正前</t>
        </is>
      </c>
      <c r="B129" s="25" t="n">
        <v>250000</v>
      </c>
      <c r="C129" s="26" t="n">
        <v>2</v>
      </c>
      <c r="D129" s="27" t="n">
        <v>0</v>
      </c>
      <c r="E129" s="26" t="n">
        <v>7</v>
      </c>
      <c r="F129" s="26" t="n">
        <v>0</v>
      </c>
      <c r="G129" s="25" t="n">
        <v>0</v>
      </c>
      <c r="H129" s="25">
        <f>ROUND(B129*0.14575,0)</f>
        <v/>
      </c>
      <c r="I129" s="25">
        <f>B129-H129</f>
        <v/>
      </c>
      <c r="J129" s="25">
        <f>IF(MAX(0,I129-ROUNDUP(IF(I129&lt;=158333,54167,I129*LOOKUP(I129,{0,158334,300000,550000,708331},{0,0.3,0.2,0.1,0})+LOOKUP(I129,{0,158334,300000,550000,708331},{0,6667,36667,91667,162500})),0)-LOOKUP(I129,{0,2120834,2162500,2204167,2245834},{48334,40000,26667,13334,0}))&lt;=0,0,ROUND(MAX(0,I129-ROUNDUP(IF(I129&lt;=158333,54167,I129*LOOKUP(I129,{0,158334,300000,550000,708331},{0,0.3,0.2,0.1,0})+LOOKUP(I129,{0,158334,300000,550000,708331},{0,6667,36667,91667,162500})),0)-LOOKUP(I129,{0,2120834,2162500,2204167,2245834},{48334,40000,26667,13334,0}))*LOOKUP(MAX(0,I129-ROUNDUP(IF(I129&lt;=158333,54167,I129*LOOKUP(I129,{0,158334,300000,550000,708331},{0,0.3,0.2,0.1,0})+LOOKUP(I129,{0,158334,300000,550000,708331},{0,6667,36667,91667,162500})),0)-LOOKUP(I129,{0,2120834,2162500,2204167,2245834},{48334,40000,26667,13334,0})),{0,162501,275001,579167,750001,1500001,3333334},{0.05105,0.1021,0.2042,0.23483,0.33693,0.4084,0.45945})-LOOKUP(MAX(0,I129-ROUNDUP(IF(I129&lt;=158333,54167,I129*LOOKUP(I129,{0,158334,300000,550000,708331},{0,0.3,0.2,0.1,0})+LOOKUP(I129,{0,158334,300000,550000,708331},{0,6667,36667,91667,162500})),0)-LOOKUP(I129,{0,2120834,2162500,2204167,2245834},{48334,40000,26667,13334,0})),{0,162501,275001,579167,750001,1500001,3333334},{0,8296,36374,54113,130688,237893,408061}),-1))</f>
        <v/>
      </c>
      <c r="K129" s="25">
        <f>IF(AND(D129&gt;0,C129&gt;=E129),ROUND(B129*D129,0),0)</f>
        <v/>
      </c>
      <c r="L129" s="25">
        <f>ROUND(K129*0.14575,0)</f>
        <v/>
      </c>
      <c r="M129" s="25">
        <f>IF(K129=0,0,ROUNDDOWN(ROUND((K129-L129)*LOOKUP(I129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29" s="25">
        <f>B129*C129+K129</f>
        <v/>
      </c>
      <c r="O129" s="25">
        <f>H129*C129+L129</f>
        <v/>
      </c>
      <c r="P129" s="25">
        <f>J129*C129+M129</f>
        <v/>
      </c>
      <c r="Q129" s="25">
        <f>IF(F129=1,IF(N129&lt;741000,0,IF(N129&lt;2191000,N129-740000,IF(N129&lt;2193000,1451000,IF(N129&lt;2196000,1453000,IF(N129&lt;2200000,1456000,IF(N129&lt;6600000,ROUND(IF(FLOOR(N129,4000)&lt;=3600000,FLOOR(N129,4000)*0.7-80000,FLOOR(N129,4000)*0.8-440000),0),IF(N129&lt;=8500000,ROUNDDOWN(N129*0.9-1100000,0),N129-1950000))))))),IF(N129&lt;651000,0,IF(N129&lt;1900000,N129-650000,IF(N129&lt;6600000,ROUND(IF(FLOOR(N129,4000)&lt;=3600000,FLOOR(N129,4000)*0.7-80000,FLOOR(N129,4000)*0.8-440000),0),IF(N129&lt;=8500000,ROUNDDOWN(N129*0.9-1100000,0),N129-1950000)))))</f>
        <v/>
      </c>
      <c r="R129" s="25">
        <f>IF(F129=1,LOOKUP(Q129,{0,4890001,6550001,23500001},{1040000,670000,620000,0}),LOOKUP(Q129,{0,1320001,3360001,4890001,6550001,23500001},{950000,880000,680000,630000,580000,0}))</f>
        <v/>
      </c>
      <c r="S129" s="25">
        <f>MAX(0,ROUNDDOWN(Q129-O129-R129-G129,-3))</f>
        <v/>
      </c>
      <c r="T129" s="25">
        <f>IF(S129&lt;=0,0,ROUNDDOWN(S129*LOOKUP(S129,{0,1950001,3300001,6950001,9000001,18000001,40000001},{0.05,0.1,0.2,0.23,0.33,0.4,0.45})-LOOKUP(S129,{0,1950001,3300001,6950001,9000001,18000001,40000001},{0,97500,427500,636000,1536000,2796000,4796000}),0)+ROUNDDOWN(ROUNDDOWN(S129*LOOKUP(S129,{0,1950001,3300001,6950001,9000001,18000001,40000001},{0.05,0.1,0.2,0.23,0.33,0.4,0.45})-LOOKUP(S129,{0,1950001,3300001,6950001,9000001,18000001,40000001},{0,97500,427500,636000,1536000,2796000,4796000}),0)*0.021,0))</f>
        <v/>
      </c>
      <c r="U129" s="25">
        <f>P129-T129</f>
        <v/>
      </c>
      <c r="V129" s="26">
        <f>IF(AND(P129&gt;0,T129=0),1,0)</f>
        <v/>
      </c>
    </row>
    <row r="130">
      <c r="A130" t="inlineStr">
        <is>
          <t>退職月別 改正前</t>
        </is>
      </c>
      <c r="B130" s="25" t="n">
        <v>300000</v>
      </c>
      <c r="C130" s="26" t="n">
        <v>2</v>
      </c>
      <c r="D130" s="27" t="n">
        <v>0</v>
      </c>
      <c r="E130" s="26" t="n">
        <v>7</v>
      </c>
      <c r="F130" s="26" t="n">
        <v>0</v>
      </c>
      <c r="G130" s="25" t="n">
        <v>0</v>
      </c>
      <c r="H130" s="25">
        <f>ROUND(B130*0.14575,0)</f>
        <v/>
      </c>
      <c r="I130" s="25">
        <f>B130-H130</f>
        <v/>
      </c>
      <c r="J130" s="25">
        <f>IF(MAX(0,I130-ROUNDUP(IF(I130&lt;=158333,54167,I130*LOOKUP(I130,{0,158334,300000,550000,708331},{0,0.3,0.2,0.1,0})+LOOKUP(I130,{0,158334,300000,550000,708331},{0,6667,36667,91667,162500})),0)-LOOKUP(I130,{0,2120834,2162500,2204167,2245834},{48334,40000,26667,13334,0}))&lt;=0,0,ROUND(MAX(0,I130-ROUNDUP(IF(I130&lt;=158333,54167,I130*LOOKUP(I130,{0,158334,300000,550000,708331},{0,0.3,0.2,0.1,0})+LOOKUP(I130,{0,158334,300000,550000,708331},{0,6667,36667,91667,162500})),0)-LOOKUP(I130,{0,2120834,2162500,2204167,2245834},{48334,40000,26667,13334,0}))*LOOKUP(MAX(0,I130-ROUNDUP(IF(I130&lt;=158333,54167,I130*LOOKUP(I130,{0,158334,300000,550000,708331},{0,0.3,0.2,0.1,0})+LOOKUP(I130,{0,158334,300000,550000,708331},{0,6667,36667,91667,162500})),0)-LOOKUP(I130,{0,2120834,2162500,2204167,2245834},{48334,40000,26667,13334,0})),{0,162501,275001,579167,750001,1500001,3333334},{0.05105,0.1021,0.2042,0.23483,0.33693,0.4084,0.45945})-LOOKUP(MAX(0,I130-ROUNDUP(IF(I130&lt;=158333,54167,I130*LOOKUP(I130,{0,158334,300000,550000,708331},{0,0.3,0.2,0.1,0})+LOOKUP(I130,{0,158334,300000,550000,708331},{0,6667,36667,91667,162500})),0)-LOOKUP(I130,{0,2120834,2162500,2204167,2245834},{48334,40000,26667,13334,0})),{0,162501,275001,579167,750001,1500001,3333334},{0,8296,36374,54113,130688,237893,408061}),-1))</f>
        <v/>
      </c>
      <c r="K130" s="25">
        <f>IF(AND(D130&gt;0,C130&gt;=E130),ROUND(B130*D130,0),0)</f>
        <v/>
      </c>
      <c r="L130" s="25">
        <f>ROUND(K130*0.14575,0)</f>
        <v/>
      </c>
      <c r="M130" s="25">
        <f>IF(K130=0,0,ROUNDDOWN(ROUND((K130-L130)*LOOKUP(I130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30" s="25">
        <f>B130*C130+K130</f>
        <v/>
      </c>
      <c r="O130" s="25">
        <f>H130*C130+L130</f>
        <v/>
      </c>
      <c r="P130" s="25">
        <f>J130*C130+M130</f>
        <v/>
      </c>
      <c r="Q130" s="25">
        <f>IF(F130=1,IF(N130&lt;741000,0,IF(N130&lt;2191000,N130-740000,IF(N130&lt;2193000,1451000,IF(N130&lt;2196000,1453000,IF(N130&lt;2200000,1456000,IF(N130&lt;6600000,ROUND(IF(FLOOR(N130,4000)&lt;=3600000,FLOOR(N130,4000)*0.7-80000,FLOOR(N130,4000)*0.8-440000),0),IF(N130&lt;=8500000,ROUNDDOWN(N130*0.9-1100000,0),N130-1950000))))))),IF(N130&lt;651000,0,IF(N130&lt;1900000,N130-650000,IF(N130&lt;6600000,ROUND(IF(FLOOR(N130,4000)&lt;=3600000,FLOOR(N130,4000)*0.7-80000,FLOOR(N130,4000)*0.8-440000),0),IF(N130&lt;=8500000,ROUNDDOWN(N130*0.9-1100000,0),N130-1950000)))))</f>
        <v/>
      </c>
      <c r="R130" s="25">
        <f>IF(F130=1,LOOKUP(Q130,{0,4890001,6550001,23500001},{1040000,670000,620000,0}),LOOKUP(Q130,{0,1320001,3360001,4890001,6550001,23500001},{950000,880000,680000,630000,580000,0}))</f>
        <v/>
      </c>
      <c r="S130" s="25">
        <f>MAX(0,ROUNDDOWN(Q130-O130-R130-G130,-3))</f>
        <v/>
      </c>
      <c r="T130" s="25">
        <f>IF(S130&lt;=0,0,ROUNDDOWN(S130*LOOKUP(S130,{0,1950001,3300001,6950001,9000001,18000001,40000001},{0.05,0.1,0.2,0.23,0.33,0.4,0.45})-LOOKUP(S130,{0,1950001,3300001,6950001,9000001,18000001,40000001},{0,97500,427500,636000,1536000,2796000,4796000}),0)+ROUNDDOWN(ROUNDDOWN(S130*LOOKUP(S130,{0,1950001,3300001,6950001,9000001,18000001,40000001},{0.05,0.1,0.2,0.23,0.33,0.4,0.45})-LOOKUP(S130,{0,1950001,3300001,6950001,9000001,18000001,40000001},{0,97500,427500,636000,1536000,2796000,4796000}),0)*0.021,0))</f>
        <v/>
      </c>
      <c r="U130" s="25">
        <f>P130-T130</f>
        <v/>
      </c>
      <c r="V130" s="26">
        <f>IF(AND(P130&gt;0,T130=0),1,0)</f>
        <v/>
      </c>
    </row>
    <row r="131">
      <c r="A131" t="inlineStr">
        <is>
          <t>退職月別 改正前</t>
        </is>
      </c>
      <c r="B131" s="25" t="n">
        <v>400000</v>
      </c>
      <c r="C131" s="26" t="n">
        <v>2</v>
      </c>
      <c r="D131" s="27" t="n">
        <v>0</v>
      </c>
      <c r="E131" s="26" t="n">
        <v>7</v>
      </c>
      <c r="F131" s="26" t="n">
        <v>0</v>
      </c>
      <c r="G131" s="25" t="n">
        <v>0</v>
      </c>
      <c r="H131" s="25">
        <f>ROUND(B131*0.14575,0)</f>
        <v/>
      </c>
      <c r="I131" s="25">
        <f>B131-H131</f>
        <v/>
      </c>
      <c r="J131" s="25">
        <f>IF(MAX(0,I131-ROUNDUP(IF(I131&lt;=158333,54167,I131*LOOKUP(I131,{0,158334,300000,550000,708331},{0,0.3,0.2,0.1,0})+LOOKUP(I131,{0,158334,300000,550000,708331},{0,6667,36667,91667,162500})),0)-LOOKUP(I131,{0,2120834,2162500,2204167,2245834},{48334,40000,26667,13334,0}))&lt;=0,0,ROUND(MAX(0,I131-ROUNDUP(IF(I131&lt;=158333,54167,I131*LOOKUP(I131,{0,158334,300000,550000,708331},{0,0.3,0.2,0.1,0})+LOOKUP(I131,{0,158334,300000,550000,708331},{0,6667,36667,91667,162500})),0)-LOOKUP(I131,{0,2120834,2162500,2204167,2245834},{48334,40000,26667,13334,0}))*LOOKUP(MAX(0,I131-ROUNDUP(IF(I131&lt;=158333,54167,I131*LOOKUP(I131,{0,158334,300000,550000,708331},{0,0.3,0.2,0.1,0})+LOOKUP(I131,{0,158334,300000,550000,708331},{0,6667,36667,91667,162500})),0)-LOOKUP(I131,{0,2120834,2162500,2204167,2245834},{48334,40000,26667,13334,0})),{0,162501,275001,579167,750001,1500001,3333334},{0.05105,0.1021,0.2042,0.23483,0.33693,0.4084,0.45945})-LOOKUP(MAX(0,I131-ROUNDUP(IF(I131&lt;=158333,54167,I131*LOOKUP(I131,{0,158334,300000,550000,708331},{0,0.3,0.2,0.1,0})+LOOKUP(I131,{0,158334,300000,550000,708331},{0,6667,36667,91667,162500})),0)-LOOKUP(I131,{0,2120834,2162500,2204167,2245834},{48334,40000,26667,13334,0})),{0,162501,275001,579167,750001,1500001,3333334},{0,8296,36374,54113,130688,237893,408061}),-1))</f>
        <v/>
      </c>
      <c r="K131" s="25">
        <f>IF(AND(D131&gt;0,C131&gt;=E131),ROUND(B131*D131,0),0)</f>
        <v/>
      </c>
      <c r="L131" s="25">
        <f>ROUND(K131*0.14575,0)</f>
        <v/>
      </c>
      <c r="M131" s="25">
        <f>IF(K131=0,0,ROUNDDOWN(ROUND((K131-L131)*LOOKUP(I131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31" s="25">
        <f>B131*C131+K131</f>
        <v/>
      </c>
      <c r="O131" s="25">
        <f>H131*C131+L131</f>
        <v/>
      </c>
      <c r="P131" s="25">
        <f>J131*C131+M131</f>
        <v/>
      </c>
      <c r="Q131" s="25">
        <f>IF(F131=1,IF(N131&lt;741000,0,IF(N131&lt;2191000,N131-740000,IF(N131&lt;2193000,1451000,IF(N131&lt;2196000,1453000,IF(N131&lt;2200000,1456000,IF(N131&lt;6600000,ROUND(IF(FLOOR(N131,4000)&lt;=3600000,FLOOR(N131,4000)*0.7-80000,FLOOR(N131,4000)*0.8-440000),0),IF(N131&lt;=8500000,ROUNDDOWN(N131*0.9-1100000,0),N131-1950000))))))),IF(N131&lt;651000,0,IF(N131&lt;1900000,N131-650000,IF(N131&lt;6600000,ROUND(IF(FLOOR(N131,4000)&lt;=3600000,FLOOR(N131,4000)*0.7-80000,FLOOR(N131,4000)*0.8-440000),0),IF(N131&lt;=8500000,ROUNDDOWN(N131*0.9-1100000,0),N131-1950000)))))</f>
        <v/>
      </c>
      <c r="R131" s="25">
        <f>IF(F131=1,LOOKUP(Q131,{0,4890001,6550001,23500001},{1040000,670000,620000,0}),LOOKUP(Q131,{0,1320001,3360001,4890001,6550001,23500001},{950000,880000,680000,630000,580000,0}))</f>
        <v/>
      </c>
      <c r="S131" s="25">
        <f>MAX(0,ROUNDDOWN(Q131-O131-R131-G131,-3))</f>
        <v/>
      </c>
      <c r="T131" s="25">
        <f>IF(S131&lt;=0,0,ROUNDDOWN(S131*LOOKUP(S131,{0,1950001,3300001,6950001,9000001,18000001,40000001},{0.05,0.1,0.2,0.23,0.33,0.4,0.45})-LOOKUP(S131,{0,1950001,3300001,6950001,9000001,18000001,40000001},{0,97500,427500,636000,1536000,2796000,4796000}),0)+ROUNDDOWN(ROUNDDOWN(S131*LOOKUP(S131,{0,1950001,3300001,6950001,9000001,18000001,40000001},{0.05,0.1,0.2,0.23,0.33,0.4,0.45})-LOOKUP(S131,{0,1950001,3300001,6950001,9000001,18000001,40000001},{0,97500,427500,636000,1536000,2796000,4796000}),0)*0.021,0))</f>
        <v/>
      </c>
      <c r="U131" s="25">
        <f>P131-T131</f>
        <v/>
      </c>
      <c r="V131" s="26">
        <f>IF(AND(P131&gt;0,T131=0),1,0)</f>
        <v/>
      </c>
    </row>
    <row r="132">
      <c r="A132" t="inlineStr">
        <is>
          <t>退職月別 改正前</t>
        </is>
      </c>
      <c r="B132" s="25" t="n">
        <v>500000</v>
      </c>
      <c r="C132" s="26" t="n">
        <v>2</v>
      </c>
      <c r="D132" s="27" t="n">
        <v>0</v>
      </c>
      <c r="E132" s="26" t="n">
        <v>7</v>
      </c>
      <c r="F132" s="26" t="n">
        <v>0</v>
      </c>
      <c r="G132" s="25" t="n">
        <v>0</v>
      </c>
      <c r="H132" s="25">
        <f>ROUND(B132*0.14575,0)</f>
        <v/>
      </c>
      <c r="I132" s="25">
        <f>B132-H132</f>
        <v/>
      </c>
      <c r="J132" s="25">
        <f>IF(MAX(0,I132-ROUNDUP(IF(I132&lt;=158333,54167,I132*LOOKUP(I132,{0,158334,300000,550000,708331},{0,0.3,0.2,0.1,0})+LOOKUP(I132,{0,158334,300000,550000,708331},{0,6667,36667,91667,162500})),0)-LOOKUP(I132,{0,2120834,2162500,2204167,2245834},{48334,40000,26667,13334,0}))&lt;=0,0,ROUND(MAX(0,I132-ROUNDUP(IF(I132&lt;=158333,54167,I132*LOOKUP(I132,{0,158334,300000,550000,708331},{0,0.3,0.2,0.1,0})+LOOKUP(I132,{0,158334,300000,550000,708331},{0,6667,36667,91667,162500})),0)-LOOKUP(I132,{0,2120834,2162500,2204167,2245834},{48334,40000,26667,13334,0}))*LOOKUP(MAX(0,I132-ROUNDUP(IF(I132&lt;=158333,54167,I132*LOOKUP(I132,{0,158334,300000,550000,708331},{0,0.3,0.2,0.1,0})+LOOKUP(I132,{0,158334,300000,550000,708331},{0,6667,36667,91667,162500})),0)-LOOKUP(I132,{0,2120834,2162500,2204167,2245834},{48334,40000,26667,13334,0})),{0,162501,275001,579167,750001,1500001,3333334},{0.05105,0.1021,0.2042,0.23483,0.33693,0.4084,0.45945})-LOOKUP(MAX(0,I132-ROUNDUP(IF(I132&lt;=158333,54167,I132*LOOKUP(I132,{0,158334,300000,550000,708331},{0,0.3,0.2,0.1,0})+LOOKUP(I132,{0,158334,300000,550000,708331},{0,6667,36667,91667,162500})),0)-LOOKUP(I132,{0,2120834,2162500,2204167,2245834},{48334,40000,26667,13334,0})),{0,162501,275001,579167,750001,1500001,3333334},{0,8296,36374,54113,130688,237893,408061}),-1))</f>
        <v/>
      </c>
      <c r="K132" s="25">
        <f>IF(AND(D132&gt;0,C132&gt;=E132),ROUND(B132*D132,0),0)</f>
        <v/>
      </c>
      <c r="L132" s="25">
        <f>ROUND(K132*0.14575,0)</f>
        <v/>
      </c>
      <c r="M132" s="25">
        <f>IF(K132=0,0,ROUNDDOWN(ROUND((K132-L132)*LOOKUP(I132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32" s="25">
        <f>B132*C132+K132</f>
        <v/>
      </c>
      <c r="O132" s="25">
        <f>H132*C132+L132</f>
        <v/>
      </c>
      <c r="P132" s="25">
        <f>J132*C132+M132</f>
        <v/>
      </c>
      <c r="Q132" s="25">
        <f>IF(F132=1,IF(N132&lt;741000,0,IF(N132&lt;2191000,N132-740000,IF(N132&lt;2193000,1451000,IF(N132&lt;2196000,1453000,IF(N132&lt;2200000,1456000,IF(N132&lt;6600000,ROUND(IF(FLOOR(N132,4000)&lt;=3600000,FLOOR(N132,4000)*0.7-80000,FLOOR(N132,4000)*0.8-440000),0),IF(N132&lt;=8500000,ROUNDDOWN(N132*0.9-1100000,0),N132-1950000))))))),IF(N132&lt;651000,0,IF(N132&lt;1900000,N132-650000,IF(N132&lt;6600000,ROUND(IF(FLOOR(N132,4000)&lt;=3600000,FLOOR(N132,4000)*0.7-80000,FLOOR(N132,4000)*0.8-440000),0),IF(N132&lt;=8500000,ROUNDDOWN(N132*0.9-1100000,0),N132-1950000)))))</f>
        <v/>
      </c>
      <c r="R132" s="25">
        <f>IF(F132=1,LOOKUP(Q132,{0,4890001,6550001,23500001},{1040000,670000,620000,0}),LOOKUP(Q132,{0,1320001,3360001,4890001,6550001,23500001},{950000,880000,680000,630000,580000,0}))</f>
        <v/>
      </c>
      <c r="S132" s="25">
        <f>MAX(0,ROUNDDOWN(Q132-O132-R132-G132,-3))</f>
        <v/>
      </c>
      <c r="T132" s="25">
        <f>IF(S132&lt;=0,0,ROUNDDOWN(S132*LOOKUP(S132,{0,1950001,3300001,6950001,9000001,18000001,40000001},{0.05,0.1,0.2,0.23,0.33,0.4,0.45})-LOOKUP(S132,{0,1950001,3300001,6950001,9000001,18000001,40000001},{0,97500,427500,636000,1536000,2796000,4796000}),0)+ROUNDDOWN(ROUNDDOWN(S132*LOOKUP(S132,{0,1950001,3300001,6950001,9000001,18000001,40000001},{0.05,0.1,0.2,0.23,0.33,0.4,0.45})-LOOKUP(S132,{0,1950001,3300001,6950001,9000001,18000001,40000001},{0,97500,427500,636000,1536000,2796000,4796000}),0)*0.021,0))</f>
        <v/>
      </c>
      <c r="U132" s="25">
        <f>P132-T132</f>
        <v/>
      </c>
      <c r="V132" s="26">
        <f>IF(AND(P132&gt;0,T132=0),1,0)</f>
        <v/>
      </c>
    </row>
    <row r="133">
      <c r="A133" t="inlineStr">
        <is>
          <t>退職月別 改正前</t>
        </is>
      </c>
      <c r="B133" s="25" t="n">
        <v>200000</v>
      </c>
      <c r="C133" s="26" t="n">
        <v>3</v>
      </c>
      <c r="D133" s="27" t="n">
        <v>0</v>
      </c>
      <c r="E133" s="26" t="n">
        <v>7</v>
      </c>
      <c r="F133" s="26" t="n">
        <v>0</v>
      </c>
      <c r="G133" s="25" t="n">
        <v>0</v>
      </c>
      <c r="H133" s="25">
        <f>ROUND(B133*0.14575,0)</f>
        <v/>
      </c>
      <c r="I133" s="25">
        <f>B133-H133</f>
        <v/>
      </c>
      <c r="J133" s="25">
        <f>IF(MAX(0,I133-ROUNDUP(IF(I133&lt;=158333,54167,I133*LOOKUP(I133,{0,158334,300000,550000,708331},{0,0.3,0.2,0.1,0})+LOOKUP(I133,{0,158334,300000,550000,708331},{0,6667,36667,91667,162500})),0)-LOOKUP(I133,{0,2120834,2162500,2204167,2245834},{48334,40000,26667,13334,0}))&lt;=0,0,ROUND(MAX(0,I133-ROUNDUP(IF(I133&lt;=158333,54167,I133*LOOKUP(I133,{0,158334,300000,550000,708331},{0,0.3,0.2,0.1,0})+LOOKUP(I133,{0,158334,300000,550000,708331},{0,6667,36667,91667,162500})),0)-LOOKUP(I133,{0,2120834,2162500,2204167,2245834},{48334,40000,26667,13334,0}))*LOOKUP(MAX(0,I133-ROUNDUP(IF(I133&lt;=158333,54167,I133*LOOKUP(I133,{0,158334,300000,550000,708331},{0,0.3,0.2,0.1,0})+LOOKUP(I133,{0,158334,300000,550000,708331},{0,6667,36667,91667,162500})),0)-LOOKUP(I133,{0,2120834,2162500,2204167,2245834},{48334,40000,26667,13334,0})),{0,162501,275001,579167,750001,1500001,3333334},{0.05105,0.1021,0.2042,0.23483,0.33693,0.4084,0.45945})-LOOKUP(MAX(0,I133-ROUNDUP(IF(I133&lt;=158333,54167,I133*LOOKUP(I133,{0,158334,300000,550000,708331},{0,0.3,0.2,0.1,0})+LOOKUP(I133,{0,158334,300000,550000,708331},{0,6667,36667,91667,162500})),0)-LOOKUP(I133,{0,2120834,2162500,2204167,2245834},{48334,40000,26667,13334,0})),{0,162501,275001,579167,750001,1500001,3333334},{0,8296,36374,54113,130688,237893,408061}),-1))</f>
        <v/>
      </c>
      <c r="K133" s="25">
        <f>IF(AND(D133&gt;0,C133&gt;=E133),ROUND(B133*D133,0),0)</f>
        <v/>
      </c>
      <c r="L133" s="25">
        <f>ROUND(K133*0.14575,0)</f>
        <v/>
      </c>
      <c r="M133" s="25">
        <f>IF(K133=0,0,ROUNDDOWN(ROUND((K133-L133)*LOOKUP(I133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33" s="25">
        <f>B133*C133+K133</f>
        <v/>
      </c>
      <c r="O133" s="25">
        <f>H133*C133+L133</f>
        <v/>
      </c>
      <c r="P133" s="25">
        <f>J133*C133+M133</f>
        <v/>
      </c>
      <c r="Q133" s="25">
        <f>IF(F133=1,IF(N133&lt;741000,0,IF(N133&lt;2191000,N133-740000,IF(N133&lt;2193000,1451000,IF(N133&lt;2196000,1453000,IF(N133&lt;2200000,1456000,IF(N133&lt;6600000,ROUND(IF(FLOOR(N133,4000)&lt;=3600000,FLOOR(N133,4000)*0.7-80000,FLOOR(N133,4000)*0.8-440000),0),IF(N133&lt;=8500000,ROUNDDOWN(N133*0.9-1100000,0),N133-1950000))))))),IF(N133&lt;651000,0,IF(N133&lt;1900000,N133-650000,IF(N133&lt;6600000,ROUND(IF(FLOOR(N133,4000)&lt;=3600000,FLOOR(N133,4000)*0.7-80000,FLOOR(N133,4000)*0.8-440000),0),IF(N133&lt;=8500000,ROUNDDOWN(N133*0.9-1100000,0),N133-1950000)))))</f>
        <v/>
      </c>
      <c r="R133" s="25">
        <f>IF(F133=1,LOOKUP(Q133,{0,4890001,6550001,23500001},{1040000,670000,620000,0}),LOOKUP(Q133,{0,1320001,3360001,4890001,6550001,23500001},{950000,880000,680000,630000,580000,0}))</f>
        <v/>
      </c>
      <c r="S133" s="25">
        <f>MAX(0,ROUNDDOWN(Q133-O133-R133-G133,-3))</f>
        <v/>
      </c>
      <c r="T133" s="25">
        <f>IF(S133&lt;=0,0,ROUNDDOWN(S133*LOOKUP(S133,{0,1950001,3300001,6950001,9000001,18000001,40000001},{0.05,0.1,0.2,0.23,0.33,0.4,0.45})-LOOKUP(S133,{0,1950001,3300001,6950001,9000001,18000001,40000001},{0,97500,427500,636000,1536000,2796000,4796000}),0)+ROUNDDOWN(ROUNDDOWN(S133*LOOKUP(S133,{0,1950001,3300001,6950001,9000001,18000001,40000001},{0.05,0.1,0.2,0.23,0.33,0.4,0.45})-LOOKUP(S133,{0,1950001,3300001,6950001,9000001,18000001,40000001},{0,97500,427500,636000,1536000,2796000,4796000}),0)*0.021,0))</f>
        <v/>
      </c>
      <c r="U133" s="25">
        <f>P133-T133</f>
        <v/>
      </c>
      <c r="V133" s="26">
        <f>IF(AND(P133&gt;0,T133=0),1,0)</f>
        <v/>
      </c>
    </row>
    <row r="134">
      <c r="A134" t="inlineStr">
        <is>
          <t>退職月別 改正前</t>
        </is>
      </c>
      <c r="B134" s="25" t="n">
        <v>250000</v>
      </c>
      <c r="C134" s="26" t="n">
        <v>3</v>
      </c>
      <c r="D134" s="27" t="n">
        <v>0</v>
      </c>
      <c r="E134" s="26" t="n">
        <v>7</v>
      </c>
      <c r="F134" s="26" t="n">
        <v>0</v>
      </c>
      <c r="G134" s="25" t="n">
        <v>0</v>
      </c>
      <c r="H134" s="25">
        <f>ROUND(B134*0.14575,0)</f>
        <v/>
      </c>
      <c r="I134" s="25">
        <f>B134-H134</f>
        <v/>
      </c>
      <c r="J134" s="25">
        <f>IF(MAX(0,I134-ROUNDUP(IF(I134&lt;=158333,54167,I134*LOOKUP(I134,{0,158334,300000,550000,708331},{0,0.3,0.2,0.1,0})+LOOKUP(I134,{0,158334,300000,550000,708331},{0,6667,36667,91667,162500})),0)-LOOKUP(I134,{0,2120834,2162500,2204167,2245834},{48334,40000,26667,13334,0}))&lt;=0,0,ROUND(MAX(0,I134-ROUNDUP(IF(I134&lt;=158333,54167,I134*LOOKUP(I134,{0,158334,300000,550000,708331},{0,0.3,0.2,0.1,0})+LOOKUP(I134,{0,158334,300000,550000,708331},{0,6667,36667,91667,162500})),0)-LOOKUP(I134,{0,2120834,2162500,2204167,2245834},{48334,40000,26667,13334,0}))*LOOKUP(MAX(0,I134-ROUNDUP(IF(I134&lt;=158333,54167,I134*LOOKUP(I134,{0,158334,300000,550000,708331},{0,0.3,0.2,0.1,0})+LOOKUP(I134,{0,158334,300000,550000,708331},{0,6667,36667,91667,162500})),0)-LOOKUP(I134,{0,2120834,2162500,2204167,2245834},{48334,40000,26667,13334,0})),{0,162501,275001,579167,750001,1500001,3333334},{0.05105,0.1021,0.2042,0.23483,0.33693,0.4084,0.45945})-LOOKUP(MAX(0,I134-ROUNDUP(IF(I134&lt;=158333,54167,I134*LOOKUP(I134,{0,158334,300000,550000,708331},{0,0.3,0.2,0.1,0})+LOOKUP(I134,{0,158334,300000,550000,708331},{0,6667,36667,91667,162500})),0)-LOOKUP(I134,{0,2120834,2162500,2204167,2245834},{48334,40000,26667,13334,0})),{0,162501,275001,579167,750001,1500001,3333334},{0,8296,36374,54113,130688,237893,408061}),-1))</f>
        <v/>
      </c>
      <c r="K134" s="25">
        <f>IF(AND(D134&gt;0,C134&gt;=E134),ROUND(B134*D134,0),0)</f>
        <v/>
      </c>
      <c r="L134" s="25">
        <f>ROUND(K134*0.14575,0)</f>
        <v/>
      </c>
      <c r="M134" s="25">
        <f>IF(K134=0,0,ROUNDDOWN(ROUND((K134-L134)*LOOKUP(I134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34" s="25">
        <f>B134*C134+K134</f>
        <v/>
      </c>
      <c r="O134" s="25">
        <f>H134*C134+L134</f>
        <v/>
      </c>
      <c r="P134" s="25">
        <f>J134*C134+M134</f>
        <v/>
      </c>
      <c r="Q134" s="25">
        <f>IF(F134=1,IF(N134&lt;741000,0,IF(N134&lt;2191000,N134-740000,IF(N134&lt;2193000,1451000,IF(N134&lt;2196000,1453000,IF(N134&lt;2200000,1456000,IF(N134&lt;6600000,ROUND(IF(FLOOR(N134,4000)&lt;=3600000,FLOOR(N134,4000)*0.7-80000,FLOOR(N134,4000)*0.8-440000),0),IF(N134&lt;=8500000,ROUNDDOWN(N134*0.9-1100000,0),N134-1950000))))))),IF(N134&lt;651000,0,IF(N134&lt;1900000,N134-650000,IF(N134&lt;6600000,ROUND(IF(FLOOR(N134,4000)&lt;=3600000,FLOOR(N134,4000)*0.7-80000,FLOOR(N134,4000)*0.8-440000),0),IF(N134&lt;=8500000,ROUNDDOWN(N134*0.9-1100000,0),N134-1950000)))))</f>
        <v/>
      </c>
      <c r="R134" s="25">
        <f>IF(F134=1,LOOKUP(Q134,{0,4890001,6550001,23500001},{1040000,670000,620000,0}),LOOKUP(Q134,{0,1320001,3360001,4890001,6550001,23500001},{950000,880000,680000,630000,580000,0}))</f>
        <v/>
      </c>
      <c r="S134" s="25">
        <f>MAX(0,ROUNDDOWN(Q134-O134-R134-G134,-3))</f>
        <v/>
      </c>
      <c r="T134" s="25">
        <f>IF(S134&lt;=0,0,ROUNDDOWN(S134*LOOKUP(S134,{0,1950001,3300001,6950001,9000001,18000001,40000001},{0.05,0.1,0.2,0.23,0.33,0.4,0.45})-LOOKUP(S134,{0,1950001,3300001,6950001,9000001,18000001,40000001},{0,97500,427500,636000,1536000,2796000,4796000}),0)+ROUNDDOWN(ROUNDDOWN(S134*LOOKUP(S134,{0,1950001,3300001,6950001,9000001,18000001,40000001},{0.05,0.1,0.2,0.23,0.33,0.4,0.45})-LOOKUP(S134,{0,1950001,3300001,6950001,9000001,18000001,40000001},{0,97500,427500,636000,1536000,2796000,4796000}),0)*0.021,0))</f>
        <v/>
      </c>
      <c r="U134" s="25">
        <f>P134-T134</f>
        <v/>
      </c>
      <c r="V134" s="26">
        <f>IF(AND(P134&gt;0,T134=0),1,0)</f>
        <v/>
      </c>
    </row>
    <row r="135">
      <c r="A135" t="inlineStr">
        <is>
          <t>退職月別 改正前</t>
        </is>
      </c>
      <c r="B135" s="25" t="n">
        <v>300000</v>
      </c>
      <c r="C135" s="26" t="n">
        <v>3</v>
      </c>
      <c r="D135" s="27" t="n">
        <v>0</v>
      </c>
      <c r="E135" s="26" t="n">
        <v>7</v>
      </c>
      <c r="F135" s="26" t="n">
        <v>0</v>
      </c>
      <c r="G135" s="25" t="n">
        <v>0</v>
      </c>
      <c r="H135" s="25">
        <f>ROUND(B135*0.14575,0)</f>
        <v/>
      </c>
      <c r="I135" s="25">
        <f>B135-H135</f>
        <v/>
      </c>
      <c r="J135" s="25">
        <f>IF(MAX(0,I135-ROUNDUP(IF(I135&lt;=158333,54167,I135*LOOKUP(I135,{0,158334,300000,550000,708331},{0,0.3,0.2,0.1,0})+LOOKUP(I135,{0,158334,300000,550000,708331},{0,6667,36667,91667,162500})),0)-LOOKUP(I135,{0,2120834,2162500,2204167,2245834},{48334,40000,26667,13334,0}))&lt;=0,0,ROUND(MAX(0,I135-ROUNDUP(IF(I135&lt;=158333,54167,I135*LOOKUP(I135,{0,158334,300000,550000,708331},{0,0.3,0.2,0.1,0})+LOOKUP(I135,{0,158334,300000,550000,708331},{0,6667,36667,91667,162500})),0)-LOOKUP(I135,{0,2120834,2162500,2204167,2245834},{48334,40000,26667,13334,0}))*LOOKUP(MAX(0,I135-ROUNDUP(IF(I135&lt;=158333,54167,I135*LOOKUP(I135,{0,158334,300000,550000,708331},{0,0.3,0.2,0.1,0})+LOOKUP(I135,{0,158334,300000,550000,708331},{0,6667,36667,91667,162500})),0)-LOOKUP(I135,{0,2120834,2162500,2204167,2245834},{48334,40000,26667,13334,0})),{0,162501,275001,579167,750001,1500001,3333334},{0.05105,0.1021,0.2042,0.23483,0.33693,0.4084,0.45945})-LOOKUP(MAX(0,I135-ROUNDUP(IF(I135&lt;=158333,54167,I135*LOOKUP(I135,{0,158334,300000,550000,708331},{0,0.3,0.2,0.1,0})+LOOKUP(I135,{0,158334,300000,550000,708331},{0,6667,36667,91667,162500})),0)-LOOKUP(I135,{0,2120834,2162500,2204167,2245834},{48334,40000,26667,13334,0})),{0,162501,275001,579167,750001,1500001,3333334},{0,8296,36374,54113,130688,237893,408061}),-1))</f>
        <v/>
      </c>
      <c r="K135" s="25">
        <f>IF(AND(D135&gt;0,C135&gt;=E135),ROUND(B135*D135,0),0)</f>
        <v/>
      </c>
      <c r="L135" s="25">
        <f>ROUND(K135*0.14575,0)</f>
        <v/>
      </c>
      <c r="M135" s="25">
        <f>IF(K135=0,0,ROUNDDOWN(ROUND((K135-L135)*LOOKUP(I135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35" s="25">
        <f>B135*C135+K135</f>
        <v/>
      </c>
      <c r="O135" s="25">
        <f>H135*C135+L135</f>
        <v/>
      </c>
      <c r="P135" s="25">
        <f>J135*C135+M135</f>
        <v/>
      </c>
      <c r="Q135" s="25">
        <f>IF(F135=1,IF(N135&lt;741000,0,IF(N135&lt;2191000,N135-740000,IF(N135&lt;2193000,1451000,IF(N135&lt;2196000,1453000,IF(N135&lt;2200000,1456000,IF(N135&lt;6600000,ROUND(IF(FLOOR(N135,4000)&lt;=3600000,FLOOR(N135,4000)*0.7-80000,FLOOR(N135,4000)*0.8-440000),0),IF(N135&lt;=8500000,ROUNDDOWN(N135*0.9-1100000,0),N135-1950000))))))),IF(N135&lt;651000,0,IF(N135&lt;1900000,N135-650000,IF(N135&lt;6600000,ROUND(IF(FLOOR(N135,4000)&lt;=3600000,FLOOR(N135,4000)*0.7-80000,FLOOR(N135,4000)*0.8-440000),0),IF(N135&lt;=8500000,ROUNDDOWN(N135*0.9-1100000,0),N135-1950000)))))</f>
        <v/>
      </c>
      <c r="R135" s="25">
        <f>IF(F135=1,LOOKUP(Q135,{0,4890001,6550001,23500001},{1040000,670000,620000,0}),LOOKUP(Q135,{0,1320001,3360001,4890001,6550001,23500001},{950000,880000,680000,630000,580000,0}))</f>
        <v/>
      </c>
      <c r="S135" s="25">
        <f>MAX(0,ROUNDDOWN(Q135-O135-R135-G135,-3))</f>
        <v/>
      </c>
      <c r="T135" s="25">
        <f>IF(S135&lt;=0,0,ROUNDDOWN(S135*LOOKUP(S135,{0,1950001,3300001,6950001,9000001,18000001,40000001},{0.05,0.1,0.2,0.23,0.33,0.4,0.45})-LOOKUP(S135,{0,1950001,3300001,6950001,9000001,18000001,40000001},{0,97500,427500,636000,1536000,2796000,4796000}),0)+ROUNDDOWN(ROUNDDOWN(S135*LOOKUP(S135,{0,1950001,3300001,6950001,9000001,18000001,40000001},{0.05,0.1,0.2,0.23,0.33,0.4,0.45})-LOOKUP(S135,{0,1950001,3300001,6950001,9000001,18000001,40000001},{0,97500,427500,636000,1536000,2796000,4796000}),0)*0.021,0))</f>
        <v/>
      </c>
      <c r="U135" s="25">
        <f>P135-T135</f>
        <v/>
      </c>
      <c r="V135" s="26">
        <f>IF(AND(P135&gt;0,T135=0),1,0)</f>
        <v/>
      </c>
    </row>
    <row r="136">
      <c r="A136" t="inlineStr">
        <is>
          <t>退職月別 改正前</t>
        </is>
      </c>
      <c r="B136" s="25" t="n">
        <v>400000</v>
      </c>
      <c r="C136" s="26" t="n">
        <v>3</v>
      </c>
      <c r="D136" s="27" t="n">
        <v>0</v>
      </c>
      <c r="E136" s="26" t="n">
        <v>7</v>
      </c>
      <c r="F136" s="26" t="n">
        <v>0</v>
      </c>
      <c r="G136" s="25" t="n">
        <v>0</v>
      </c>
      <c r="H136" s="25">
        <f>ROUND(B136*0.14575,0)</f>
        <v/>
      </c>
      <c r="I136" s="25">
        <f>B136-H136</f>
        <v/>
      </c>
      <c r="J136" s="25">
        <f>IF(MAX(0,I136-ROUNDUP(IF(I136&lt;=158333,54167,I136*LOOKUP(I136,{0,158334,300000,550000,708331},{0,0.3,0.2,0.1,0})+LOOKUP(I136,{0,158334,300000,550000,708331},{0,6667,36667,91667,162500})),0)-LOOKUP(I136,{0,2120834,2162500,2204167,2245834},{48334,40000,26667,13334,0}))&lt;=0,0,ROUND(MAX(0,I136-ROUNDUP(IF(I136&lt;=158333,54167,I136*LOOKUP(I136,{0,158334,300000,550000,708331},{0,0.3,0.2,0.1,0})+LOOKUP(I136,{0,158334,300000,550000,708331},{0,6667,36667,91667,162500})),0)-LOOKUP(I136,{0,2120834,2162500,2204167,2245834},{48334,40000,26667,13334,0}))*LOOKUP(MAX(0,I136-ROUNDUP(IF(I136&lt;=158333,54167,I136*LOOKUP(I136,{0,158334,300000,550000,708331},{0,0.3,0.2,0.1,0})+LOOKUP(I136,{0,158334,300000,550000,708331},{0,6667,36667,91667,162500})),0)-LOOKUP(I136,{0,2120834,2162500,2204167,2245834},{48334,40000,26667,13334,0})),{0,162501,275001,579167,750001,1500001,3333334},{0.05105,0.1021,0.2042,0.23483,0.33693,0.4084,0.45945})-LOOKUP(MAX(0,I136-ROUNDUP(IF(I136&lt;=158333,54167,I136*LOOKUP(I136,{0,158334,300000,550000,708331},{0,0.3,0.2,0.1,0})+LOOKUP(I136,{0,158334,300000,550000,708331},{0,6667,36667,91667,162500})),0)-LOOKUP(I136,{0,2120834,2162500,2204167,2245834},{48334,40000,26667,13334,0})),{0,162501,275001,579167,750001,1500001,3333334},{0,8296,36374,54113,130688,237893,408061}),-1))</f>
        <v/>
      </c>
      <c r="K136" s="25">
        <f>IF(AND(D136&gt;0,C136&gt;=E136),ROUND(B136*D136,0),0)</f>
        <v/>
      </c>
      <c r="L136" s="25">
        <f>ROUND(K136*0.14575,0)</f>
        <v/>
      </c>
      <c r="M136" s="25">
        <f>IF(K136=0,0,ROUNDDOWN(ROUND((K136-L136)*LOOKUP(I136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36" s="25">
        <f>B136*C136+K136</f>
        <v/>
      </c>
      <c r="O136" s="25">
        <f>H136*C136+L136</f>
        <v/>
      </c>
      <c r="P136" s="25">
        <f>J136*C136+M136</f>
        <v/>
      </c>
      <c r="Q136" s="25">
        <f>IF(F136=1,IF(N136&lt;741000,0,IF(N136&lt;2191000,N136-740000,IF(N136&lt;2193000,1451000,IF(N136&lt;2196000,1453000,IF(N136&lt;2200000,1456000,IF(N136&lt;6600000,ROUND(IF(FLOOR(N136,4000)&lt;=3600000,FLOOR(N136,4000)*0.7-80000,FLOOR(N136,4000)*0.8-440000),0),IF(N136&lt;=8500000,ROUNDDOWN(N136*0.9-1100000,0),N136-1950000))))))),IF(N136&lt;651000,0,IF(N136&lt;1900000,N136-650000,IF(N136&lt;6600000,ROUND(IF(FLOOR(N136,4000)&lt;=3600000,FLOOR(N136,4000)*0.7-80000,FLOOR(N136,4000)*0.8-440000),0),IF(N136&lt;=8500000,ROUNDDOWN(N136*0.9-1100000,0),N136-1950000)))))</f>
        <v/>
      </c>
      <c r="R136" s="25">
        <f>IF(F136=1,LOOKUP(Q136,{0,4890001,6550001,23500001},{1040000,670000,620000,0}),LOOKUP(Q136,{0,1320001,3360001,4890001,6550001,23500001},{950000,880000,680000,630000,580000,0}))</f>
        <v/>
      </c>
      <c r="S136" s="25">
        <f>MAX(0,ROUNDDOWN(Q136-O136-R136-G136,-3))</f>
        <v/>
      </c>
      <c r="T136" s="25">
        <f>IF(S136&lt;=0,0,ROUNDDOWN(S136*LOOKUP(S136,{0,1950001,3300001,6950001,9000001,18000001,40000001},{0.05,0.1,0.2,0.23,0.33,0.4,0.45})-LOOKUP(S136,{0,1950001,3300001,6950001,9000001,18000001,40000001},{0,97500,427500,636000,1536000,2796000,4796000}),0)+ROUNDDOWN(ROUNDDOWN(S136*LOOKUP(S136,{0,1950001,3300001,6950001,9000001,18000001,40000001},{0.05,0.1,0.2,0.23,0.33,0.4,0.45})-LOOKUP(S136,{0,1950001,3300001,6950001,9000001,18000001,40000001},{0,97500,427500,636000,1536000,2796000,4796000}),0)*0.021,0))</f>
        <v/>
      </c>
      <c r="U136" s="25">
        <f>P136-T136</f>
        <v/>
      </c>
      <c r="V136" s="26">
        <f>IF(AND(P136&gt;0,T136=0),1,0)</f>
        <v/>
      </c>
    </row>
    <row r="137">
      <c r="A137" t="inlineStr">
        <is>
          <t>退職月別 改正前</t>
        </is>
      </c>
      <c r="B137" s="25" t="n">
        <v>500000</v>
      </c>
      <c r="C137" s="26" t="n">
        <v>3</v>
      </c>
      <c r="D137" s="27" t="n">
        <v>0</v>
      </c>
      <c r="E137" s="26" t="n">
        <v>7</v>
      </c>
      <c r="F137" s="26" t="n">
        <v>0</v>
      </c>
      <c r="G137" s="25" t="n">
        <v>0</v>
      </c>
      <c r="H137" s="25">
        <f>ROUND(B137*0.14575,0)</f>
        <v/>
      </c>
      <c r="I137" s="25">
        <f>B137-H137</f>
        <v/>
      </c>
      <c r="J137" s="25">
        <f>IF(MAX(0,I137-ROUNDUP(IF(I137&lt;=158333,54167,I137*LOOKUP(I137,{0,158334,300000,550000,708331},{0,0.3,0.2,0.1,0})+LOOKUP(I137,{0,158334,300000,550000,708331},{0,6667,36667,91667,162500})),0)-LOOKUP(I137,{0,2120834,2162500,2204167,2245834},{48334,40000,26667,13334,0}))&lt;=0,0,ROUND(MAX(0,I137-ROUNDUP(IF(I137&lt;=158333,54167,I137*LOOKUP(I137,{0,158334,300000,550000,708331},{0,0.3,0.2,0.1,0})+LOOKUP(I137,{0,158334,300000,550000,708331},{0,6667,36667,91667,162500})),0)-LOOKUP(I137,{0,2120834,2162500,2204167,2245834},{48334,40000,26667,13334,0}))*LOOKUP(MAX(0,I137-ROUNDUP(IF(I137&lt;=158333,54167,I137*LOOKUP(I137,{0,158334,300000,550000,708331},{0,0.3,0.2,0.1,0})+LOOKUP(I137,{0,158334,300000,550000,708331},{0,6667,36667,91667,162500})),0)-LOOKUP(I137,{0,2120834,2162500,2204167,2245834},{48334,40000,26667,13334,0})),{0,162501,275001,579167,750001,1500001,3333334},{0.05105,0.1021,0.2042,0.23483,0.33693,0.4084,0.45945})-LOOKUP(MAX(0,I137-ROUNDUP(IF(I137&lt;=158333,54167,I137*LOOKUP(I137,{0,158334,300000,550000,708331},{0,0.3,0.2,0.1,0})+LOOKUP(I137,{0,158334,300000,550000,708331},{0,6667,36667,91667,162500})),0)-LOOKUP(I137,{0,2120834,2162500,2204167,2245834},{48334,40000,26667,13334,0})),{0,162501,275001,579167,750001,1500001,3333334},{0,8296,36374,54113,130688,237893,408061}),-1))</f>
        <v/>
      </c>
      <c r="K137" s="25">
        <f>IF(AND(D137&gt;0,C137&gt;=E137),ROUND(B137*D137,0),0)</f>
        <v/>
      </c>
      <c r="L137" s="25">
        <f>ROUND(K137*0.14575,0)</f>
        <v/>
      </c>
      <c r="M137" s="25">
        <f>IF(K137=0,0,ROUNDDOWN(ROUND((K137-L137)*LOOKUP(I137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37" s="25">
        <f>B137*C137+K137</f>
        <v/>
      </c>
      <c r="O137" s="25">
        <f>H137*C137+L137</f>
        <v/>
      </c>
      <c r="P137" s="25">
        <f>J137*C137+M137</f>
        <v/>
      </c>
      <c r="Q137" s="25">
        <f>IF(F137=1,IF(N137&lt;741000,0,IF(N137&lt;2191000,N137-740000,IF(N137&lt;2193000,1451000,IF(N137&lt;2196000,1453000,IF(N137&lt;2200000,1456000,IF(N137&lt;6600000,ROUND(IF(FLOOR(N137,4000)&lt;=3600000,FLOOR(N137,4000)*0.7-80000,FLOOR(N137,4000)*0.8-440000),0),IF(N137&lt;=8500000,ROUNDDOWN(N137*0.9-1100000,0),N137-1950000))))))),IF(N137&lt;651000,0,IF(N137&lt;1900000,N137-650000,IF(N137&lt;6600000,ROUND(IF(FLOOR(N137,4000)&lt;=3600000,FLOOR(N137,4000)*0.7-80000,FLOOR(N137,4000)*0.8-440000),0),IF(N137&lt;=8500000,ROUNDDOWN(N137*0.9-1100000,0),N137-1950000)))))</f>
        <v/>
      </c>
      <c r="R137" s="25">
        <f>IF(F137=1,LOOKUP(Q137,{0,4890001,6550001,23500001},{1040000,670000,620000,0}),LOOKUP(Q137,{0,1320001,3360001,4890001,6550001,23500001},{950000,880000,680000,630000,580000,0}))</f>
        <v/>
      </c>
      <c r="S137" s="25">
        <f>MAX(0,ROUNDDOWN(Q137-O137-R137-G137,-3))</f>
        <v/>
      </c>
      <c r="T137" s="25">
        <f>IF(S137&lt;=0,0,ROUNDDOWN(S137*LOOKUP(S137,{0,1950001,3300001,6950001,9000001,18000001,40000001},{0.05,0.1,0.2,0.23,0.33,0.4,0.45})-LOOKUP(S137,{0,1950001,3300001,6950001,9000001,18000001,40000001},{0,97500,427500,636000,1536000,2796000,4796000}),0)+ROUNDDOWN(ROUNDDOWN(S137*LOOKUP(S137,{0,1950001,3300001,6950001,9000001,18000001,40000001},{0.05,0.1,0.2,0.23,0.33,0.4,0.45})-LOOKUP(S137,{0,1950001,3300001,6950001,9000001,18000001,40000001},{0,97500,427500,636000,1536000,2796000,4796000}),0)*0.021,0))</f>
        <v/>
      </c>
      <c r="U137" s="25">
        <f>P137-T137</f>
        <v/>
      </c>
      <c r="V137" s="26">
        <f>IF(AND(P137&gt;0,T137=0),1,0)</f>
        <v/>
      </c>
    </row>
    <row r="138">
      <c r="A138" t="inlineStr">
        <is>
          <t>退職月別 改正前</t>
        </is>
      </c>
      <c r="B138" s="25" t="n">
        <v>200000</v>
      </c>
      <c r="C138" s="26" t="n">
        <v>4</v>
      </c>
      <c r="D138" s="27" t="n">
        <v>0</v>
      </c>
      <c r="E138" s="26" t="n">
        <v>7</v>
      </c>
      <c r="F138" s="26" t="n">
        <v>0</v>
      </c>
      <c r="G138" s="25" t="n">
        <v>0</v>
      </c>
      <c r="H138" s="25">
        <f>ROUND(B138*0.14575,0)</f>
        <v/>
      </c>
      <c r="I138" s="25">
        <f>B138-H138</f>
        <v/>
      </c>
      <c r="J138" s="25">
        <f>IF(MAX(0,I138-ROUNDUP(IF(I138&lt;=158333,54167,I138*LOOKUP(I138,{0,158334,300000,550000,708331},{0,0.3,0.2,0.1,0})+LOOKUP(I138,{0,158334,300000,550000,708331},{0,6667,36667,91667,162500})),0)-LOOKUP(I138,{0,2120834,2162500,2204167,2245834},{48334,40000,26667,13334,0}))&lt;=0,0,ROUND(MAX(0,I138-ROUNDUP(IF(I138&lt;=158333,54167,I138*LOOKUP(I138,{0,158334,300000,550000,708331},{0,0.3,0.2,0.1,0})+LOOKUP(I138,{0,158334,300000,550000,708331},{0,6667,36667,91667,162500})),0)-LOOKUP(I138,{0,2120834,2162500,2204167,2245834},{48334,40000,26667,13334,0}))*LOOKUP(MAX(0,I138-ROUNDUP(IF(I138&lt;=158333,54167,I138*LOOKUP(I138,{0,158334,300000,550000,708331},{0,0.3,0.2,0.1,0})+LOOKUP(I138,{0,158334,300000,550000,708331},{0,6667,36667,91667,162500})),0)-LOOKUP(I138,{0,2120834,2162500,2204167,2245834},{48334,40000,26667,13334,0})),{0,162501,275001,579167,750001,1500001,3333334},{0.05105,0.1021,0.2042,0.23483,0.33693,0.4084,0.45945})-LOOKUP(MAX(0,I138-ROUNDUP(IF(I138&lt;=158333,54167,I138*LOOKUP(I138,{0,158334,300000,550000,708331},{0,0.3,0.2,0.1,0})+LOOKUP(I138,{0,158334,300000,550000,708331},{0,6667,36667,91667,162500})),0)-LOOKUP(I138,{0,2120834,2162500,2204167,2245834},{48334,40000,26667,13334,0})),{0,162501,275001,579167,750001,1500001,3333334},{0,8296,36374,54113,130688,237893,408061}),-1))</f>
        <v/>
      </c>
      <c r="K138" s="25">
        <f>IF(AND(D138&gt;0,C138&gt;=E138),ROUND(B138*D138,0),0)</f>
        <v/>
      </c>
      <c r="L138" s="25">
        <f>ROUND(K138*0.14575,0)</f>
        <v/>
      </c>
      <c r="M138" s="25">
        <f>IF(K138=0,0,ROUNDDOWN(ROUND((K138-L138)*LOOKUP(I138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38" s="25">
        <f>B138*C138+K138</f>
        <v/>
      </c>
      <c r="O138" s="25">
        <f>H138*C138+L138</f>
        <v/>
      </c>
      <c r="P138" s="25">
        <f>J138*C138+M138</f>
        <v/>
      </c>
      <c r="Q138" s="25">
        <f>IF(F138=1,IF(N138&lt;741000,0,IF(N138&lt;2191000,N138-740000,IF(N138&lt;2193000,1451000,IF(N138&lt;2196000,1453000,IF(N138&lt;2200000,1456000,IF(N138&lt;6600000,ROUND(IF(FLOOR(N138,4000)&lt;=3600000,FLOOR(N138,4000)*0.7-80000,FLOOR(N138,4000)*0.8-440000),0),IF(N138&lt;=8500000,ROUNDDOWN(N138*0.9-1100000,0),N138-1950000))))))),IF(N138&lt;651000,0,IF(N138&lt;1900000,N138-650000,IF(N138&lt;6600000,ROUND(IF(FLOOR(N138,4000)&lt;=3600000,FLOOR(N138,4000)*0.7-80000,FLOOR(N138,4000)*0.8-440000),0),IF(N138&lt;=8500000,ROUNDDOWN(N138*0.9-1100000,0),N138-1950000)))))</f>
        <v/>
      </c>
      <c r="R138" s="25">
        <f>IF(F138=1,LOOKUP(Q138,{0,4890001,6550001,23500001},{1040000,670000,620000,0}),LOOKUP(Q138,{0,1320001,3360001,4890001,6550001,23500001},{950000,880000,680000,630000,580000,0}))</f>
        <v/>
      </c>
      <c r="S138" s="25">
        <f>MAX(0,ROUNDDOWN(Q138-O138-R138-G138,-3))</f>
        <v/>
      </c>
      <c r="T138" s="25">
        <f>IF(S138&lt;=0,0,ROUNDDOWN(S138*LOOKUP(S138,{0,1950001,3300001,6950001,9000001,18000001,40000001},{0.05,0.1,0.2,0.23,0.33,0.4,0.45})-LOOKUP(S138,{0,1950001,3300001,6950001,9000001,18000001,40000001},{0,97500,427500,636000,1536000,2796000,4796000}),0)+ROUNDDOWN(ROUNDDOWN(S138*LOOKUP(S138,{0,1950001,3300001,6950001,9000001,18000001,40000001},{0.05,0.1,0.2,0.23,0.33,0.4,0.45})-LOOKUP(S138,{0,1950001,3300001,6950001,9000001,18000001,40000001},{0,97500,427500,636000,1536000,2796000,4796000}),0)*0.021,0))</f>
        <v/>
      </c>
      <c r="U138" s="25">
        <f>P138-T138</f>
        <v/>
      </c>
      <c r="V138" s="26">
        <f>IF(AND(P138&gt;0,T138=0),1,0)</f>
        <v/>
      </c>
    </row>
    <row r="139">
      <c r="A139" t="inlineStr">
        <is>
          <t>退職月別 改正前</t>
        </is>
      </c>
      <c r="B139" s="25" t="n">
        <v>250000</v>
      </c>
      <c r="C139" s="26" t="n">
        <v>4</v>
      </c>
      <c r="D139" s="27" t="n">
        <v>0</v>
      </c>
      <c r="E139" s="26" t="n">
        <v>7</v>
      </c>
      <c r="F139" s="26" t="n">
        <v>0</v>
      </c>
      <c r="G139" s="25" t="n">
        <v>0</v>
      </c>
      <c r="H139" s="25">
        <f>ROUND(B139*0.14575,0)</f>
        <v/>
      </c>
      <c r="I139" s="25">
        <f>B139-H139</f>
        <v/>
      </c>
      <c r="J139" s="25">
        <f>IF(MAX(0,I139-ROUNDUP(IF(I139&lt;=158333,54167,I139*LOOKUP(I139,{0,158334,300000,550000,708331},{0,0.3,0.2,0.1,0})+LOOKUP(I139,{0,158334,300000,550000,708331},{0,6667,36667,91667,162500})),0)-LOOKUP(I139,{0,2120834,2162500,2204167,2245834},{48334,40000,26667,13334,0}))&lt;=0,0,ROUND(MAX(0,I139-ROUNDUP(IF(I139&lt;=158333,54167,I139*LOOKUP(I139,{0,158334,300000,550000,708331},{0,0.3,0.2,0.1,0})+LOOKUP(I139,{0,158334,300000,550000,708331},{0,6667,36667,91667,162500})),0)-LOOKUP(I139,{0,2120834,2162500,2204167,2245834},{48334,40000,26667,13334,0}))*LOOKUP(MAX(0,I139-ROUNDUP(IF(I139&lt;=158333,54167,I139*LOOKUP(I139,{0,158334,300000,550000,708331},{0,0.3,0.2,0.1,0})+LOOKUP(I139,{0,158334,300000,550000,708331},{0,6667,36667,91667,162500})),0)-LOOKUP(I139,{0,2120834,2162500,2204167,2245834},{48334,40000,26667,13334,0})),{0,162501,275001,579167,750001,1500001,3333334},{0.05105,0.1021,0.2042,0.23483,0.33693,0.4084,0.45945})-LOOKUP(MAX(0,I139-ROUNDUP(IF(I139&lt;=158333,54167,I139*LOOKUP(I139,{0,158334,300000,550000,708331},{0,0.3,0.2,0.1,0})+LOOKUP(I139,{0,158334,300000,550000,708331},{0,6667,36667,91667,162500})),0)-LOOKUP(I139,{0,2120834,2162500,2204167,2245834},{48334,40000,26667,13334,0})),{0,162501,275001,579167,750001,1500001,3333334},{0,8296,36374,54113,130688,237893,408061}),-1))</f>
        <v/>
      </c>
      <c r="K139" s="25">
        <f>IF(AND(D139&gt;0,C139&gt;=E139),ROUND(B139*D139,0),0)</f>
        <v/>
      </c>
      <c r="L139" s="25">
        <f>ROUND(K139*0.14575,0)</f>
        <v/>
      </c>
      <c r="M139" s="25">
        <f>IF(K139=0,0,ROUNDDOWN(ROUND((K139-L139)*LOOKUP(I139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39" s="25">
        <f>B139*C139+K139</f>
        <v/>
      </c>
      <c r="O139" s="25">
        <f>H139*C139+L139</f>
        <v/>
      </c>
      <c r="P139" s="25">
        <f>J139*C139+M139</f>
        <v/>
      </c>
      <c r="Q139" s="25">
        <f>IF(F139=1,IF(N139&lt;741000,0,IF(N139&lt;2191000,N139-740000,IF(N139&lt;2193000,1451000,IF(N139&lt;2196000,1453000,IF(N139&lt;2200000,1456000,IF(N139&lt;6600000,ROUND(IF(FLOOR(N139,4000)&lt;=3600000,FLOOR(N139,4000)*0.7-80000,FLOOR(N139,4000)*0.8-440000),0),IF(N139&lt;=8500000,ROUNDDOWN(N139*0.9-1100000,0),N139-1950000))))))),IF(N139&lt;651000,0,IF(N139&lt;1900000,N139-650000,IF(N139&lt;6600000,ROUND(IF(FLOOR(N139,4000)&lt;=3600000,FLOOR(N139,4000)*0.7-80000,FLOOR(N139,4000)*0.8-440000),0),IF(N139&lt;=8500000,ROUNDDOWN(N139*0.9-1100000,0),N139-1950000)))))</f>
        <v/>
      </c>
      <c r="R139" s="25">
        <f>IF(F139=1,LOOKUP(Q139,{0,4890001,6550001,23500001},{1040000,670000,620000,0}),LOOKUP(Q139,{0,1320001,3360001,4890001,6550001,23500001},{950000,880000,680000,630000,580000,0}))</f>
        <v/>
      </c>
      <c r="S139" s="25">
        <f>MAX(0,ROUNDDOWN(Q139-O139-R139-G139,-3))</f>
        <v/>
      </c>
      <c r="T139" s="25">
        <f>IF(S139&lt;=0,0,ROUNDDOWN(S139*LOOKUP(S139,{0,1950001,3300001,6950001,9000001,18000001,40000001},{0.05,0.1,0.2,0.23,0.33,0.4,0.45})-LOOKUP(S139,{0,1950001,3300001,6950001,9000001,18000001,40000001},{0,97500,427500,636000,1536000,2796000,4796000}),0)+ROUNDDOWN(ROUNDDOWN(S139*LOOKUP(S139,{0,1950001,3300001,6950001,9000001,18000001,40000001},{0.05,0.1,0.2,0.23,0.33,0.4,0.45})-LOOKUP(S139,{0,1950001,3300001,6950001,9000001,18000001,40000001},{0,97500,427500,636000,1536000,2796000,4796000}),0)*0.021,0))</f>
        <v/>
      </c>
      <c r="U139" s="25">
        <f>P139-T139</f>
        <v/>
      </c>
      <c r="V139" s="26">
        <f>IF(AND(P139&gt;0,T139=0),1,0)</f>
        <v/>
      </c>
    </row>
    <row r="140">
      <c r="A140" t="inlineStr">
        <is>
          <t>退職月別 改正前</t>
        </is>
      </c>
      <c r="B140" s="25" t="n">
        <v>300000</v>
      </c>
      <c r="C140" s="26" t="n">
        <v>4</v>
      </c>
      <c r="D140" s="27" t="n">
        <v>0</v>
      </c>
      <c r="E140" s="26" t="n">
        <v>7</v>
      </c>
      <c r="F140" s="26" t="n">
        <v>0</v>
      </c>
      <c r="G140" s="25" t="n">
        <v>0</v>
      </c>
      <c r="H140" s="25">
        <f>ROUND(B140*0.14575,0)</f>
        <v/>
      </c>
      <c r="I140" s="25">
        <f>B140-H140</f>
        <v/>
      </c>
      <c r="J140" s="25">
        <f>IF(MAX(0,I140-ROUNDUP(IF(I140&lt;=158333,54167,I140*LOOKUP(I140,{0,158334,300000,550000,708331},{0,0.3,0.2,0.1,0})+LOOKUP(I140,{0,158334,300000,550000,708331},{0,6667,36667,91667,162500})),0)-LOOKUP(I140,{0,2120834,2162500,2204167,2245834},{48334,40000,26667,13334,0}))&lt;=0,0,ROUND(MAX(0,I140-ROUNDUP(IF(I140&lt;=158333,54167,I140*LOOKUP(I140,{0,158334,300000,550000,708331},{0,0.3,0.2,0.1,0})+LOOKUP(I140,{0,158334,300000,550000,708331},{0,6667,36667,91667,162500})),0)-LOOKUP(I140,{0,2120834,2162500,2204167,2245834},{48334,40000,26667,13334,0}))*LOOKUP(MAX(0,I140-ROUNDUP(IF(I140&lt;=158333,54167,I140*LOOKUP(I140,{0,158334,300000,550000,708331},{0,0.3,0.2,0.1,0})+LOOKUP(I140,{0,158334,300000,550000,708331},{0,6667,36667,91667,162500})),0)-LOOKUP(I140,{0,2120834,2162500,2204167,2245834},{48334,40000,26667,13334,0})),{0,162501,275001,579167,750001,1500001,3333334},{0.05105,0.1021,0.2042,0.23483,0.33693,0.4084,0.45945})-LOOKUP(MAX(0,I140-ROUNDUP(IF(I140&lt;=158333,54167,I140*LOOKUP(I140,{0,158334,300000,550000,708331},{0,0.3,0.2,0.1,0})+LOOKUP(I140,{0,158334,300000,550000,708331},{0,6667,36667,91667,162500})),0)-LOOKUP(I140,{0,2120834,2162500,2204167,2245834},{48334,40000,26667,13334,0})),{0,162501,275001,579167,750001,1500001,3333334},{0,8296,36374,54113,130688,237893,408061}),-1))</f>
        <v/>
      </c>
      <c r="K140" s="25">
        <f>IF(AND(D140&gt;0,C140&gt;=E140),ROUND(B140*D140,0),0)</f>
        <v/>
      </c>
      <c r="L140" s="25">
        <f>ROUND(K140*0.14575,0)</f>
        <v/>
      </c>
      <c r="M140" s="25">
        <f>IF(K140=0,0,ROUNDDOWN(ROUND((K140-L140)*LOOKUP(I140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40" s="25">
        <f>B140*C140+K140</f>
        <v/>
      </c>
      <c r="O140" s="25">
        <f>H140*C140+L140</f>
        <v/>
      </c>
      <c r="P140" s="25">
        <f>J140*C140+M140</f>
        <v/>
      </c>
      <c r="Q140" s="25">
        <f>IF(F140=1,IF(N140&lt;741000,0,IF(N140&lt;2191000,N140-740000,IF(N140&lt;2193000,1451000,IF(N140&lt;2196000,1453000,IF(N140&lt;2200000,1456000,IF(N140&lt;6600000,ROUND(IF(FLOOR(N140,4000)&lt;=3600000,FLOOR(N140,4000)*0.7-80000,FLOOR(N140,4000)*0.8-440000),0),IF(N140&lt;=8500000,ROUNDDOWN(N140*0.9-1100000,0),N140-1950000))))))),IF(N140&lt;651000,0,IF(N140&lt;1900000,N140-650000,IF(N140&lt;6600000,ROUND(IF(FLOOR(N140,4000)&lt;=3600000,FLOOR(N140,4000)*0.7-80000,FLOOR(N140,4000)*0.8-440000),0),IF(N140&lt;=8500000,ROUNDDOWN(N140*0.9-1100000,0),N140-1950000)))))</f>
        <v/>
      </c>
      <c r="R140" s="25">
        <f>IF(F140=1,LOOKUP(Q140,{0,4890001,6550001,23500001},{1040000,670000,620000,0}),LOOKUP(Q140,{0,1320001,3360001,4890001,6550001,23500001},{950000,880000,680000,630000,580000,0}))</f>
        <v/>
      </c>
      <c r="S140" s="25">
        <f>MAX(0,ROUNDDOWN(Q140-O140-R140-G140,-3))</f>
        <v/>
      </c>
      <c r="T140" s="25">
        <f>IF(S140&lt;=0,0,ROUNDDOWN(S140*LOOKUP(S140,{0,1950001,3300001,6950001,9000001,18000001,40000001},{0.05,0.1,0.2,0.23,0.33,0.4,0.45})-LOOKUP(S140,{0,1950001,3300001,6950001,9000001,18000001,40000001},{0,97500,427500,636000,1536000,2796000,4796000}),0)+ROUNDDOWN(ROUNDDOWN(S140*LOOKUP(S140,{0,1950001,3300001,6950001,9000001,18000001,40000001},{0.05,0.1,0.2,0.23,0.33,0.4,0.45})-LOOKUP(S140,{0,1950001,3300001,6950001,9000001,18000001,40000001},{0,97500,427500,636000,1536000,2796000,4796000}),0)*0.021,0))</f>
        <v/>
      </c>
      <c r="U140" s="25">
        <f>P140-T140</f>
        <v/>
      </c>
      <c r="V140" s="26">
        <f>IF(AND(P140&gt;0,T140=0),1,0)</f>
        <v/>
      </c>
    </row>
    <row r="141">
      <c r="A141" t="inlineStr">
        <is>
          <t>退職月別 改正前</t>
        </is>
      </c>
      <c r="B141" s="25" t="n">
        <v>400000</v>
      </c>
      <c r="C141" s="26" t="n">
        <v>4</v>
      </c>
      <c r="D141" s="27" t="n">
        <v>0</v>
      </c>
      <c r="E141" s="26" t="n">
        <v>7</v>
      </c>
      <c r="F141" s="26" t="n">
        <v>0</v>
      </c>
      <c r="G141" s="25" t="n">
        <v>0</v>
      </c>
      <c r="H141" s="25">
        <f>ROUND(B141*0.14575,0)</f>
        <v/>
      </c>
      <c r="I141" s="25">
        <f>B141-H141</f>
        <v/>
      </c>
      <c r="J141" s="25">
        <f>IF(MAX(0,I141-ROUNDUP(IF(I141&lt;=158333,54167,I141*LOOKUP(I141,{0,158334,300000,550000,708331},{0,0.3,0.2,0.1,0})+LOOKUP(I141,{0,158334,300000,550000,708331},{0,6667,36667,91667,162500})),0)-LOOKUP(I141,{0,2120834,2162500,2204167,2245834},{48334,40000,26667,13334,0}))&lt;=0,0,ROUND(MAX(0,I141-ROUNDUP(IF(I141&lt;=158333,54167,I141*LOOKUP(I141,{0,158334,300000,550000,708331},{0,0.3,0.2,0.1,0})+LOOKUP(I141,{0,158334,300000,550000,708331},{0,6667,36667,91667,162500})),0)-LOOKUP(I141,{0,2120834,2162500,2204167,2245834},{48334,40000,26667,13334,0}))*LOOKUP(MAX(0,I141-ROUNDUP(IF(I141&lt;=158333,54167,I141*LOOKUP(I141,{0,158334,300000,550000,708331},{0,0.3,0.2,0.1,0})+LOOKUP(I141,{0,158334,300000,550000,708331},{0,6667,36667,91667,162500})),0)-LOOKUP(I141,{0,2120834,2162500,2204167,2245834},{48334,40000,26667,13334,0})),{0,162501,275001,579167,750001,1500001,3333334},{0.05105,0.1021,0.2042,0.23483,0.33693,0.4084,0.45945})-LOOKUP(MAX(0,I141-ROUNDUP(IF(I141&lt;=158333,54167,I141*LOOKUP(I141,{0,158334,300000,550000,708331},{0,0.3,0.2,0.1,0})+LOOKUP(I141,{0,158334,300000,550000,708331},{0,6667,36667,91667,162500})),0)-LOOKUP(I141,{0,2120834,2162500,2204167,2245834},{48334,40000,26667,13334,0})),{0,162501,275001,579167,750001,1500001,3333334},{0,8296,36374,54113,130688,237893,408061}),-1))</f>
        <v/>
      </c>
      <c r="K141" s="25">
        <f>IF(AND(D141&gt;0,C141&gt;=E141),ROUND(B141*D141,0),0)</f>
        <v/>
      </c>
      <c r="L141" s="25">
        <f>ROUND(K141*0.14575,0)</f>
        <v/>
      </c>
      <c r="M141" s="25">
        <f>IF(K141=0,0,ROUNDDOWN(ROUND((K141-L141)*LOOKUP(I141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41" s="25">
        <f>B141*C141+K141</f>
        <v/>
      </c>
      <c r="O141" s="25">
        <f>H141*C141+L141</f>
        <v/>
      </c>
      <c r="P141" s="25">
        <f>J141*C141+M141</f>
        <v/>
      </c>
      <c r="Q141" s="25">
        <f>IF(F141=1,IF(N141&lt;741000,0,IF(N141&lt;2191000,N141-740000,IF(N141&lt;2193000,1451000,IF(N141&lt;2196000,1453000,IF(N141&lt;2200000,1456000,IF(N141&lt;6600000,ROUND(IF(FLOOR(N141,4000)&lt;=3600000,FLOOR(N141,4000)*0.7-80000,FLOOR(N141,4000)*0.8-440000),0),IF(N141&lt;=8500000,ROUNDDOWN(N141*0.9-1100000,0),N141-1950000))))))),IF(N141&lt;651000,0,IF(N141&lt;1900000,N141-650000,IF(N141&lt;6600000,ROUND(IF(FLOOR(N141,4000)&lt;=3600000,FLOOR(N141,4000)*0.7-80000,FLOOR(N141,4000)*0.8-440000),0),IF(N141&lt;=8500000,ROUNDDOWN(N141*0.9-1100000,0),N141-1950000)))))</f>
        <v/>
      </c>
      <c r="R141" s="25">
        <f>IF(F141=1,LOOKUP(Q141,{0,4890001,6550001,23500001},{1040000,670000,620000,0}),LOOKUP(Q141,{0,1320001,3360001,4890001,6550001,23500001},{950000,880000,680000,630000,580000,0}))</f>
        <v/>
      </c>
      <c r="S141" s="25">
        <f>MAX(0,ROUNDDOWN(Q141-O141-R141-G141,-3))</f>
        <v/>
      </c>
      <c r="T141" s="25">
        <f>IF(S141&lt;=0,0,ROUNDDOWN(S141*LOOKUP(S141,{0,1950001,3300001,6950001,9000001,18000001,40000001},{0.05,0.1,0.2,0.23,0.33,0.4,0.45})-LOOKUP(S141,{0,1950001,3300001,6950001,9000001,18000001,40000001},{0,97500,427500,636000,1536000,2796000,4796000}),0)+ROUNDDOWN(ROUNDDOWN(S141*LOOKUP(S141,{0,1950001,3300001,6950001,9000001,18000001,40000001},{0.05,0.1,0.2,0.23,0.33,0.4,0.45})-LOOKUP(S141,{0,1950001,3300001,6950001,9000001,18000001,40000001},{0,97500,427500,636000,1536000,2796000,4796000}),0)*0.021,0))</f>
        <v/>
      </c>
      <c r="U141" s="25">
        <f>P141-T141</f>
        <v/>
      </c>
      <c r="V141" s="26">
        <f>IF(AND(P141&gt;0,T141=0),1,0)</f>
        <v/>
      </c>
    </row>
    <row r="142">
      <c r="A142" t="inlineStr">
        <is>
          <t>退職月別 改正前</t>
        </is>
      </c>
      <c r="B142" s="25" t="n">
        <v>500000</v>
      </c>
      <c r="C142" s="26" t="n">
        <v>4</v>
      </c>
      <c r="D142" s="27" t="n">
        <v>0</v>
      </c>
      <c r="E142" s="26" t="n">
        <v>7</v>
      </c>
      <c r="F142" s="26" t="n">
        <v>0</v>
      </c>
      <c r="G142" s="25" t="n">
        <v>0</v>
      </c>
      <c r="H142" s="25">
        <f>ROUND(B142*0.14575,0)</f>
        <v/>
      </c>
      <c r="I142" s="25">
        <f>B142-H142</f>
        <v/>
      </c>
      <c r="J142" s="25">
        <f>IF(MAX(0,I142-ROUNDUP(IF(I142&lt;=158333,54167,I142*LOOKUP(I142,{0,158334,300000,550000,708331},{0,0.3,0.2,0.1,0})+LOOKUP(I142,{0,158334,300000,550000,708331},{0,6667,36667,91667,162500})),0)-LOOKUP(I142,{0,2120834,2162500,2204167,2245834},{48334,40000,26667,13334,0}))&lt;=0,0,ROUND(MAX(0,I142-ROUNDUP(IF(I142&lt;=158333,54167,I142*LOOKUP(I142,{0,158334,300000,550000,708331},{0,0.3,0.2,0.1,0})+LOOKUP(I142,{0,158334,300000,550000,708331},{0,6667,36667,91667,162500})),0)-LOOKUP(I142,{0,2120834,2162500,2204167,2245834},{48334,40000,26667,13334,0}))*LOOKUP(MAX(0,I142-ROUNDUP(IF(I142&lt;=158333,54167,I142*LOOKUP(I142,{0,158334,300000,550000,708331},{0,0.3,0.2,0.1,0})+LOOKUP(I142,{0,158334,300000,550000,708331},{0,6667,36667,91667,162500})),0)-LOOKUP(I142,{0,2120834,2162500,2204167,2245834},{48334,40000,26667,13334,0})),{0,162501,275001,579167,750001,1500001,3333334},{0.05105,0.1021,0.2042,0.23483,0.33693,0.4084,0.45945})-LOOKUP(MAX(0,I142-ROUNDUP(IF(I142&lt;=158333,54167,I142*LOOKUP(I142,{0,158334,300000,550000,708331},{0,0.3,0.2,0.1,0})+LOOKUP(I142,{0,158334,300000,550000,708331},{0,6667,36667,91667,162500})),0)-LOOKUP(I142,{0,2120834,2162500,2204167,2245834},{48334,40000,26667,13334,0})),{0,162501,275001,579167,750001,1500001,3333334},{0,8296,36374,54113,130688,237893,408061}),-1))</f>
        <v/>
      </c>
      <c r="K142" s="25">
        <f>IF(AND(D142&gt;0,C142&gt;=E142),ROUND(B142*D142,0),0)</f>
        <v/>
      </c>
      <c r="L142" s="25">
        <f>ROUND(K142*0.14575,0)</f>
        <v/>
      </c>
      <c r="M142" s="25">
        <f>IF(K142=0,0,ROUNDDOWN(ROUND((K142-L142)*LOOKUP(I142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42" s="25">
        <f>B142*C142+K142</f>
        <v/>
      </c>
      <c r="O142" s="25">
        <f>H142*C142+L142</f>
        <v/>
      </c>
      <c r="P142" s="25">
        <f>J142*C142+M142</f>
        <v/>
      </c>
      <c r="Q142" s="25">
        <f>IF(F142=1,IF(N142&lt;741000,0,IF(N142&lt;2191000,N142-740000,IF(N142&lt;2193000,1451000,IF(N142&lt;2196000,1453000,IF(N142&lt;2200000,1456000,IF(N142&lt;6600000,ROUND(IF(FLOOR(N142,4000)&lt;=3600000,FLOOR(N142,4000)*0.7-80000,FLOOR(N142,4000)*0.8-440000),0),IF(N142&lt;=8500000,ROUNDDOWN(N142*0.9-1100000,0),N142-1950000))))))),IF(N142&lt;651000,0,IF(N142&lt;1900000,N142-650000,IF(N142&lt;6600000,ROUND(IF(FLOOR(N142,4000)&lt;=3600000,FLOOR(N142,4000)*0.7-80000,FLOOR(N142,4000)*0.8-440000),0),IF(N142&lt;=8500000,ROUNDDOWN(N142*0.9-1100000,0),N142-1950000)))))</f>
        <v/>
      </c>
      <c r="R142" s="25">
        <f>IF(F142=1,LOOKUP(Q142,{0,4890001,6550001,23500001},{1040000,670000,620000,0}),LOOKUP(Q142,{0,1320001,3360001,4890001,6550001,23500001},{950000,880000,680000,630000,580000,0}))</f>
        <v/>
      </c>
      <c r="S142" s="25">
        <f>MAX(0,ROUNDDOWN(Q142-O142-R142-G142,-3))</f>
        <v/>
      </c>
      <c r="T142" s="25">
        <f>IF(S142&lt;=0,0,ROUNDDOWN(S142*LOOKUP(S142,{0,1950001,3300001,6950001,9000001,18000001,40000001},{0.05,0.1,0.2,0.23,0.33,0.4,0.45})-LOOKUP(S142,{0,1950001,3300001,6950001,9000001,18000001,40000001},{0,97500,427500,636000,1536000,2796000,4796000}),0)+ROUNDDOWN(ROUNDDOWN(S142*LOOKUP(S142,{0,1950001,3300001,6950001,9000001,18000001,40000001},{0.05,0.1,0.2,0.23,0.33,0.4,0.45})-LOOKUP(S142,{0,1950001,3300001,6950001,9000001,18000001,40000001},{0,97500,427500,636000,1536000,2796000,4796000}),0)*0.021,0))</f>
        <v/>
      </c>
      <c r="U142" s="25">
        <f>P142-T142</f>
        <v/>
      </c>
      <c r="V142" s="26">
        <f>IF(AND(P142&gt;0,T142=0),1,0)</f>
        <v/>
      </c>
    </row>
    <row r="143">
      <c r="A143" t="inlineStr">
        <is>
          <t>退職月別 改正前</t>
        </is>
      </c>
      <c r="B143" s="25" t="n">
        <v>200000</v>
      </c>
      <c r="C143" s="26" t="n">
        <v>5</v>
      </c>
      <c r="D143" s="27" t="n">
        <v>0</v>
      </c>
      <c r="E143" s="26" t="n">
        <v>7</v>
      </c>
      <c r="F143" s="26" t="n">
        <v>0</v>
      </c>
      <c r="G143" s="25" t="n">
        <v>0</v>
      </c>
      <c r="H143" s="25">
        <f>ROUND(B143*0.14575,0)</f>
        <v/>
      </c>
      <c r="I143" s="25">
        <f>B143-H143</f>
        <v/>
      </c>
      <c r="J143" s="25">
        <f>IF(MAX(0,I143-ROUNDUP(IF(I143&lt;=158333,54167,I143*LOOKUP(I143,{0,158334,300000,550000,708331},{0,0.3,0.2,0.1,0})+LOOKUP(I143,{0,158334,300000,550000,708331},{0,6667,36667,91667,162500})),0)-LOOKUP(I143,{0,2120834,2162500,2204167,2245834},{48334,40000,26667,13334,0}))&lt;=0,0,ROUND(MAX(0,I143-ROUNDUP(IF(I143&lt;=158333,54167,I143*LOOKUP(I143,{0,158334,300000,550000,708331},{0,0.3,0.2,0.1,0})+LOOKUP(I143,{0,158334,300000,550000,708331},{0,6667,36667,91667,162500})),0)-LOOKUP(I143,{0,2120834,2162500,2204167,2245834},{48334,40000,26667,13334,0}))*LOOKUP(MAX(0,I143-ROUNDUP(IF(I143&lt;=158333,54167,I143*LOOKUP(I143,{0,158334,300000,550000,708331},{0,0.3,0.2,0.1,0})+LOOKUP(I143,{0,158334,300000,550000,708331},{0,6667,36667,91667,162500})),0)-LOOKUP(I143,{0,2120834,2162500,2204167,2245834},{48334,40000,26667,13334,0})),{0,162501,275001,579167,750001,1500001,3333334},{0.05105,0.1021,0.2042,0.23483,0.33693,0.4084,0.45945})-LOOKUP(MAX(0,I143-ROUNDUP(IF(I143&lt;=158333,54167,I143*LOOKUP(I143,{0,158334,300000,550000,708331},{0,0.3,0.2,0.1,0})+LOOKUP(I143,{0,158334,300000,550000,708331},{0,6667,36667,91667,162500})),0)-LOOKUP(I143,{0,2120834,2162500,2204167,2245834},{48334,40000,26667,13334,0})),{0,162501,275001,579167,750001,1500001,3333334},{0,8296,36374,54113,130688,237893,408061}),-1))</f>
        <v/>
      </c>
      <c r="K143" s="25">
        <f>IF(AND(D143&gt;0,C143&gt;=E143),ROUND(B143*D143,0),0)</f>
        <v/>
      </c>
      <c r="L143" s="25">
        <f>ROUND(K143*0.14575,0)</f>
        <v/>
      </c>
      <c r="M143" s="25">
        <f>IF(K143=0,0,ROUNDDOWN(ROUND((K143-L143)*LOOKUP(I143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43" s="25">
        <f>B143*C143+K143</f>
        <v/>
      </c>
      <c r="O143" s="25">
        <f>H143*C143+L143</f>
        <v/>
      </c>
      <c r="P143" s="25">
        <f>J143*C143+M143</f>
        <v/>
      </c>
      <c r="Q143" s="25">
        <f>IF(F143=1,IF(N143&lt;741000,0,IF(N143&lt;2191000,N143-740000,IF(N143&lt;2193000,1451000,IF(N143&lt;2196000,1453000,IF(N143&lt;2200000,1456000,IF(N143&lt;6600000,ROUND(IF(FLOOR(N143,4000)&lt;=3600000,FLOOR(N143,4000)*0.7-80000,FLOOR(N143,4000)*0.8-440000),0),IF(N143&lt;=8500000,ROUNDDOWN(N143*0.9-1100000,0),N143-1950000))))))),IF(N143&lt;651000,0,IF(N143&lt;1900000,N143-650000,IF(N143&lt;6600000,ROUND(IF(FLOOR(N143,4000)&lt;=3600000,FLOOR(N143,4000)*0.7-80000,FLOOR(N143,4000)*0.8-440000),0),IF(N143&lt;=8500000,ROUNDDOWN(N143*0.9-1100000,0),N143-1950000)))))</f>
        <v/>
      </c>
      <c r="R143" s="25">
        <f>IF(F143=1,LOOKUP(Q143,{0,4890001,6550001,23500001},{1040000,670000,620000,0}),LOOKUP(Q143,{0,1320001,3360001,4890001,6550001,23500001},{950000,880000,680000,630000,580000,0}))</f>
        <v/>
      </c>
      <c r="S143" s="25">
        <f>MAX(0,ROUNDDOWN(Q143-O143-R143-G143,-3))</f>
        <v/>
      </c>
      <c r="T143" s="25">
        <f>IF(S143&lt;=0,0,ROUNDDOWN(S143*LOOKUP(S143,{0,1950001,3300001,6950001,9000001,18000001,40000001},{0.05,0.1,0.2,0.23,0.33,0.4,0.45})-LOOKUP(S143,{0,1950001,3300001,6950001,9000001,18000001,40000001},{0,97500,427500,636000,1536000,2796000,4796000}),0)+ROUNDDOWN(ROUNDDOWN(S143*LOOKUP(S143,{0,1950001,3300001,6950001,9000001,18000001,40000001},{0.05,0.1,0.2,0.23,0.33,0.4,0.45})-LOOKUP(S143,{0,1950001,3300001,6950001,9000001,18000001,40000001},{0,97500,427500,636000,1536000,2796000,4796000}),0)*0.021,0))</f>
        <v/>
      </c>
      <c r="U143" s="25">
        <f>P143-T143</f>
        <v/>
      </c>
      <c r="V143" s="26">
        <f>IF(AND(P143&gt;0,T143=0),1,0)</f>
        <v/>
      </c>
    </row>
    <row r="144">
      <c r="A144" t="inlineStr">
        <is>
          <t>退職月別 改正前</t>
        </is>
      </c>
      <c r="B144" s="25" t="n">
        <v>250000</v>
      </c>
      <c r="C144" s="26" t="n">
        <v>5</v>
      </c>
      <c r="D144" s="27" t="n">
        <v>0</v>
      </c>
      <c r="E144" s="26" t="n">
        <v>7</v>
      </c>
      <c r="F144" s="26" t="n">
        <v>0</v>
      </c>
      <c r="G144" s="25" t="n">
        <v>0</v>
      </c>
      <c r="H144" s="25">
        <f>ROUND(B144*0.14575,0)</f>
        <v/>
      </c>
      <c r="I144" s="25">
        <f>B144-H144</f>
        <v/>
      </c>
      <c r="J144" s="25">
        <f>IF(MAX(0,I144-ROUNDUP(IF(I144&lt;=158333,54167,I144*LOOKUP(I144,{0,158334,300000,550000,708331},{0,0.3,0.2,0.1,0})+LOOKUP(I144,{0,158334,300000,550000,708331},{0,6667,36667,91667,162500})),0)-LOOKUP(I144,{0,2120834,2162500,2204167,2245834},{48334,40000,26667,13334,0}))&lt;=0,0,ROUND(MAX(0,I144-ROUNDUP(IF(I144&lt;=158333,54167,I144*LOOKUP(I144,{0,158334,300000,550000,708331},{0,0.3,0.2,0.1,0})+LOOKUP(I144,{0,158334,300000,550000,708331},{0,6667,36667,91667,162500})),0)-LOOKUP(I144,{0,2120834,2162500,2204167,2245834},{48334,40000,26667,13334,0}))*LOOKUP(MAX(0,I144-ROUNDUP(IF(I144&lt;=158333,54167,I144*LOOKUP(I144,{0,158334,300000,550000,708331},{0,0.3,0.2,0.1,0})+LOOKUP(I144,{0,158334,300000,550000,708331},{0,6667,36667,91667,162500})),0)-LOOKUP(I144,{0,2120834,2162500,2204167,2245834},{48334,40000,26667,13334,0})),{0,162501,275001,579167,750001,1500001,3333334},{0.05105,0.1021,0.2042,0.23483,0.33693,0.4084,0.45945})-LOOKUP(MAX(0,I144-ROUNDUP(IF(I144&lt;=158333,54167,I144*LOOKUP(I144,{0,158334,300000,550000,708331},{0,0.3,0.2,0.1,0})+LOOKUP(I144,{0,158334,300000,550000,708331},{0,6667,36667,91667,162500})),0)-LOOKUP(I144,{0,2120834,2162500,2204167,2245834},{48334,40000,26667,13334,0})),{0,162501,275001,579167,750001,1500001,3333334},{0,8296,36374,54113,130688,237893,408061}),-1))</f>
        <v/>
      </c>
      <c r="K144" s="25">
        <f>IF(AND(D144&gt;0,C144&gt;=E144),ROUND(B144*D144,0),0)</f>
        <v/>
      </c>
      <c r="L144" s="25">
        <f>ROUND(K144*0.14575,0)</f>
        <v/>
      </c>
      <c r="M144" s="25">
        <f>IF(K144=0,0,ROUNDDOWN(ROUND((K144-L144)*LOOKUP(I144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44" s="25">
        <f>B144*C144+K144</f>
        <v/>
      </c>
      <c r="O144" s="25">
        <f>H144*C144+L144</f>
        <v/>
      </c>
      <c r="P144" s="25">
        <f>J144*C144+M144</f>
        <v/>
      </c>
      <c r="Q144" s="25">
        <f>IF(F144=1,IF(N144&lt;741000,0,IF(N144&lt;2191000,N144-740000,IF(N144&lt;2193000,1451000,IF(N144&lt;2196000,1453000,IF(N144&lt;2200000,1456000,IF(N144&lt;6600000,ROUND(IF(FLOOR(N144,4000)&lt;=3600000,FLOOR(N144,4000)*0.7-80000,FLOOR(N144,4000)*0.8-440000),0),IF(N144&lt;=8500000,ROUNDDOWN(N144*0.9-1100000,0),N144-1950000))))))),IF(N144&lt;651000,0,IF(N144&lt;1900000,N144-650000,IF(N144&lt;6600000,ROUND(IF(FLOOR(N144,4000)&lt;=3600000,FLOOR(N144,4000)*0.7-80000,FLOOR(N144,4000)*0.8-440000),0),IF(N144&lt;=8500000,ROUNDDOWN(N144*0.9-1100000,0),N144-1950000)))))</f>
        <v/>
      </c>
      <c r="R144" s="25">
        <f>IF(F144=1,LOOKUP(Q144,{0,4890001,6550001,23500001},{1040000,670000,620000,0}),LOOKUP(Q144,{0,1320001,3360001,4890001,6550001,23500001},{950000,880000,680000,630000,580000,0}))</f>
        <v/>
      </c>
      <c r="S144" s="25">
        <f>MAX(0,ROUNDDOWN(Q144-O144-R144-G144,-3))</f>
        <v/>
      </c>
      <c r="T144" s="25">
        <f>IF(S144&lt;=0,0,ROUNDDOWN(S144*LOOKUP(S144,{0,1950001,3300001,6950001,9000001,18000001,40000001},{0.05,0.1,0.2,0.23,0.33,0.4,0.45})-LOOKUP(S144,{0,1950001,3300001,6950001,9000001,18000001,40000001},{0,97500,427500,636000,1536000,2796000,4796000}),0)+ROUNDDOWN(ROUNDDOWN(S144*LOOKUP(S144,{0,1950001,3300001,6950001,9000001,18000001,40000001},{0.05,0.1,0.2,0.23,0.33,0.4,0.45})-LOOKUP(S144,{0,1950001,3300001,6950001,9000001,18000001,40000001},{0,97500,427500,636000,1536000,2796000,4796000}),0)*0.021,0))</f>
        <v/>
      </c>
      <c r="U144" s="25">
        <f>P144-T144</f>
        <v/>
      </c>
      <c r="V144" s="26">
        <f>IF(AND(P144&gt;0,T144=0),1,0)</f>
        <v/>
      </c>
    </row>
    <row r="145">
      <c r="A145" t="inlineStr">
        <is>
          <t>退職月別 改正前</t>
        </is>
      </c>
      <c r="B145" s="25" t="n">
        <v>300000</v>
      </c>
      <c r="C145" s="26" t="n">
        <v>5</v>
      </c>
      <c r="D145" s="27" t="n">
        <v>0</v>
      </c>
      <c r="E145" s="26" t="n">
        <v>7</v>
      </c>
      <c r="F145" s="26" t="n">
        <v>0</v>
      </c>
      <c r="G145" s="25" t="n">
        <v>0</v>
      </c>
      <c r="H145" s="25">
        <f>ROUND(B145*0.14575,0)</f>
        <v/>
      </c>
      <c r="I145" s="25">
        <f>B145-H145</f>
        <v/>
      </c>
      <c r="J145" s="25">
        <f>IF(MAX(0,I145-ROUNDUP(IF(I145&lt;=158333,54167,I145*LOOKUP(I145,{0,158334,300000,550000,708331},{0,0.3,0.2,0.1,0})+LOOKUP(I145,{0,158334,300000,550000,708331},{0,6667,36667,91667,162500})),0)-LOOKUP(I145,{0,2120834,2162500,2204167,2245834},{48334,40000,26667,13334,0}))&lt;=0,0,ROUND(MAX(0,I145-ROUNDUP(IF(I145&lt;=158333,54167,I145*LOOKUP(I145,{0,158334,300000,550000,708331},{0,0.3,0.2,0.1,0})+LOOKUP(I145,{0,158334,300000,550000,708331},{0,6667,36667,91667,162500})),0)-LOOKUP(I145,{0,2120834,2162500,2204167,2245834},{48334,40000,26667,13334,0}))*LOOKUP(MAX(0,I145-ROUNDUP(IF(I145&lt;=158333,54167,I145*LOOKUP(I145,{0,158334,300000,550000,708331},{0,0.3,0.2,0.1,0})+LOOKUP(I145,{0,158334,300000,550000,708331},{0,6667,36667,91667,162500})),0)-LOOKUP(I145,{0,2120834,2162500,2204167,2245834},{48334,40000,26667,13334,0})),{0,162501,275001,579167,750001,1500001,3333334},{0.05105,0.1021,0.2042,0.23483,0.33693,0.4084,0.45945})-LOOKUP(MAX(0,I145-ROUNDUP(IF(I145&lt;=158333,54167,I145*LOOKUP(I145,{0,158334,300000,550000,708331},{0,0.3,0.2,0.1,0})+LOOKUP(I145,{0,158334,300000,550000,708331},{0,6667,36667,91667,162500})),0)-LOOKUP(I145,{0,2120834,2162500,2204167,2245834},{48334,40000,26667,13334,0})),{0,162501,275001,579167,750001,1500001,3333334},{0,8296,36374,54113,130688,237893,408061}),-1))</f>
        <v/>
      </c>
      <c r="K145" s="25">
        <f>IF(AND(D145&gt;0,C145&gt;=E145),ROUND(B145*D145,0),0)</f>
        <v/>
      </c>
      <c r="L145" s="25">
        <f>ROUND(K145*0.14575,0)</f>
        <v/>
      </c>
      <c r="M145" s="25">
        <f>IF(K145=0,0,ROUNDDOWN(ROUND((K145-L145)*LOOKUP(I145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45" s="25">
        <f>B145*C145+K145</f>
        <v/>
      </c>
      <c r="O145" s="25">
        <f>H145*C145+L145</f>
        <v/>
      </c>
      <c r="P145" s="25">
        <f>J145*C145+M145</f>
        <v/>
      </c>
      <c r="Q145" s="25">
        <f>IF(F145=1,IF(N145&lt;741000,0,IF(N145&lt;2191000,N145-740000,IF(N145&lt;2193000,1451000,IF(N145&lt;2196000,1453000,IF(N145&lt;2200000,1456000,IF(N145&lt;6600000,ROUND(IF(FLOOR(N145,4000)&lt;=3600000,FLOOR(N145,4000)*0.7-80000,FLOOR(N145,4000)*0.8-440000),0),IF(N145&lt;=8500000,ROUNDDOWN(N145*0.9-1100000,0),N145-1950000))))))),IF(N145&lt;651000,0,IF(N145&lt;1900000,N145-650000,IF(N145&lt;6600000,ROUND(IF(FLOOR(N145,4000)&lt;=3600000,FLOOR(N145,4000)*0.7-80000,FLOOR(N145,4000)*0.8-440000),0),IF(N145&lt;=8500000,ROUNDDOWN(N145*0.9-1100000,0),N145-1950000)))))</f>
        <v/>
      </c>
      <c r="R145" s="25">
        <f>IF(F145=1,LOOKUP(Q145,{0,4890001,6550001,23500001},{1040000,670000,620000,0}),LOOKUP(Q145,{0,1320001,3360001,4890001,6550001,23500001},{950000,880000,680000,630000,580000,0}))</f>
        <v/>
      </c>
      <c r="S145" s="25">
        <f>MAX(0,ROUNDDOWN(Q145-O145-R145-G145,-3))</f>
        <v/>
      </c>
      <c r="T145" s="25">
        <f>IF(S145&lt;=0,0,ROUNDDOWN(S145*LOOKUP(S145,{0,1950001,3300001,6950001,9000001,18000001,40000001},{0.05,0.1,0.2,0.23,0.33,0.4,0.45})-LOOKUP(S145,{0,1950001,3300001,6950001,9000001,18000001,40000001},{0,97500,427500,636000,1536000,2796000,4796000}),0)+ROUNDDOWN(ROUNDDOWN(S145*LOOKUP(S145,{0,1950001,3300001,6950001,9000001,18000001,40000001},{0.05,0.1,0.2,0.23,0.33,0.4,0.45})-LOOKUP(S145,{0,1950001,3300001,6950001,9000001,18000001,40000001},{0,97500,427500,636000,1536000,2796000,4796000}),0)*0.021,0))</f>
        <v/>
      </c>
      <c r="U145" s="25">
        <f>P145-T145</f>
        <v/>
      </c>
      <c r="V145" s="26">
        <f>IF(AND(P145&gt;0,T145=0),1,0)</f>
        <v/>
      </c>
    </row>
    <row r="146">
      <c r="A146" t="inlineStr">
        <is>
          <t>退職月別 改正前</t>
        </is>
      </c>
      <c r="B146" s="25" t="n">
        <v>400000</v>
      </c>
      <c r="C146" s="26" t="n">
        <v>5</v>
      </c>
      <c r="D146" s="27" t="n">
        <v>0</v>
      </c>
      <c r="E146" s="26" t="n">
        <v>7</v>
      </c>
      <c r="F146" s="26" t="n">
        <v>0</v>
      </c>
      <c r="G146" s="25" t="n">
        <v>0</v>
      </c>
      <c r="H146" s="25">
        <f>ROUND(B146*0.14575,0)</f>
        <v/>
      </c>
      <c r="I146" s="25">
        <f>B146-H146</f>
        <v/>
      </c>
      <c r="J146" s="25">
        <f>IF(MAX(0,I146-ROUNDUP(IF(I146&lt;=158333,54167,I146*LOOKUP(I146,{0,158334,300000,550000,708331},{0,0.3,0.2,0.1,0})+LOOKUP(I146,{0,158334,300000,550000,708331},{0,6667,36667,91667,162500})),0)-LOOKUP(I146,{0,2120834,2162500,2204167,2245834},{48334,40000,26667,13334,0}))&lt;=0,0,ROUND(MAX(0,I146-ROUNDUP(IF(I146&lt;=158333,54167,I146*LOOKUP(I146,{0,158334,300000,550000,708331},{0,0.3,0.2,0.1,0})+LOOKUP(I146,{0,158334,300000,550000,708331},{0,6667,36667,91667,162500})),0)-LOOKUP(I146,{0,2120834,2162500,2204167,2245834},{48334,40000,26667,13334,0}))*LOOKUP(MAX(0,I146-ROUNDUP(IF(I146&lt;=158333,54167,I146*LOOKUP(I146,{0,158334,300000,550000,708331},{0,0.3,0.2,0.1,0})+LOOKUP(I146,{0,158334,300000,550000,708331},{0,6667,36667,91667,162500})),0)-LOOKUP(I146,{0,2120834,2162500,2204167,2245834},{48334,40000,26667,13334,0})),{0,162501,275001,579167,750001,1500001,3333334},{0.05105,0.1021,0.2042,0.23483,0.33693,0.4084,0.45945})-LOOKUP(MAX(0,I146-ROUNDUP(IF(I146&lt;=158333,54167,I146*LOOKUP(I146,{0,158334,300000,550000,708331},{0,0.3,0.2,0.1,0})+LOOKUP(I146,{0,158334,300000,550000,708331},{0,6667,36667,91667,162500})),0)-LOOKUP(I146,{0,2120834,2162500,2204167,2245834},{48334,40000,26667,13334,0})),{0,162501,275001,579167,750001,1500001,3333334},{0,8296,36374,54113,130688,237893,408061}),-1))</f>
        <v/>
      </c>
      <c r="K146" s="25">
        <f>IF(AND(D146&gt;0,C146&gt;=E146),ROUND(B146*D146,0),0)</f>
        <v/>
      </c>
      <c r="L146" s="25">
        <f>ROUND(K146*0.14575,0)</f>
        <v/>
      </c>
      <c r="M146" s="25">
        <f>IF(K146=0,0,ROUNDDOWN(ROUND((K146-L146)*LOOKUP(I146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46" s="25">
        <f>B146*C146+K146</f>
        <v/>
      </c>
      <c r="O146" s="25">
        <f>H146*C146+L146</f>
        <v/>
      </c>
      <c r="P146" s="25">
        <f>J146*C146+M146</f>
        <v/>
      </c>
      <c r="Q146" s="25">
        <f>IF(F146=1,IF(N146&lt;741000,0,IF(N146&lt;2191000,N146-740000,IF(N146&lt;2193000,1451000,IF(N146&lt;2196000,1453000,IF(N146&lt;2200000,1456000,IF(N146&lt;6600000,ROUND(IF(FLOOR(N146,4000)&lt;=3600000,FLOOR(N146,4000)*0.7-80000,FLOOR(N146,4000)*0.8-440000),0),IF(N146&lt;=8500000,ROUNDDOWN(N146*0.9-1100000,0),N146-1950000))))))),IF(N146&lt;651000,0,IF(N146&lt;1900000,N146-650000,IF(N146&lt;6600000,ROUND(IF(FLOOR(N146,4000)&lt;=3600000,FLOOR(N146,4000)*0.7-80000,FLOOR(N146,4000)*0.8-440000),0),IF(N146&lt;=8500000,ROUNDDOWN(N146*0.9-1100000,0),N146-1950000)))))</f>
        <v/>
      </c>
      <c r="R146" s="25">
        <f>IF(F146=1,LOOKUP(Q146,{0,4890001,6550001,23500001},{1040000,670000,620000,0}),LOOKUP(Q146,{0,1320001,3360001,4890001,6550001,23500001},{950000,880000,680000,630000,580000,0}))</f>
        <v/>
      </c>
      <c r="S146" s="25">
        <f>MAX(0,ROUNDDOWN(Q146-O146-R146-G146,-3))</f>
        <v/>
      </c>
      <c r="T146" s="25">
        <f>IF(S146&lt;=0,0,ROUNDDOWN(S146*LOOKUP(S146,{0,1950001,3300001,6950001,9000001,18000001,40000001},{0.05,0.1,0.2,0.23,0.33,0.4,0.45})-LOOKUP(S146,{0,1950001,3300001,6950001,9000001,18000001,40000001},{0,97500,427500,636000,1536000,2796000,4796000}),0)+ROUNDDOWN(ROUNDDOWN(S146*LOOKUP(S146,{0,1950001,3300001,6950001,9000001,18000001,40000001},{0.05,0.1,0.2,0.23,0.33,0.4,0.45})-LOOKUP(S146,{0,1950001,3300001,6950001,9000001,18000001,40000001},{0,97500,427500,636000,1536000,2796000,4796000}),0)*0.021,0))</f>
        <v/>
      </c>
      <c r="U146" s="25">
        <f>P146-T146</f>
        <v/>
      </c>
      <c r="V146" s="26">
        <f>IF(AND(P146&gt;0,T146=0),1,0)</f>
        <v/>
      </c>
    </row>
    <row r="147">
      <c r="A147" t="inlineStr">
        <is>
          <t>退職月別 改正前</t>
        </is>
      </c>
      <c r="B147" s="25" t="n">
        <v>500000</v>
      </c>
      <c r="C147" s="26" t="n">
        <v>5</v>
      </c>
      <c r="D147" s="27" t="n">
        <v>0</v>
      </c>
      <c r="E147" s="26" t="n">
        <v>7</v>
      </c>
      <c r="F147" s="26" t="n">
        <v>0</v>
      </c>
      <c r="G147" s="25" t="n">
        <v>0</v>
      </c>
      <c r="H147" s="25">
        <f>ROUND(B147*0.14575,0)</f>
        <v/>
      </c>
      <c r="I147" s="25">
        <f>B147-H147</f>
        <v/>
      </c>
      <c r="J147" s="25">
        <f>IF(MAX(0,I147-ROUNDUP(IF(I147&lt;=158333,54167,I147*LOOKUP(I147,{0,158334,300000,550000,708331},{0,0.3,0.2,0.1,0})+LOOKUP(I147,{0,158334,300000,550000,708331},{0,6667,36667,91667,162500})),0)-LOOKUP(I147,{0,2120834,2162500,2204167,2245834},{48334,40000,26667,13334,0}))&lt;=0,0,ROUND(MAX(0,I147-ROUNDUP(IF(I147&lt;=158333,54167,I147*LOOKUP(I147,{0,158334,300000,550000,708331},{0,0.3,0.2,0.1,0})+LOOKUP(I147,{0,158334,300000,550000,708331},{0,6667,36667,91667,162500})),0)-LOOKUP(I147,{0,2120834,2162500,2204167,2245834},{48334,40000,26667,13334,0}))*LOOKUP(MAX(0,I147-ROUNDUP(IF(I147&lt;=158333,54167,I147*LOOKUP(I147,{0,158334,300000,550000,708331},{0,0.3,0.2,0.1,0})+LOOKUP(I147,{0,158334,300000,550000,708331},{0,6667,36667,91667,162500})),0)-LOOKUP(I147,{0,2120834,2162500,2204167,2245834},{48334,40000,26667,13334,0})),{0,162501,275001,579167,750001,1500001,3333334},{0.05105,0.1021,0.2042,0.23483,0.33693,0.4084,0.45945})-LOOKUP(MAX(0,I147-ROUNDUP(IF(I147&lt;=158333,54167,I147*LOOKUP(I147,{0,158334,300000,550000,708331},{0,0.3,0.2,0.1,0})+LOOKUP(I147,{0,158334,300000,550000,708331},{0,6667,36667,91667,162500})),0)-LOOKUP(I147,{0,2120834,2162500,2204167,2245834},{48334,40000,26667,13334,0})),{0,162501,275001,579167,750001,1500001,3333334},{0,8296,36374,54113,130688,237893,408061}),-1))</f>
        <v/>
      </c>
      <c r="K147" s="25">
        <f>IF(AND(D147&gt;0,C147&gt;=E147),ROUND(B147*D147,0),0)</f>
        <v/>
      </c>
      <c r="L147" s="25">
        <f>ROUND(K147*0.14575,0)</f>
        <v/>
      </c>
      <c r="M147" s="25">
        <f>IF(K147=0,0,ROUNDDOWN(ROUND((K147-L147)*LOOKUP(I147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47" s="25">
        <f>B147*C147+K147</f>
        <v/>
      </c>
      <c r="O147" s="25">
        <f>H147*C147+L147</f>
        <v/>
      </c>
      <c r="P147" s="25">
        <f>J147*C147+M147</f>
        <v/>
      </c>
      <c r="Q147" s="25">
        <f>IF(F147=1,IF(N147&lt;741000,0,IF(N147&lt;2191000,N147-740000,IF(N147&lt;2193000,1451000,IF(N147&lt;2196000,1453000,IF(N147&lt;2200000,1456000,IF(N147&lt;6600000,ROUND(IF(FLOOR(N147,4000)&lt;=3600000,FLOOR(N147,4000)*0.7-80000,FLOOR(N147,4000)*0.8-440000),0),IF(N147&lt;=8500000,ROUNDDOWN(N147*0.9-1100000,0),N147-1950000))))))),IF(N147&lt;651000,0,IF(N147&lt;1900000,N147-650000,IF(N147&lt;6600000,ROUND(IF(FLOOR(N147,4000)&lt;=3600000,FLOOR(N147,4000)*0.7-80000,FLOOR(N147,4000)*0.8-440000),0),IF(N147&lt;=8500000,ROUNDDOWN(N147*0.9-1100000,0),N147-1950000)))))</f>
        <v/>
      </c>
      <c r="R147" s="25">
        <f>IF(F147=1,LOOKUP(Q147,{0,4890001,6550001,23500001},{1040000,670000,620000,0}),LOOKUP(Q147,{0,1320001,3360001,4890001,6550001,23500001},{950000,880000,680000,630000,580000,0}))</f>
        <v/>
      </c>
      <c r="S147" s="25">
        <f>MAX(0,ROUNDDOWN(Q147-O147-R147-G147,-3))</f>
        <v/>
      </c>
      <c r="T147" s="25">
        <f>IF(S147&lt;=0,0,ROUNDDOWN(S147*LOOKUP(S147,{0,1950001,3300001,6950001,9000001,18000001,40000001},{0.05,0.1,0.2,0.23,0.33,0.4,0.45})-LOOKUP(S147,{0,1950001,3300001,6950001,9000001,18000001,40000001},{0,97500,427500,636000,1536000,2796000,4796000}),0)+ROUNDDOWN(ROUNDDOWN(S147*LOOKUP(S147,{0,1950001,3300001,6950001,9000001,18000001,40000001},{0.05,0.1,0.2,0.23,0.33,0.4,0.45})-LOOKUP(S147,{0,1950001,3300001,6950001,9000001,18000001,40000001},{0,97500,427500,636000,1536000,2796000,4796000}),0)*0.021,0))</f>
        <v/>
      </c>
      <c r="U147" s="25">
        <f>P147-T147</f>
        <v/>
      </c>
      <c r="V147" s="26">
        <f>IF(AND(P147&gt;0,T147=0),1,0)</f>
        <v/>
      </c>
    </row>
    <row r="148">
      <c r="A148" t="inlineStr">
        <is>
          <t>退職月別 改正前</t>
        </is>
      </c>
      <c r="B148" s="25" t="n">
        <v>200000</v>
      </c>
      <c r="C148" s="26" t="n">
        <v>6</v>
      </c>
      <c r="D148" s="27" t="n">
        <v>0</v>
      </c>
      <c r="E148" s="26" t="n">
        <v>7</v>
      </c>
      <c r="F148" s="26" t="n">
        <v>0</v>
      </c>
      <c r="G148" s="25" t="n">
        <v>0</v>
      </c>
      <c r="H148" s="25">
        <f>ROUND(B148*0.14575,0)</f>
        <v/>
      </c>
      <c r="I148" s="25">
        <f>B148-H148</f>
        <v/>
      </c>
      <c r="J148" s="25">
        <f>IF(MAX(0,I148-ROUNDUP(IF(I148&lt;=158333,54167,I148*LOOKUP(I148,{0,158334,300000,550000,708331},{0,0.3,0.2,0.1,0})+LOOKUP(I148,{0,158334,300000,550000,708331},{0,6667,36667,91667,162500})),0)-LOOKUP(I148,{0,2120834,2162500,2204167,2245834},{48334,40000,26667,13334,0}))&lt;=0,0,ROUND(MAX(0,I148-ROUNDUP(IF(I148&lt;=158333,54167,I148*LOOKUP(I148,{0,158334,300000,550000,708331},{0,0.3,0.2,0.1,0})+LOOKUP(I148,{0,158334,300000,550000,708331},{0,6667,36667,91667,162500})),0)-LOOKUP(I148,{0,2120834,2162500,2204167,2245834},{48334,40000,26667,13334,0}))*LOOKUP(MAX(0,I148-ROUNDUP(IF(I148&lt;=158333,54167,I148*LOOKUP(I148,{0,158334,300000,550000,708331},{0,0.3,0.2,0.1,0})+LOOKUP(I148,{0,158334,300000,550000,708331},{0,6667,36667,91667,162500})),0)-LOOKUP(I148,{0,2120834,2162500,2204167,2245834},{48334,40000,26667,13334,0})),{0,162501,275001,579167,750001,1500001,3333334},{0.05105,0.1021,0.2042,0.23483,0.33693,0.4084,0.45945})-LOOKUP(MAX(0,I148-ROUNDUP(IF(I148&lt;=158333,54167,I148*LOOKUP(I148,{0,158334,300000,550000,708331},{0,0.3,0.2,0.1,0})+LOOKUP(I148,{0,158334,300000,550000,708331},{0,6667,36667,91667,162500})),0)-LOOKUP(I148,{0,2120834,2162500,2204167,2245834},{48334,40000,26667,13334,0})),{0,162501,275001,579167,750001,1500001,3333334},{0,8296,36374,54113,130688,237893,408061}),-1))</f>
        <v/>
      </c>
      <c r="K148" s="25">
        <f>IF(AND(D148&gt;0,C148&gt;=E148),ROUND(B148*D148,0),0)</f>
        <v/>
      </c>
      <c r="L148" s="25">
        <f>ROUND(K148*0.14575,0)</f>
        <v/>
      </c>
      <c r="M148" s="25">
        <f>IF(K148=0,0,ROUNDDOWN(ROUND((K148-L148)*LOOKUP(I148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48" s="25">
        <f>B148*C148+K148</f>
        <v/>
      </c>
      <c r="O148" s="25">
        <f>H148*C148+L148</f>
        <v/>
      </c>
      <c r="P148" s="25">
        <f>J148*C148+M148</f>
        <v/>
      </c>
      <c r="Q148" s="25">
        <f>IF(F148=1,IF(N148&lt;741000,0,IF(N148&lt;2191000,N148-740000,IF(N148&lt;2193000,1451000,IF(N148&lt;2196000,1453000,IF(N148&lt;2200000,1456000,IF(N148&lt;6600000,ROUND(IF(FLOOR(N148,4000)&lt;=3600000,FLOOR(N148,4000)*0.7-80000,FLOOR(N148,4000)*0.8-440000),0),IF(N148&lt;=8500000,ROUNDDOWN(N148*0.9-1100000,0),N148-1950000))))))),IF(N148&lt;651000,0,IF(N148&lt;1900000,N148-650000,IF(N148&lt;6600000,ROUND(IF(FLOOR(N148,4000)&lt;=3600000,FLOOR(N148,4000)*0.7-80000,FLOOR(N148,4000)*0.8-440000),0),IF(N148&lt;=8500000,ROUNDDOWN(N148*0.9-1100000,0),N148-1950000)))))</f>
        <v/>
      </c>
      <c r="R148" s="25">
        <f>IF(F148=1,LOOKUP(Q148,{0,4890001,6550001,23500001},{1040000,670000,620000,0}),LOOKUP(Q148,{0,1320001,3360001,4890001,6550001,23500001},{950000,880000,680000,630000,580000,0}))</f>
        <v/>
      </c>
      <c r="S148" s="25">
        <f>MAX(0,ROUNDDOWN(Q148-O148-R148-G148,-3))</f>
        <v/>
      </c>
      <c r="T148" s="25">
        <f>IF(S148&lt;=0,0,ROUNDDOWN(S148*LOOKUP(S148,{0,1950001,3300001,6950001,9000001,18000001,40000001},{0.05,0.1,0.2,0.23,0.33,0.4,0.45})-LOOKUP(S148,{0,1950001,3300001,6950001,9000001,18000001,40000001},{0,97500,427500,636000,1536000,2796000,4796000}),0)+ROUNDDOWN(ROUNDDOWN(S148*LOOKUP(S148,{0,1950001,3300001,6950001,9000001,18000001,40000001},{0.05,0.1,0.2,0.23,0.33,0.4,0.45})-LOOKUP(S148,{0,1950001,3300001,6950001,9000001,18000001,40000001},{0,97500,427500,636000,1536000,2796000,4796000}),0)*0.021,0))</f>
        <v/>
      </c>
      <c r="U148" s="25">
        <f>P148-T148</f>
        <v/>
      </c>
      <c r="V148" s="26">
        <f>IF(AND(P148&gt;0,T148=0),1,0)</f>
        <v/>
      </c>
    </row>
    <row r="149">
      <c r="A149" t="inlineStr">
        <is>
          <t>退職月別 改正前</t>
        </is>
      </c>
      <c r="B149" s="25" t="n">
        <v>250000</v>
      </c>
      <c r="C149" s="26" t="n">
        <v>6</v>
      </c>
      <c r="D149" s="27" t="n">
        <v>0</v>
      </c>
      <c r="E149" s="26" t="n">
        <v>7</v>
      </c>
      <c r="F149" s="26" t="n">
        <v>0</v>
      </c>
      <c r="G149" s="25" t="n">
        <v>0</v>
      </c>
      <c r="H149" s="25">
        <f>ROUND(B149*0.14575,0)</f>
        <v/>
      </c>
      <c r="I149" s="25">
        <f>B149-H149</f>
        <v/>
      </c>
      <c r="J149" s="25">
        <f>IF(MAX(0,I149-ROUNDUP(IF(I149&lt;=158333,54167,I149*LOOKUP(I149,{0,158334,300000,550000,708331},{0,0.3,0.2,0.1,0})+LOOKUP(I149,{0,158334,300000,550000,708331},{0,6667,36667,91667,162500})),0)-LOOKUP(I149,{0,2120834,2162500,2204167,2245834},{48334,40000,26667,13334,0}))&lt;=0,0,ROUND(MAX(0,I149-ROUNDUP(IF(I149&lt;=158333,54167,I149*LOOKUP(I149,{0,158334,300000,550000,708331},{0,0.3,0.2,0.1,0})+LOOKUP(I149,{0,158334,300000,550000,708331},{0,6667,36667,91667,162500})),0)-LOOKUP(I149,{0,2120834,2162500,2204167,2245834},{48334,40000,26667,13334,0}))*LOOKUP(MAX(0,I149-ROUNDUP(IF(I149&lt;=158333,54167,I149*LOOKUP(I149,{0,158334,300000,550000,708331},{0,0.3,0.2,0.1,0})+LOOKUP(I149,{0,158334,300000,550000,708331},{0,6667,36667,91667,162500})),0)-LOOKUP(I149,{0,2120834,2162500,2204167,2245834},{48334,40000,26667,13334,0})),{0,162501,275001,579167,750001,1500001,3333334},{0.05105,0.1021,0.2042,0.23483,0.33693,0.4084,0.45945})-LOOKUP(MAX(0,I149-ROUNDUP(IF(I149&lt;=158333,54167,I149*LOOKUP(I149,{0,158334,300000,550000,708331},{0,0.3,0.2,0.1,0})+LOOKUP(I149,{0,158334,300000,550000,708331},{0,6667,36667,91667,162500})),0)-LOOKUP(I149,{0,2120834,2162500,2204167,2245834},{48334,40000,26667,13334,0})),{0,162501,275001,579167,750001,1500001,3333334},{0,8296,36374,54113,130688,237893,408061}),-1))</f>
        <v/>
      </c>
      <c r="K149" s="25">
        <f>IF(AND(D149&gt;0,C149&gt;=E149),ROUND(B149*D149,0),0)</f>
        <v/>
      </c>
      <c r="L149" s="25">
        <f>ROUND(K149*0.14575,0)</f>
        <v/>
      </c>
      <c r="M149" s="25">
        <f>IF(K149=0,0,ROUNDDOWN(ROUND((K149-L149)*LOOKUP(I149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49" s="25">
        <f>B149*C149+K149</f>
        <v/>
      </c>
      <c r="O149" s="25">
        <f>H149*C149+L149</f>
        <v/>
      </c>
      <c r="P149" s="25">
        <f>J149*C149+M149</f>
        <v/>
      </c>
      <c r="Q149" s="25">
        <f>IF(F149=1,IF(N149&lt;741000,0,IF(N149&lt;2191000,N149-740000,IF(N149&lt;2193000,1451000,IF(N149&lt;2196000,1453000,IF(N149&lt;2200000,1456000,IF(N149&lt;6600000,ROUND(IF(FLOOR(N149,4000)&lt;=3600000,FLOOR(N149,4000)*0.7-80000,FLOOR(N149,4000)*0.8-440000),0),IF(N149&lt;=8500000,ROUNDDOWN(N149*0.9-1100000,0),N149-1950000))))))),IF(N149&lt;651000,0,IF(N149&lt;1900000,N149-650000,IF(N149&lt;6600000,ROUND(IF(FLOOR(N149,4000)&lt;=3600000,FLOOR(N149,4000)*0.7-80000,FLOOR(N149,4000)*0.8-440000),0),IF(N149&lt;=8500000,ROUNDDOWN(N149*0.9-1100000,0),N149-1950000)))))</f>
        <v/>
      </c>
      <c r="R149" s="25">
        <f>IF(F149=1,LOOKUP(Q149,{0,4890001,6550001,23500001},{1040000,670000,620000,0}),LOOKUP(Q149,{0,1320001,3360001,4890001,6550001,23500001},{950000,880000,680000,630000,580000,0}))</f>
        <v/>
      </c>
      <c r="S149" s="25">
        <f>MAX(0,ROUNDDOWN(Q149-O149-R149-G149,-3))</f>
        <v/>
      </c>
      <c r="T149" s="25">
        <f>IF(S149&lt;=0,0,ROUNDDOWN(S149*LOOKUP(S149,{0,1950001,3300001,6950001,9000001,18000001,40000001},{0.05,0.1,0.2,0.23,0.33,0.4,0.45})-LOOKUP(S149,{0,1950001,3300001,6950001,9000001,18000001,40000001},{0,97500,427500,636000,1536000,2796000,4796000}),0)+ROUNDDOWN(ROUNDDOWN(S149*LOOKUP(S149,{0,1950001,3300001,6950001,9000001,18000001,40000001},{0.05,0.1,0.2,0.23,0.33,0.4,0.45})-LOOKUP(S149,{0,1950001,3300001,6950001,9000001,18000001,40000001},{0,97500,427500,636000,1536000,2796000,4796000}),0)*0.021,0))</f>
        <v/>
      </c>
      <c r="U149" s="25">
        <f>P149-T149</f>
        <v/>
      </c>
      <c r="V149" s="26">
        <f>IF(AND(P149&gt;0,T149=0),1,0)</f>
        <v/>
      </c>
    </row>
    <row r="150">
      <c r="A150" t="inlineStr">
        <is>
          <t>退職月別 改正前</t>
        </is>
      </c>
      <c r="B150" s="25" t="n">
        <v>300000</v>
      </c>
      <c r="C150" s="26" t="n">
        <v>6</v>
      </c>
      <c r="D150" s="27" t="n">
        <v>0</v>
      </c>
      <c r="E150" s="26" t="n">
        <v>7</v>
      </c>
      <c r="F150" s="26" t="n">
        <v>0</v>
      </c>
      <c r="G150" s="25" t="n">
        <v>0</v>
      </c>
      <c r="H150" s="25">
        <f>ROUND(B150*0.14575,0)</f>
        <v/>
      </c>
      <c r="I150" s="25">
        <f>B150-H150</f>
        <v/>
      </c>
      <c r="J150" s="25">
        <f>IF(MAX(0,I150-ROUNDUP(IF(I150&lt;=158333,54167,I150*LOOKUP(I150,{0,158334,300000,550000,708331},{0,0.3,0.2,0.1,0})+LOOKUP(I150,{0,158334,300000,550000,708331},{0,6667,36667,91667,162500})),0)-LOOKUP(I150,{0,2120834,2162500,2204167,2245834},{48334,40000,26667,13334,0}))&lt;=0,0,ROUND(MAX(0,I150-ROUNDUP(IF(I150&lt;=158333,54167,I150*LOOKUP(I150,{0,158334,300000,550000,708331},{0,0.3,0.2,0.1,0})+LOOKUP(I150,{0,158334,300000,550000,708331},{0,6667,36667,91667,162500})),0)-LOOKUP(I150,{0,2120834,2162500,2204167,2245834},{48334,40000,26667,13334,0}))*LOOKUP(MAX(0,I150-ROUNDUP(IF(I150&lt;=158333,54167,I150*LOOKUP(I150,{0,158334,300000,550000,708331},{0,0.3,0.2,0.1,0})+LOOKUP(I150,{0,158334,300000,550000,708331},{0,6667,36667,91667,162500})),0)-LOOKUP(I150,{0,2120834,2162500,2204167,2245834},{48334,40000,26667,13334,0})),{0,162501,275001,579167,750001,1500001,3333334},{0.05105,0.1021,0.2042,0.23483,0.33693,0.4084,0.45945})-LOOKUP(MAX(0,I150-ROUNDUP(IF(I150&lt;=158333,54167,I150*LOOKUP(I150,{0,158334,300000,550000,708331},{0,0.3,0.2,0.1,0})+LOOKUP(I150,{0,158334,300000,550000,708331},{0,6667,36667,91667,162500})),0)-LOOKUP(I150,{0,2120834,2162500,2204167,2245834},{48334,40000,26667,13334,0})),{0,162501,275001,579167,750001,1500001,3333334},{0,8296,36374,54113,130688,237893,408061}),-1))</f>
        <v/>
      </c>
      <c r="K150" s="25">
        <f>IF(AND(D150&gt;0,C150&gt;=E150),ROUND(B150*D150,0),0)</f>
        <v/>
      </c>
      <c r="L150" s="25">
        <f>ROUND(K150*0.14575,0)</f>
        <v/>
      </c>
      <c r="M150" s="25">
        <f>IF(K150=0,0,ROUNDDOWN(ROUND((K150-L150)*LOOKUP(I150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50" s="25">
        <f>B150*C150+K150</f>
        <v/>
      </c>
      <c r="O150" s="25">
        <f>H150*C150+L150</f>
        <v/>
      </c>
      <c r="P150" s="25">
        <f>J150*C150+M150</f>
        <v/>
      </c>
      <c r="Q150" s="25">
        <f>IF(F150=1,IF(N150&lt;741000,0,IF(N150&lt;2191000,N150-740000,IF(N150&lt;2193000,1451000,IF(N150&lt;2196000,1453000,IF(N150&lt;2200000,1456000,IF(N150&lt;6600000,ROUND(IF(FLOOR(N150,4000)&lt;=3600000,FLOOR(N150,4000)*0.7-80000,FLOOR(N150,4000)*0.8-440000),0),IF(N150&lt;=8500000,ROUNDDOWN(N150*0.9-1100000,0),N150-1950000))))))),IF(N150&lt;651000,0,IF(N150&lt;1900000,N150-650000,IF(N150&lt;6600000,ROUND(IF(FLOOR(N150,4000)&lt;=3600000,FLOOR(N150,4000)*0.7-80000,FLOOR(N150,4000)*0.8-440000),0),IF(N150&lt;=8500000,ROUNDDOWN(N150*0.9-1100000,0),N150-1950000)))))</f>
        <v/>
      </c>
      <c r="R150" s="25">
        <f>IF(F150=1,LOOKUP(Q150,{0,4890001,6550001,23500001},{1040000,670000,620000,0}),LOOKUP(Q150,{0,1320001,3360001,4890001,6550001,23500001},{950000,880000,680000,630000,580000,0}))</f>
        <v/>
      </c>
      <c r="S150" s="25">
        <f>MAX(0,ROUNDDOWN(Q150-O150-R150-G150,-3))</f>
        <v/>
      </c>
      <c r="T150" s="25">
        <f>IF(S150&lt;=0,0,ROUNDDOWN(S150*LOOKUP(S150,{0,1950001,3300001,6950001,9000001,18000001,40000001},{0.05,0.1,0.2,0.23,0.33,0.4,0.45})-LOOKUP(S150,{0,1950001,3300001,6950001,9000001,18000001,40000001},{0,97500,427500,636000,1536000,2796000,4796000}),0)+ROUNDDOWN(ROUNDDOWN(S150*LOOKUP(S150,{0,1950001,3300001,6950001,9000001,18000001,40000001},{0.05,0.1,0.2,0.23,0.33,0.4,0.45})-LOOKUP(S150,{0,1950001,3300001,6950001,9000001,18000001,40000001},{0,97500,427500,636000,1536000,2796000,4796000}),0)*0.021,0))</f>
        <v/>
      </c>
      <c r="U150" s="25">
        <f>P150-T150</f>
        <v/>
      </c>
      <c r="V150" s="26">
        <f>IF(AND(P150&gt;0,T150=0),1,0)</f>
        <v/>
      </c>
    </row>
    <row r="151">
      <c r="A151" t="inlineStr">
        <is>
          <t>退職月別 改正前</t>
        </is>
      </c>
      <c r="B151" s="25" t="n">
        <v>400000</v>
      </c>
      <c r="C151" s="26" t="n">
        <v>6</v>
      </c>
      <c r="D151" s="27" t="n">
        <v>0</v>
      </c>
      <c r="E151" s="26" t="n">
        <v>7</v>
      </c>
      <c r="F151" s="26" t="n">
        <v>0</v>
      </c>
      <c r="G151" s="25" t="n">
        <v>0</v>
      </c>
      <c r="H151" s="25">
        <f>ROUND(B151*0.14575,0)</f>
        <v/>
      </c>
      <c r="I151" s="25">
        <f>B151-H151</f>
        <v/>
      </c>
      <c r="J151" s="25">
        <f>IF(MAX(0,I151-ROUNDUP(IF(I151&lt;=158333,54167,I151*LOOKUP(I151,{0,158334,300000,550000,708331},{0,0.3,0.2,0.1,0})+LOOKUP(I151,{0,158334,300000,550000,708331},{0,6667,36667,91667,162500})),0)-LOOKUP(I151,{0,2120834,2162500,2204167,2245834},{48334,40000,26667,13334,0}))&lt;=0,0,ROUND(MAX(0,I151-ROUNDUP(IF(I151&lt;=158333,54167,I151*LOOKUP(I151,{0,158334,300000,550000,708331},{0,0.3,0.2,0.1,0})+LOOKUP(I151,{0,158334,300000,550000,708331},{0,6667,36667,91667,162500})),0)-LOOKUP(I151,{0,2120834,2162500,2204167,2245834},{48334,40000,26667,13334,0}))*LOOKUP(MAX(0,I151-ROUNDUP(IF(I151&lt;=158333,54167,I151*LOOKUP(I151,{0,158334,300000,550000,708331},{0,0.3,0.2,0.1,0})+LOOKUP(I151,{0,158334,300000,550000,708331},{0,6667,36667,91667,162500})),0)-LOOKUP(I151,{0,2120834,2162500,2204167,2245834},{48334,40000,26667,13334,0})),{0,162501,275001,579167,750001,1500001,3333334},{0.05105,0.1021,0.2042,0.23483,0.33693,0.4084,0.45945})-LOOKUP(MAX(0,I151-ROUNDUP(IF(I151&lt;=158333,54167,I151*LOOKUP(I151,{0,158334,300000,550000,708331},{0,0.3,0.2,0.1,0})+LOOKUP(I151,{0,158334,300000,550000,708331},{0,6667,36667,91667,162500})),0)-LOOKUP(I151,{0,2120834,2162500,2204167,2245834},{48334,40000,26667,13334,0})),{0,162501,275001,579167,750001,1500001,3333334},{0,8296,36374,54113,130688,237893,408061}),-1))</f>
        <v/>
      </c>
      <c r="K151" s="25">
        <f>IF(AND(D151&gt;0,C151&gt;=E151),ROUND(B151*D151,0),0)</f>
        <v/>
      </c>
      <c r="L151" s="25">
        <f>ROUND(K151*0.14575,0)</f>
        <v/>
      </c>
      <c r="M151" s="25">
        <f>IF(K151=0,0,ROUNDDOWN(ROUND((K151-L151)*LOOKUP(I151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51" s="25">
        <f>B151*C151+K151</f>
        <v/>
      </c>
      <c r="O151" s="25">
        <f>H151*C151+L151</f>
        <v/>
      </c>
      <c r="P151" s="25">
        <f>J151*C151+M151</f>
        <v/>
      </c>
      <c r="Q151" s="25">
        <f>IF(F151=1,IF(N151&lt;741000,0,IF(N151&lt;2191000,N151-740000,IF(N151&lt;2193000,1451000,IF(N151&lt;2196000,1453000,IF(N151&lt;2200000,1456000,IF(N151&lt;6600000,ROUND(IF(FLOOR(N151,4000)&lt;=3600000,FLOOR(N151,4000)*0.7-80000,FLOOR(N151,4000)*0.8-440000),0),IF(N151&lt;=8500000,ROUNDDOWN(N151*0.9-1100000,0),N151-1950000))))))),IF(N151&lt;651000,0,IF(N151&lt;1900000,N151-650000,IF(N151&lt;6600000,ROUND(IF(FLOOR(N151,4000)&lt;=3600000,FLOOR(N151,4000)*0.7-80000,FLOOR(N151,4000)*0.8-440000),0),IF(N151&lt;=8500000,ROUNDDOWN(N151*0.9-1100000,0),N151-1950000)))))</f>
        <v/>
      </c>
      <c r="R151" s="25">
        <f>IF(F151=1,LOOKUP(Q151,{0,4890001,6550001,23500001},{1040000,670000,620000,0}),LOOKUP(Q151,{0,1320001,3360001,4890001,6550001,23500001},{950000,880000,680000,630000,580000,0}))</f>
        <v/>
      </c>
      <c r="S151" s="25">
        <f>MAX(0,ROUNDDOWN(Q151-O151-R151-G151,-3))</f>
        <v/>
      </c>
      <c r="T151" s="25">
        <f>IF(S151&lt;=0,0,ROUNDDOWN(S151*LOOKUP(S151,{0,1950001,3300001,6950001,9000001,18000001,40000001},{0.05,0.1,0.2,0.23,0.33,0.4,0.45})-LOOKUP(S151,{0,1950001,3300001,6950001,9000001,18000001,40000001},{0,97500,427500,636000,1536000,2796000,4796000}),0)+ROUNDDOWN(ROUNDDOWN(S151*LOOKUP(S151,{0,1950001,3300001,6950001,9000001,18000001,40000001},{0.05,0.1,0.2,0.23,0.33,0.4,0.45})-LOOKUP(S151,{0,1950001,3300001,6950001,9000001,18000001,40000001},{0,97500,427500,636000,1536000,2796000,4796000}),0)*0.021,0))</f>
        <v/>
      </c>
      <c r="U151" s="25">
        <f>P151-T151</f>
        <v/>
      </c>
      <c r="V151" s="26">
        <f>IF(AND(P151&gt;0,T151=0),1,0)</f>
        <v/>
      </c>
    </row>
    <row r="152">
      <c r="A152" t="inlineStr">
        <is>
          <t>退職月別 改正前</t>
        </is>
      </c>
      <c r="B152" s="25" t="n">
        <v>500000</v>
      </c>
      <c r="C152" s="26" t="n">
        <v>6</v>
      </c>
      <c r="D152" s="27" t="n">
        <v>0</v>
      </c>
      <c r="E152" s="26" t="n">
        <v>7</v>
      </c>
      <c r="F152" s="26" t="n">
        <v>0</v>
      </c>
      <c r="G152" s="25" t="n">
        <v>0</v>
      </c>
      <c r="H152" s="25">
        <f>ROUND(B152*0.14575,0)</f>
        <v/>
      </c>
      <c r="I152" s="25">
        <f>B152-H152</f>
        <v/>
      </c>
      <c r="J152" s="25">
        <f>IF(MAX(0,I152-ROUNDUP(IF(I152&lt;=158333,54167,I152*LOOKUP(I152,{0,158334,300000,550000,708331},{0,0.3,0.2,0.1,0})+LOOKUP(I152,{0,158334,300000,550000,708331},{0,6667,36667,91667,162500})),0)-LOOKUP(I152,{0,2120834,2162500,2204167,2245834},{48334,40000,26667,13334,0}))&lt;=0,0,ROUND(MAX(0,I152-ROUNDUP(IF(I152&lt;=158333,54167,I152*LOOKUP(I152,{0,158334,300000,550000,708331},{0,0.3,0.2,0.1,0})+LOOKUP(I152,{0,158334,300000,550000,708331},{0,6667,36667,91667,162500})),0)-LOOKUP(I152,{0,2120834,2162500,2204167,2245834},{48334,40000,26667,13334,0}))*LOOKUP(MAX(0,I152-ROUNDUP(IF(I152&lt;=158333,54167,I152*LOOKUP(I152,{0,158334,300000,550000,708331},{0,0.3,0.2,0.1,0})+LOOKUP(I152,{0,158334,300000,550000,708331},{0,6667,36667,91667,162500})),0)-LOOKUP(I152,{0,2120834,2162500,2204167,2245834},{48334,40000,26667,13334,0})),{0,162501,275001,579167,750001,1500001,3333334},{0.05105,0.1021,0.2042,0.23483,0.33693,0.4084,0.45945})-LOOKUP(MAX(0,I152-ROUNDUP(IF(I152&lt;=158333,54167,I152*LOOKUP(I152,{0,158334,300000,550000,708331},{0,0.3,0.2,0.1,0})+LOOKUP(I152,{0,158334,300000,550000,708331},{0,6667,36667,91667,162500})),0)-LOOKUP(I152,{0,2120834,2162500,2204167,2245834},{48334,40000,26667,13334,0})),{0,162501,275001,579167,750001,1500001,3333334},{0,8296,36374,54113,130688,237893,408061}),-1))</f>
        <v/>
      </c>
      <c r="K152" s="25">
        <f>IF(AND(D152&gt;0,C152&gt;=E152),ROUND(B152*D152,0),0)</f>
        <v/>
      </c>
      <c r="L152" s="25">
        <f>ROUND(K152*0.14575,0)</f>
        <v/>
      </c>
      <c r="M152" s="25">
        <f>IF(K152=0,0,ROUNDDOWN(ROUND((K152-L152)*LOOKUP(I152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52" s="25">
        <f>B152*C152+K152</f>
        <v/>
      </c>
      <c r="O152" s="25">
        <f>H152*C152+L152</f>
        <v/>
      </c>
      <c r="P152" s="25">
        <f>J152*C152+M152</f>
        <v/>
      </c>
      <c r="Q152" s="25">
        <f>IF(F152=1,IF(N152&lt;741000,0,IF(N152&lt;2191000,N152-740000,IF(N152&lt;2193000,1451000,IF(N152&lt;2196000,1453000,IF(N152&lt;2200000,1456000,IF(N152&lt;6600000,ROUND(IF(FLOOR(N152,4000)&lt;=3600000,FLOOR(N152,4000)*0.7-80000,FLOOR(N152,4000)*0.8-440000),0),IF(N152&lt;=8500000,ROUNDDOWN(N152*0.9-1100000,0),N152-1950000))))))),IF(N152&lt;651000,0,IF(N152&lt;1900000,N152-650000,IF(N152&lt;6600000,ROUND(IF(FLOOR(N152,4000)&lt;=3600000,FLOOR(N152,4000)*0.7-80000,FLOOR(N152,4000)*0.8-440000),0),IF(N152&lt;=8500000,ROUNDDOWN(N152*0.9-1100000,0),N152-1950000)))))</f>
        <v/>
      </c>
      <c r="R152" s="25">
        <f>IF(F152=1,LOOKUP(Q152,{0,4890001,6550001,23500001},{1040000,670000,620000,0}),LOOKUP(Q152,{0,1320001,3360001,4890001,6550001,23500001},{950000,880000,680000,630000,580000,0}))</f>
        <v/>
      </c>
      <c r="S152" s="25">
        <f>MAX(0,ROUNDDOWN(Q152-O152-R152-G152,-3))</f>
        <v/>
      </c>
      <c r="T152" s="25">
        <f>IF(S152&lt;=0,0,ROUNDDOWN(S152*LOOKUP(S152,{0,1950001,3300001,6950001,9000001,18000001,40000001},{0.05,0.1,0.2,0.23,0.33,0.4,0.45})-LOOKUP(S152,{0,1950001,3300001,6950001,9000001,18000001,40000001},{0,97500,427500,636000,1536000,2796000,4796000}),0)+ROUNDDOWN(ROUNDDOWN(S152*LOOKUP(S152,{0,1950001,3300001,6950001,9000001,18000001,40000001},{0.05,0.1,0.2,0.23,0.33,0.4,0.45})-LOOKUP(S152,{0,1950001,3300001,6950001,9000001,18000001,40000001},{0,97500,427500,636000,1536000,2796000,4796000}),0)*0.021,0))</f>
        <v/>
      </c>
      <c r="U152" s="25">
        <f>P152-T152</f>
        <v/>
      </c>
      <c r="V152" s="26">
        <f>IF(AND(P152&gt;0,T152=0),1,0)</f>
        <v/>
      </c>
    </row>
    <row r="153">
      <c r="A153" t="inlineStr">
        <is>
          <t>退職月別 改正前</t>
        </is>
      </c>
      <c r="B153" s="25" t="n">
        <v>200000</v>
      </c>
      <c r="C153" s="26" t="n">
        <v>7</v>
      </c>
      <c r="D153" s="27" t="n">
        <v>0</v>
      </c>
      <c r="E153" s="26" t="n">
        <v>7</v>
      </c>
      <c r="F153" s="26" t="n">
        <v>0</v>
      </c>
      <c r="G153" s="25" t="n">
        <v>0</v>
      </c>
      <c r="H153" s="25">
        <f>ROUND(B153*0.14575,0)</f>
        <v/>
      </c>
      <c r="I153" s="25">
        <f>B153-H153</f>
        <v/>
      </c>
      <c r="J153" s="25">
        <f>IF(MAX(0,I153-ROUNDUP(IF(I153&lt;=158333,54167,I153*LOOKUP(I153,{0,158334,300000,550000,708331},{0,0.3,0.2,0.1,0})+LOOKUP(I153,{0,158334,300000,550000,708331},{0,6667,36667,91667,162500})),0)-LOOKUP(I153,{0,2120834,2162500,2204167,2245834},{48334,40000,26667,13334,0}))&lt;=0,0,ROUND(MAX(0,I153-ROUNDUP(IF(I153&lt;=158333,54167,I153*LOOKUP(I153,{0,158334,300000,550000,708331},{0,0.3,0.2,0.1,0})+LOOKUP(I153,{0,158334,300000,550000,708331},{0,6667,36667,91667,162500})),0)-LOOKUP(I153,{0,2120834,2162500,2204167,2245834},{48334,40000,26667,13334,0}))*LOOKUP(MAX(0,I153-ROUNDUP(IF(I153&lt;=158333,54167,I153*LOOKUP(I153,{0,158334,300000,550000,708331},{0,0.3,0.2,0.1,0})+LOOKUP(I153,{0,158334,300000,550000,708331},{0,6667,36667,91667,162500})),0)-LOOKUP(I153,{0,2120834,2162500,2204167,2245834},{48334,40000,26667,13334,0})),{0,162501,275001,579167,750001,1500001,3333334},{0.05105,0.1021,0.2042,0.23483,0.33693,0.4084,0.45945})-LOOKUP(MAX(0,I153-ROUNDUP(IF(I153&lt;=158333,54167,I153*LOOKUP(I153,{0,158334,300000,550000,708331},{0,0.3,0.2,0.1,0})+LOOKUP(I153,{0,158334,300000,550000,708331},{0,6667,36667,91667,162500})),0)-LOOKUP(I153,{0,2120834,2162500,2204167,2245834},{48334,40000,26667,13334,0})),{0,162501,275001,579167,750001,1500001,3333334},{0,8296,36374,54113,130688,237893,408061}),-1))</f>
        <v/>
      </c>
      <c r="K153" s="25">
        <f>IF(AND(D153&gt;0,C153&gt;=E153),ROUND(B153*D153,0),0)</f>
        <v/>
      </c>
      <c r="L153" s="25">
        <f>ROUND(K153*0.14575,0)</f>
        <v/>
      </c>
      <c r="M153" s="25">
        <f>IF(K153=0,0,ROUNDDOWN(ROUND((K153-L153)*LOOKUP(I153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53" s="25">
        <f>B153*C153+K153</f>
        <v/>
      </c>
      <c r="O153" s="25">
        <f>H153*C153+L153</f>
        <v/>
      </c>
      <c r="P153" s="25">
        <f>J153*C153+M153</f>
        <v/>
      </c>
      <c r="Q153" s="25">
        <f>IF(F153=1,IF(N153&lt;741000,0,IF(N153&lt;2191000,N153-740000,IF(N153&lt;2193000,1451000,IF(N153&lt;2196000,1453000,IF(N153&lt;2200000,1456000,IF(N153&lt;6600000,ROUND(IF(FLOOR(N153,4000)&lt;=3600000,FLOOR(N153,4000)*0.7-80000,FLOOR(N153,4000)*0.8-440000),0),IF(N153&lt;=8500000,ROUNDDOWN(N153*0.9-1100000,0),N153-1950000))))))),IF(N153&lt;651000,0,IF(N153&lt;1900000,N153-650000,IF(N153&lt;6600000,ROUND(IF(FLOOR(N153,4000)&lt;=3600000,FLOOR(N153,4000)*0.7-80000,FLOOR(N153,4000)*0.8-440000),0),IF(N153&lt;=8500000,ROUNDDOWN(N153*0.9-1100000,0),N153-1950000)))))</f>
        <v/>
      </c>
      <c r="R153" s="25">
        <f>IF(F153=1,LOOKUP(Q153,{0,4890001,6550001,23500001},{1040000,670000,620000,0}),LOOKUP(Q153,{0,1320001,3360001,4890001,6550001,23500001},{950000,880000,680000,630000,580000,0}))</f>
        <v/>
      </c>
      <c r="S153" s="25">
        <f>MAX(0,ROUNDDOWN(Q153-O153-R153-G153,-3))</f>
        <v/>
      </c>
      <c r="T153" s="25">
        <f>IF(S153&lt;=0,0,ROUNDDOWN(S153*LOOKUP(S153,{0,1950001,3300001,6950001,9000001,18000001,40000001},{0.05,0.1,0.2,0.23,0.33,0.4,0.45})-LOOKUP(S153,{0,1950001,3300001,6950001,9000001,18000001,40000001},{0,97500,427500,636000,1536000,2796000,4796000}),0)+ROUNDDOWN(ROUNDDOWN(S153*LOOKUP(S153,{0,1950001,3300001,6950001,9000001,18000001,40000001},{0.05,0.1,0.2,0.23,0.33,0.4,0.45})-LOOKUP(S153,{0,1950001,3300001,6950001,9000001,18000001,40000001},{0,97500,427500,636000,1536000,2796000,4796000}),0)*0.021,0))</f>
        <v/>
      </c>
      <c r="U153" s="25">
        <f>P153-T153</f>
        <v/>
      </c>
      <c r="V153" s="26">
        <f>IF(AND(P153&gt;0,T153=0),1,0)</f>
        <v/>
      </c>
    </row>
    <row r="154">
      <c r="A154" t="inlineStr">
        <is>
          <t>退職月別 改正前</t>
        </is>
      </c>
      <c r="B154" s="25" t="n">
        <v>250000</v>
      </c>
      <c r="C154" s="26" t="n">
        <v>7</v>
      </c>
      <c r="D154" s="27" t="n">
        <v>0</v>
      </c>
      <c r="E154" s="26" t="n">
        <v>7</v>
      </c>
      <c r="F154" s="26" t="n">
        <v>0</v>
      </c>
      <c r="G154" s="25" t="n">
        <v>0</v>
      </c>
      <c r="H154" s="25">
        <f>ROUND(B154*0.14575,0)</f>
        <v/>
      </c>
      <c r="I154" s="25">
        <f>B154-H154</f>
        <v/>
      </c>
      <c r="J154" s="25">
        <f>IF(MAX(0,I154-ROUNDUP(IF(I154&lt;=158333,54167,I154*LOOKUP(I154,{0,158334,300000,550000,708331},{0,0.3,0.2,0.1,0})+LOOKUP(I154,{0,158334,300000,550000,708331},{0,6667,36667,91667,162500})),0)-LOOKUP(I154,{0,2120834,2162500,2204167,2245834},{48334,40000,26667,13334,0}))&lt;=0,0,ROUND(MAX(0,I154-ROUNDUP(IF(I154&lt;=158333,54167,I154*LOOKUP(I154,{0,158334,300000,550000,708331},{0,0.3,0.2,0.1,0})+LOOKUP(I154,{0,158334,300000,550000,708331},{0,6667,36667,91667,162500})),0)-LOOKUP(I154,{0,2120834,2162500,2204167,2245834},{48334,40000,26667,13334,0}))*LOOKUP(MAX(0,I154-ROUNDUP(IF(I154&lt;=158333,54167,I154*LOOKUP(I154,{0,158334,300000,550000,708331},{0,0.3,0.2,0.1,0})+LOOKUP(I154,{0,158334,300000,550000,708331},{0,6667,36667,91667,162500})),0)-LOOKUP(I154,{0,2120834,2162500,2204167,2245834},{48334,40000,26667,13334,0})),{0,162501,275001,579167,750001,1500001,3333334},{0.05105,0.1021,0.2042,0.23483,0.33693,0.4084,0.45945})-LOOKUP(MAX(0,I154-ROUNDUP(IF(I154&lt;=158333,54167,I154*LOOKUP(I154,{0,158334,300000,550000,708331},{0,0.3,0.2,0.1,0})+LOOKUP(I154,{0,158334,300000,550000,708331},{0,6667,36667,91667,162500})),0)-LOOKUP(I154,{0,2120834,2162500,2204167,2245834},{48334,40000,26667,13334,0})),{0,162501,275001,579167,750001,1500001,3333334},{0,8296,36374,54113,130688,237893,408061}),-1))</f>
        <v/>
      </c>
      <c r="K154" s="25">
        <f>IF(AND(D154&gt;0,C154&gt;=E154),ROUND(B154*D154,0),0)</f>
        <v/>
      </c>
      <c r="L154" s="25">
        <f>ROUND(K154*0.14575,0)</f>
        <v/>
      </c>
      <c r="M154" s="25">
        <f>IF(K154=0,0,ROUNDDOWN(ROUND((K154-L154)*LOOKUP(I154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54" s="25">
        <f>B154*C154+K154</f>
        <v/>
      </c>
      <c r="O154" s="25">
        <f>H154*C154+L154</f>
        <v/>
      </c>
      <c r="P154" s="25">
        <f>J154*C154+M154</f>
        <v/>
      </c>
      <c r="Q154" s="25">
        <f>IF(F154=1,IF(N154&lt;741000,0,IF(N154&lt;2191000,N154-740000,IF(N154&lt;2193000,1451000,IF(N154&lt;2196000,1453000,IF(N154&lt;2200000,1456000,IF(N154&lt;6600000,ROUND(IF(FLOOR(N154,4000)&lt;=3600000,FLOOR(N154,4000)*0.7-80000,FLOOR(N154,4000)*0.8-440000),0),IF(N154&lt;=8500000,ROUNDDOWN(N154*0.9-1100000,0),N154-1950000))))))),IF(N154&lt;651000,0,IF(N154&lt;1900000,N154-650000,IF(N154&lt;6600000,ROUND(IF(FLOOR(N154,4000)&lt;=3600000,FLOOR(N154,4000)*0.7-80000,FLOOR(N154,4000)*0.8-440000),0),IF(N154&lt;=8500000,ROUNDDOWN(N154*0.9-1100000,0),N154-1950000)))))</f>
        <v/>
      </c>
      <c r="R154" s="25">
        <f>IF(F154=1,LOOKUP(Q154,{0,4890001,6550001,23500001},{1040000,670000,620000,0}),LOOKUP(Q154,{0,1320001,3360001,4890001,6550001,23500001},{950000,880000,680000,630000,580000,0}))</f>
        <v/>
      </c>
      <c r="S154" s="25">
        <f>MAX(0,ROUNDDOWN(Q154-O154-R154-G154,-3))</f>
        <v/>
      </c>
      <c r="T154" s="25">
        <f>IF(S154&lt;=0,0,ROUNDDOWN(S154*LOOKUP(S154,{0,1950001,3300001,6950001,9000001,18000001,40000001},{0.05,0.1,0.2,0.23,0.33,0.4,0.45})-LOOKUP(S154,{0,1950001,3300001,6950001,9000001,18000001,40000001},{0,97500,427500,636000,1536000,2796000,4796000}),0)+ROUNDDOWN(ROUNDDOWN(S154*LOOKUP(S154,{0,1950001,3300001,6950001,9000001,18000001,40000001},{0.05,0.1,0.2,0.23,0.33,0.4,0.45})-LOOKUP(S154,{0,1950001,3300001,6950001,9000001,18000001,40000001},{0,97500,427500,636000,1536000,2796000,4796000}),0)*0.021,0))</f>
        <v/>
      </c>
      <c r="U154" s="25">
        <f>P154-T154</f>
        <v/>
      </c>
      <c r="V154" s="26">
        <f>IF(AND(P154&gt;0,T154=0),1,0)</f>
        <v/>
      </c>
    </row>
    <row r="155">
      <c r="A155" t="inlineStr">
        <is>
          <t>退職月別 改正前</t>
        </is>
      </c>
      <c r="B155" s="25" t="n">
        <v>300000</v>
      </c>
      <c r="C155" s="26" t="n">
        <v>7</v>
      </c>
      <c r="D155" s="27" t="n">
        <v>0</v>
      </c>
      <c r="E155" s="26" t="n">
        <v>7</v>
      </c>
      <c r="F155" s="26" t="n">
        <v>0</v>
      </c>
      <c r="G155" s="25" t="n">
        <v>0</v>
      </c>
      <c r="H155" s="25">
        <f>ROUND(B155*0.14575,0)</f>
        <v/>
      </c>
      <c r="I155" s="25">
        <f>B155-H155</f>
        <v/>
      </c>
      <c r="J155" s="25">
        <f>IF(MAX(0,I155-ROUNDUP(IF(I155&lt;=158333,54167,I155*LOOKUP(I155,{0,158334,300000,550000,708331},{0,0.3,0.2,0.1,0})+LOOKUP(I155,{0,158334,300000,550000,708331},{0,6667,36667,91667,162500})),0)-LOOKUP(I155,{0,2120834,2162500,2204167,2245834},{48334,40000,26667,13334,0}))&lt;=0,0,ROUND(MAX(0,I155-ROUNDUP(IF(I155&lt;=158333,54167,I155*LOOKUP(I155,{0,158334,300000,550000,708331},{0,0.3,0.2,0.1,0})+LOOKUP(I155,{0,158334,300000,550000,708331},{0,6667,36667,91667,162500})),0)-LOOKUP(I155,{0,2120834,2162500,2204167,2245834},{48334,40000,26667,13334,0}))*LOOKUP(MAX(0,I155-ROUNDUP(IF(I155&lt;=158333,54167,I155*LOOKUP(I155,{0,158334,300000,550000,708331},{0,0.3,0.2,0.1,0})+LOOKUP(I155,{0,158334,300000,550000,708331},{0,6667,36667,91667,162500})),0)-LOOKUP(I155,{0,2120834,2162500,2204167,2245834},{48334,40000,26667,13334,0})),{0,162501,275001,579167,750001,1500001,3333334},{0.05105,0.1021,0.2042,0.23483,0.33693,0.4084,0.45945})-LOOKUP(MAX(0,I155-ROUNDUP(IF(I155&lt;=158333,54167,I155*LOOKUP(I155,{0,158334,300000,550000,708331},{0,0.3,0.2,0.1,0})+LOOKUP(I155,{0,158334,300000,550000,708331},{0,6667,36667,91667,162500})),0)-LOOKUP(I155,{0,2120834,2162500,2204167,2245834},{48334,40000,26667,13334,0})),{0,162501,275001,579167,750001,1500001,3333334},{0,8296,36374,54113,130688,237893,408061}),-1))</f>
        <v/>
      </c>
      <c r="K155" s="25">
        <f>IF(AND(D155&gt;0,C155&gt;=E155),ROUND(B155*D155,0),0)</f>
        <v/>
      </c>
      <c r="L155" s="25">
        <f>ROUND(K155*0.14575,0)</f>
        <v/>
      </c>
      <c r="M155" s="25">
        <f>IF(K155=0,0,ROUNDDOWN(ROUND((K155-L155)*LOOKUP(I155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55" s="25">
        <f>B155*C155+K155</f>
        <v/>
      </c>
      <c r="O155" s="25">
        <f>H155*C155+L155</f>
        <v/>
      </c>
      <c r="P155" s="25">
        <f>J155*C155+M155</f>
        <v/>
      </c>
      <c r="Q155" s="25">
        <f>IF(F155=1,IF(N155&lt;741000,0,IF(N155&lt;2191000,N155-740000,IF(N155&lt;2193000,1451000,IF(N155&lt;2196000,1453000,IF(N155&lt;2200000,1456000,IF(N155&lt;6600000,ROUND(IF(FLOOR(N155,4000)&lt;=3600000,FLOOR(N155,4000)*0.7-80000,FLOOR(N155,4000)*0.8-440000),0),IF(N155&lt;=8500000,ROUNDDOWN(N155*0.9-1100000,0),N155-1950000))))))),IF(N155&lt;651000,0,IF(N155&lt;1900000,N155-650000,IF(N155&lt;6600000,ROUND(IF(FLOOR(N155,4000)&lt;=3600000,FLOOR(N155,4000)*0.7-80000,FLOOR(N155,4000)*0.8-440000),0),IF(N155&lt;=8500000,ROUNDDOWN(N155*0.9-1100000,0),N155-1950000)))))</f>
        <v/>
      </c>
      <c r="R155" s="25">
        <f>IF(F155=1,LOOKUP(Q155,{0,4890001,6550001,23500001},{1040000,670000,620000,0}),LOOKUP(Q155,{0,1320001,3360001,4890001,6550001,23500001},{950000,880000,680000,630000,580000,0}))</f>
        <v/>
      </c>
      <c r="S155" s="25">
        <f>MAX(0,ROUNDDOWN(Q155-O155-R155-G155,-3))</f>
        <v/>
      </c>
      <c r="T155" s="25">
        <f>IF(S155&lt;=0,0,ROUNDDOWN(S155*LOOKUP(S155,{0,1950001,3300001,6950001,9000001,18000001,40000001},{0.05,0.1,0.2,0.23,0.33,0.4,0.45})-LOOKUP(S155,{0,1950001,3300001,6950001,9000001,18000001,40000001},{0,97500,427500,636000,1536000,2796000,4796000}),0)+ROUNDDOWN(ROUNDDOWN(S155*LOOKUP(S155,{0,1950001,3300001,6950001,9000001,18000001,40000001},{0.05,0.1,0.2,0.23,0.33,0.4,0.45})-LOOKUP(S155,{0,1950001,3300001,6950001,9000001,18000001,40000001},{0,97500,427500,636000,1536000,2796000,4796000}),0)*0.021,0))</f>
        <v/>
      </c>
      <c r="U155" s="25">
        <f>P155-T155</f>
        <v/>
      </c>
      <c r="V155" s="26">
        <f>IF(AND(P155&gt;0,T155=0),1,0)</f>
        <v/>
      </c>
    </row>
    <row r="156">
      <c r="A156" t="inlineStr">
        <is>
          <t>退職月別 改正前</t>
        </is>
      </c>
      <c r="B156" s="25" t="n">
        <v>400000</v>
      </c>
      <c r="C156" s="26" t="n">
        <v>7</v>
      </c>
      <c r="D156" s="27" t="n">
        <v>0</v>
      </c>
      <c r="E156" s="26" t="n">
        <v>7</v>
      </c>
      <c r="F156" s="26" t="n">
        <v>0</v>
      </c>
      <c r="G156" s="25" t="n">
        <v>0</v>
      </c>
      <c r="H156" s="25">
        <f>ROUND(B156*0.14575,0)</f>
        <v/>
      </c>
      <c r="I156" s="25">
        <f>B156-H156</f>
        <v/>
      </c>
      <c r="J156" s="25">
        <f>IF(MAX(0,I156-ROUNDUP(IF(I156&lt;=158333,54167,I156*LOOKUP(I156,{0,158334,300000,550000,708331},{0,0.3,0.2,0.1,0})+LOOKUP(I156,{0,158334,300000,550000,708331},{0,6667,36667,91667,162500})),0)-LOOKUP(I156,{0,2120834,2162500,2204167,2245834},{48334,40000,26667,13334,0}))&lt;=0,0,ROUND(MAX(0,I156-ROUNDUP(IF(I156&lt;=158333,54167,I156*LOOKUP(I156,{0,158334,300000,550000,708331},{0,0.3,0.2,0.1,0})+LOOKUP(I156,{0,158334,300000,550000,708331},{0,6667,36667,91667,162500})),0)-LOOKUP(I156,{0,2120834,2162500,2204167,2245834},{48334,40000,26667,13334,0}))*LOOKUP(MAX(0,I156-ROUNDUP(IF(I156&lt;=158333,54167,I156*LOOKUP(I156,{0,158334,300000,550000,708331},{0,0.3,0.2,0.1,0})+LOOKUP(I156,{0,158334,300000,550000,708331},{0,6667,36667,91667,162500})),0)-LOOKUP(I156,{0,2120834,2162500,2204167,2245834},{48334,40000,26667,13334,0})),{0,162501,275001,579167,750001,1500001,3333334},{0.05105,0.1021,0.2042,0.23483,0.33693,0.4084,0.45945})-LOOKUP(MAX(0,I156-ROUNDUP(IF(I156&lt;=158333,54167,I156*LOOKUP(I156,{0,158334,300000,550000,708331},{0,0.3,0.2,0.1,0})+LOOKUP(I156,{0,158334,300000,550000,708331},{0,6667,36667,91667,162500})),0)-LOOKUP(I156,{0,2120834,2162500,2204167,2245834},{48334,40000,26667,13334,0})),{0,162501,275001,579167,750001,1500001,3333334},{0,8296,36374,54113,130688,237893,408061}),-1))</f>
        <v/>
      </c>
      <c r="K156" s="25">
        <f>IF(AND(D156&gt;0,C156&gt;=E156),ROUND(B156*D156,0),0)</f>
        <v/>
      </c>
      <c r="L156" s="25">
        <f>ROUND(K156*0.14575,0)</f>
        <v/>
      </c>
      <c r="M156" s="25">
        <f>IF(K156=0,0,ROUNDDOWN(ROUND((K156-L156)*LOOKUP(I156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56" s="25">
        <f>B156*C156+K156</f>
        <v/>
      </c>
      <c r="O156" s="25">
        <f>H156*C156+L156</f>
        <v/>
      </c>
      <c r="P156" s="25">
        <f>J156*C156+M156</f>
        <v/>
      </c>
      <c r="Q156" s="25">
        <f>IF(F156=1,IF(N156&lt;741000,0,IF(N156&lt;2191000,N156-740000,IF(N156&lt;2193000,1451000,IF(N156&lt;2196000,1453000,IF(N156&lt;2200000,1456000,IF(N156&lt;6600000,ROUND(IF(FLOOR(N156,4000)&lt;=3600000,FLOOR(N156,4000)*0.7-80000,FLOOR(N156,4000)*0.8-440000),0),IF(N156&lt;=8500000,ROUNDDOWN(N156*0.9-1100000,0),N156-1950000))))))),IF(N156&lt;651000,0,IF(N156&lt;1900000,N156-650000,IF(N156&lt;6600000,ROUND(IF(FLOOR(N156,4000)&lt;=3600000,FLOOR(N156,4000)*0.7-80000,FLOOR(N156,4000)*0.8-440000),0),IF(N156&lt;=8500000,ROUNDDOWN(N156*0.9-1100000,0),N156-1950000)))))</f>
        <v/>
      </c>
      <c r="R156" s="25">
        <f>IF(F156=1,LOOKUP(Q156,{0,4890001,6550001,23500001},{1040000,670000,620000,0}),LOOKUP(Q156,{0,1320001,3360001,4890001,6550001,23500001},{950000,880000,680000,630000,580000,0}))</f>
        <v/>
      </c>
      <c r="S156" s="25">
        <f>MAX(0,ROUNDDOWN(Q156-O156-R156-G156,-3))</f>
        <v/>
      </c>
      <c r="T156" s="25">
        <f>IF(S156&lt;=0,0,ROUNDDOWN(S156*LOOKUP(S156,{0,1950001,3300001,6950001,9000001,18000001,40000001},{0.05,0.1,0.2,0.23,0.33,0.4,0.45})-LOOKUP(S156,{0,1950001,3300001,6950001,9000001,18000001,40000001},{0,97500,427500,636000,1536000,2796000,4796000}),0)+ROUNDDOWN(ROUNDDOWN(S156*LOOKUP(S156,{0,1950001,3300001,6950001,9000001,18000001,40000001},{0.05,0.1,0.2,0.23,0.33,0.4,0.45})-LOOKUP(S156,{0,1950001,3300001,6950001,9000001,18000001,40000001},{0,97500,427500,636000,1536000,2796000,4796000}),0)*0.021,0))</f>
        <v/>
      </c>
      <c r="U156" s="25">
        <f>P156-T156</f>
        <v/>
      </c>
      <c r="V156" s="26">
        <f>IF(AND(P156&gt;0,T156=0),1,0)</f>
        <v/>
      </c>
    </row>
    <row r="157">
      <c r="A157" t="inlineStr">
        <is>
          <t>退職月別 改正前</t>
        </is>
      </c>
      <c r="B157" s="25" t="n">
        <v>500000</v>
      </c>
      <c r="C157" s="26" t="n">
        <v>7</v>
      </c>
      <c r="D157" s="27" t="n">
        <v>0</v>
      </c>
      <c r="E157" s="26" t="n">
        <v>7</v>
      </c>
      <c r="F157" s="26" t="n">
        <v>0</v>
      </c>
      <c r="G157" s="25" t="n">
        <v>0</v>
      </c>
      <c r="H157" s="25">
        <f>ROUND(B157*0.14575,0)</f>
        <v/>
      </c>
      <c r="I157" s="25">
        <f>B157-H157</f>
        <v/>
      </c>
      <c r="J157" s="25">
        <f>IF(MAX(0,I157-ROUNDUP(IF(I157&lt;=158333,54167,I157*LOOKUP(I157,{0,158334,300000,550000,708331},{0,0.3,0.2,0.1,0})+LOOKUP(I157,{0,158334,300000,550000,708331},{0,6667,36667,91667,162500})),0)-LOOKUP(I157,{0,2120834,2162500,2204167,2245834},{48334,40000,26667,13334,0}))&lt;=0,0,ROUND(MAX(0,I157-ROUNDUP(IF(I157&lt;=158333,54167,I157*LOOKUP(I157,{0,158334,300000,550000,708331},{0,0.3,0.2,0.1,0})+LOOKUP(I157,{0,158334,300000,550000,708331},{0,6667,36667,91667,162500})),0)-LOOKUP(I157,{0,2120834,2162500,2204167,2245834},{48334,40000,26667,13334,0}))*LOOKUP(MAX(0,I157-ROUNDUP(IF(I157&lt;=158333,54167,I157*LOOKUP(I157,{0,158334,300000,550000,708331},{0,0.3,0.2,0.1,0})+LOOKUP(I157,{0,158334,300000,550000,708331},{0,6667,36667,91667,162500})),0)-LOOKUP(I157,{0,2120834,2162500,2204167,2245834},{48334,40000,26667,13334,0})),{0,162501,275001,579167,750001,1500001,3333334},{0.05105,0.1021,0.2042,0.23483,0.33693,0.4084,0.45945})-LOOKUP(MAX(0,I157-ROUNDUP(IF(I157&lt;=158333,54167,I157*LOOKUP(I157,{0,158334,300000,550000,708331},{0,0.3,0.2,0.1,0})+LOOKUP(I157,{0,158334,300000,550000,708331},{0,6667,36667,91667,162500})),0)-LOOKUP(I157,{0,2120834,2162500,2204167,2245834},{48334,40000,26667,13334,0})),{0,162501,275001,579167,750001,1500001,3333334},{0,8296,36374,54113,130688,237893,408061}),-1))</f>
        <v/>
      </c>
      <c r="K157" s="25">
        <f>IF(AND(D157&gt;0,C157&gt;=E157),ROUND(B157*D157,0),0)</f>
        <v/>
      </c>
      <c r="L157" s="25">
        <f>ROUND(K157*0.14575,0)</f>
        <v/>
      </c>
      <c r="M157" s="25">
        <f>IF(K157=0,0,ROUNDDOWN(ROUND((K157-L157)*LOOKUP(I157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57" s="25">
        <f>B157*C157+K157</f>
        <v/>
      </c>
      <c r="O157" s="25">
        <f>H157*C157+L157</f>
        <v/>
      </c>
      <c r="P157" s="25">
        <f>J157*C157+M157</f>
        <v/>
      </c>
      <c r="Q157" s="25">
        <f>IF(F157=1,IF(N157&lt;741000,0,IF(N157&lt;2191000,N157-740000,IF(N157&lt;2193000,1451000,IF(N157&lt;2196000,1453000,IF(N157&lt;2200000,1456000,IF(N157&lt;6600000,ROUND(IF(FLOOR(N157,4000)&lt;=3600000,FLOOR(N157,4000)*0.7-80000,FLOOR(N157,4000)*0.8-440000),0),IF(N157&lt;=8500000,ROUNDDOWN(N157*0.9-1100000,0),N157-1950000))))))),IF(N157&lt;651000,0,IF(N157&lt;1900000,N157-650000,IF(N157&lt;6600000,ROUND(IF(FLOOR(N157,4000)&lt;=3600000,FLOOR(N157,4000)*0.7-80000,FLOOR(N157,4000)*0.8-440000),0),IF(N157&lt;=8500000,ROUNDDOWN(N157*0.9-1100000,0),N157-1950000)))))</f>
        <v/>
      </c>
      <c r="R157" s="25">
        <f>IF(F157=1,LOOKUP(Q157,{0,4890001,6550001,23500001},{1040000,670000,620000,0}),LOOKUP(Q157,{0,1320001,3360001,4890001,6550001,23500001},{950000,880000,680000,630000,580000,0}))</f>
        <v/>
      </c>
      <c r="S157" s="25">
        <f>MAX(0,ROUNDDOWN(Q157-O157-R157-G157,-3))</f>
        <v/>
      </c>
      <c r="T157" s="25">
        <f>IF(S157&lt;=0,0,ROUNDDOWN(S157*LOOKUP(S157,{0,1950001,3300001,6950001,9000001,18000001,40000001},{0.05,0.1,0.2,0.23,0.33,0.4,0.45})-LOOKUP(S157,{0,1950001,3300001,6950001,9000001,18000001,40000001},{0,97500,427500,636000,1536000,2796000,4796000}),0)+ROUNDDOWN(ROUNDDOWN(S157*LOOKUP(S157,{0,1950001,3300001,6950001,9000001,18000001,40000001},{0.05,0.1,0.2,0.23,0.33,0.4,0.45})-LOOKUP(S157,{0,1950001,3300001,6950001,9000001,18000001,40000001},{0,97500,427500,636000,1536000,2796000,4796000}),0)*0.021,0))</f>
        <v/>
      </c>
      <c r="U157" s="25">
        <f>P157-T157</f>
        <v/>
      </c>
      <c r="V157" s="26">
        <f>IF(AND(P157&gt;0,T157=0),1,0)</f>
        <v/>
      </c>
    </row>
    <row r="158">
      <c r="A158" t="inlineStr">
        <is>
          <t>退職月別 改正前</t>
        </is>
      </c>
      <c r="B158" s="25" t="n">
        <v>200000</v>
      </c>
      <c r="C158" s="26" t="n">
        <v>8</v>
      </c>
      <c r="D158" s="27" t="n">
        <v>0</v>
      </c>
      <c r="E158" s="26" t="n">
        <v>7</v>
      </c>
      <c r="F158" s="26" t="n">
        <v>0</v>
      </c>
      <c r="G158" s="25" t="n">
        <v>0</v>
      </c>
      <c r="H158" s="25">
        <f>ROUND(B158*0.14575,0)</f>
        <v/>
      </c>
      <c r="I158" s="25">
        <f>B158-H158</f>
        <v/>
      </c>
      <c r="J158" s="25">
        <f>IF(MAX(0,I158-ROUNDUP(IF(I158&lt;=158333,54167,I158*LOOKUP(I158,{0,158334,300000,550000,708331},{0,0.3,0.2,0.1,0})+LOOKUP(I158,{0,158334,300000,550000,708331},{0,6667,36667,91667,162500})),0)-LOOKUP(I158,{0,2120834,2162500,2204167,2245834},{48334,40000,26667,13334,0}))&lt;=0,0,ROUND(MAX(0,I158-ROUNDUP(IF(I158&lt;=158333,54167,I158*LOOKUP(I158,{0,158334,300000,550000,708331},{0,0.3,0.2,0.1,0})+LOOKUP(I158,{0,158334,300000,550000,708331},{0,6667,36667,91667,162500})),0)-LOOKUP(I158,{0,2120834,2162500,2204167,2245834},{48334,40000,26667,13334,0}))*LOOKUP(MAX(0,I158-ROUNDUP(IF(I158&lt;=158333,54167,I158*LOOKUP(I158,{0,158334,300000,550000,708331},{0,0.3,0.2,0.1,0})+LOOKUP(I158,{0,158334,300000,550000,708331},{0,6667,36667,91667,162500})),0)-LOOKUP(I158,{0,2120834,2162500,2204167,2245834},{48334,40000,26667,13334,0})),{0,162501,275001,579167,750001,1500001,3333334},{0.05105,0.1021,0.2042,0.23483,0.33693,0.4084,0.45945})-LOOKUP(MAX(0,I158-ROUNDUP(IF(I158&lt;=158333,54167,I158*LOOKUP(I158,{0,158334,300000,550000,708331},{0,0.3,0.2,0.1,0})+LOOKUP(I158,{0,158334,300000,550000,708331},{0,6667,36667,91667,162500})),0)-LOOKUP(I158,{0,2120834,2162500,2204167,2245834},{48334,40000,26667,13334,0})),{0,162501,275001,579167,750001,1500001,3333334},{0,8296,36374,54113,130688,237893,408061}),-1))</f>
        <v/>
      </c>
      <c r="K158" s="25">
        <f>IF(AND(D158&gt;0,C158&gt;=E158),ROUND(B158*D158,0),0)</f>
        <v/>
      </c>
      <c r="L158" s="25">
        <f>ROUND(K158*0.14575,0)</f>
        <v/>
      </c>
      <c r="M158" s="25">
        <f>IF(K158=0,0,ROUNDDOWN(ROUND((K158-L158)*LOOKUP(I158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58" s="25">
        <f>B158*C158+K158</f>
        <v/>
      </c>
      <c r="O158" s="25">
        <f>H158*C158+L158</f>
        <v/>
      </c>
      <c r="P158" s="25">
        <f>J158*C158+M158</f>
        <v/>
      </c>
      <c r="Q158" s="25">
        <f>IF(F158=1,IF(N158&lt;741000,0,IF(N158&lt;2191000,N158-740000,IF(N158&lt;2193000,1451000,IF(N158&lt;2196000,1453000,IF(N158&lt;2200000,1456000,IF(N158&lt;6600000,ROUND(IF(FLOOR(N158,4000)&lt;=3600000,FLOOR(N158,4000)*0.7-80000,FLOOR(N158,4000)*0.8-440000),0),IF(N158&lt;=8500000,ROUNDDOWN(N158*0.9-1100000,0),N158-1950000))))))),IF(N158&lt;651000,0,IF(N158&lt;1900000,N158-650000,IF(N158&lt;6600000,ROUND(IF(FLOOR(N158,4000)&lt;=3600000,FLOOR(N158,4000)*0.7-80000,FLOOR(N158,4000)*0.8-440000),0),IF(N158&lt;=8500000,ROUNDDOWN(N158*0.9-1100000,0),N158-1950000)))))</f>
        <v/>
      </c>
      <c r="R158" s="25">
        <f>IF(F158=1,LOOKUP(Q158,{0,4890001,6550001,23500001},{1040000,670000,620000,0}),LOOKUP(Q158,{0,1320001,3360001,4890001,6550001,23500001},{950000,880000,680000,630000,580000,0}))</f>
        <v/>
      </c>
      <c r="S158" s="25">
        <f>MAX(0,ROUNDDOWN(Q158-O158-R158-G158,-3))</f>
        <v/>
      </c>
      <c r="T158" s="25">
        <f>IF(S158&lt;=0,0,ROUNDDOWN(S158*LOOKUP(S158,{0,1950001,3300001,6950001,9000001,18000001,40000001},{0.05,0.1,0.2,0.23,0.33,0.4,0.45})-LOOKUP(S158,{0,1950001,3300001,6950001,9000001,18000001,40000001},{0,97500,427500,636000,1536000,2796000,4796000}),0)+ROUNDDOWN(ROUNDDOWN(S158*LOOKUP(S158,{0,1950001,3300001,6950001,9000001,18000001,40000001},{0.05,0.1,0.2,0.23,0.33,0.4,0.45})-LOOKUP(S158,{0,1950001,3300001,6950001,9000001,18000001,40000001},{0,97500,427500,636000,1536000,2796000,4796000}),0)*0.021,0))</f>
        <v/>
      </c>
      <c r="U158" s="25">
        <f>P158-T158</f>
        <v/>
      </c>
      <c r="V158" s="26">
        <f>IF(AND(P158&gt;0,T158=0),1,0)</f>
        <v/>
      </c>
    </row>
    <row r="159">
      <c r="A159" t="inlineStr">
        <is>
          <t>退職月別 改正前</t>
        </is>
      </c>
      <c r="B159" s="25" t="n">
        <v>250000</v>
      </c>
      <c r="C159" s="26" t="n">
        <v>8</v>
      </c>
      <c r="D159" s="27" t="n">
        <v>0</v>
      </c>
      <c r="E159" s="26" t="n">
        <v>7</v>
      </c>
      <c r="F159" s="26" t="n">
        <v>0</v>
      </c>
      <c r="G159" s="25" t="n">
        <v>0</v>
      </c>
      <c r="H159" s="25">
        <f>ROUND(B159*0.14575,0)</f>
        <v/>
      </c>
      <c r="I159" s="25">
        <f>B159-H159</f>
        <v/>
      </c>
      <c r="J159" s="25">
        <f>IF(MAX(0,I159-ROUNDUP(IF(I159&lt;=158333,54167,I159*LOOKUP(I159,{0,158334,300000,550000,708331},{0,0.3,0.2,0.1,0})+LOOKUP(I159,{0,158334,300000,550000,708331},{0,6667,36667,91667,162500})),0)-LOOKUP(I159,{0,2120834,2162500,2204167,2245834},{48334,40000,26667,13334,0}))&lt;=0,0,ROUND(MAX(0,I159-ROUNDUP(IF(I159&lt;=158333,54167,I159*LOOKUP(I159,{0,158334,300000,550000,708331},{0,0.3,0.2,0.1,0})+LOOKUP(I159,{0,158334,300000,550000,708331},{0,6667,36667,91667,162500})),0)-LOOKUP(I159,{0,2120834,2162500,2204167,2245834},{48334,40000,26667,13334,0}))*LOOKUP(MAX(0,I159-ROUNDUP(IF(I159&lt;=158333,54167,I159*LOOKUP(I159,{0,158334,300000,550000,708331},{0,0.3,0.2,0.1,0})+LOOKUP(I159,{0,158334,300000,550000,708331},{0,6667,36667,91667,162500})),0)-LOOKUP(I159,{0,2120834,2162500,2204167,2245834},{48334,40000,26667,13334,0})),{0,162501,275001,579167,750001,1500001,3333334},{0.05105,0.1021,0.2042,0.23483,0.33693,0.4084,0.45945})-LOOKUP(MAX(0,I159-ROUNDUP(IF(I159&lt;=158333,54167,I159*LOOKUP(I159,{0,158334,300000,550000,708331},{0,0.3,0.2,0.1,0})+LOOKUP(I159,{0,158334,300000,550000,708331},{0,6667,36667,91667,162500})),0)-LOOKUP(I159,{0,2120834,2162500,2204167,2245834},{48334,40000,26667,13334,0})),{0,162501,275001,579167,750001,1500001,3333334},{0,8296,36374,54113,130688,237893,408061}),-1))</f>
        <v/>
      </c>
      <c r="K159" s="25">
        <f>IF(AND(D159&gt;0,C159&gt;=E159),ROUND(B159*D159,0),0)</f>
        <v/>
      </c>
      <c r="L159" s="25">
        <f>ROUND(K159*0.14575,0)</f>
        <v/>
      </c>
      <c r="M159" s="25">
        <f>IF(K159=0,0,ROUNDDOWN(ROUND((K159-L159)*LOOKUP(I159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59" s="25">
        <f>B159*C159+K159</f>
        <v/>
      </c>
      <c r="O159" s="25">
        <f>H159*C159+L159</f>
        <v/>
      </c>
      <c r="P159" s="25">
        <f>J159*C159+M159</f>
        <v/>
      </c>
      <c r="Q159" s="25">
        <f>IF(F159=1,IF(N159&lt;741000,0,IF(N159&lt;2191000,N159-740000,IF(N159&lt;2193000,1451000,IF(N159&lt;2196000,1453000,IF(N159&lt;2200000,1456000,IF(N159&lt;6600000,ROUND(IF(FLOOR(N159,4000)&lt;=3600000,FLOOR(N159,4000)*0.7-80000,FLOOR(N159,4000)*0.8-440000),0),IF(N159&lt;=8500000,ROUNDDOWN(N159*0.9-1100000,0),N159-1950000))))))),IF(N159&lt;651000,0,IF(N159&lt;1900000,N159-650000,IF(N159&lt;6600000,ROUND(IF(FLOOR(N159,4000)&lt;=3600000,FLOOR(N159,4000)*0.7-80000,FLOOR(N159,4000)*0.8-440000),0),IF(N159&lt;=8500000,ROUNDDOWN(N159*0.9-1100000,0),N159-1950000)))))</f>
        <v/>
      </c>
      <c r="R159" s="25">
        <f>IF(F159=1,LOOKUP(Q159,{0,4890001,6550001,23500001},{1040000,670000,620000,0}),LOOKUP(Q159,{0,1320001,3360001,4890001,6550001,23500001},{950000,880000,680000,630000,580000,0}))</f>
        <v/>
      </c>
      <c r="S159" s="25">
        <f>MAX(0,ROUNDDOWN(Q159-O159-R159-G159,-3))</f>
        <v/>
      </c>
      <c r="T159" s="25">
        <f>IF(S159&lt;=0,0,ROUNDDOWN(S159*LOOKUP(S159,{0,1950001,3300001,6950001,9000001,18000001,40000001},{0.05,0.1,0.2,0.23,0.33,0.4,0.45})-LOOKUP(S159,{0,1950001,3300001,6950001,9000001,18000001,40000001},{0,97500,427500,636000,1536000,2796000,4796000}),0)+ROUNDDOWN(ROUNDDOWN(S159*LOOKUP(S159,{0,1950001,3300001,6950001,9000001,18000001,40000001},{0.05,0.1,0.2,0.23,0.33,0.4,0.45})-LOOKUP(S159,{0,1950001,3300001,6950001,9000001,18000001,40000001},{0,97500,427500,636000,1536000,2796000,4796000}),0)*0.021,0))</f>
        <v/>
      </c>
      <c r="U159" s="25">
        <f>P159-T159</f>
        <v/>
      </c>
      <c r="V159" s="26">
        <f>IF(AND(P159&gt;0,T159=0),1,0)</f>
        <v/>
      </c>
    </row>
    <row r="160">
      <c r="A160" t="inlineStr">
        <is>
          <t>退職月別 改正前</t>
        </is>
      </c>
      <c r="B160" s="25" t="n">
        <v>300000</v>
      </c>
      <c r="C160" s="26" t="n">
        <v>8</v>
      </c>
      <c r="D160" s="27" t="n">
        <v>0</v>
      </c>
      <c r="E160" s="26" t="n">
        <v>7</v>
      </c>
      <c r="F160" s="26" t="n">
        <v>0</v>
      </c>
      <c r="G160" s="25" t="n">
        <v>0</v>
      </c>
      <c r="H160" s="25">
        <f>ROUND(B160*0.14575,0)</f>
        <v/>
      </c>
      <c r="I160" s="25">
        <f>B160-H160</f>
        <v/>
      </c>
      <c r="J160" s="25">
        <f>IF(MAX(0,I160-ROUNDUP(IF(I160&lt;=158333,54167,I160*LOOKUP(I160,{0,158334,300000,550000,708331},{0,0.3,0.2,0.1,0})+LOOKUP(I160,{0,158334,300000,550000,708331},{0,6667,36667,91667,162500})),0)-LOOKUP(I160,{0,2120834,2162500,2204167,2245834},{48334,40000,26667,13334,0}))&lt;=0,0,ROUND(MAX(0,I160-ROUNDUP(IF(I160&lt;=158333,54167,I160*LOOKUP(I160,{0,158334,300000,550000,708331},{0,0.3,0.2,0.1,0})+LOOKUP(I160,{0,158334,300000,550000,708331},{0,6667,36667,91667,162500})),0)-LOOKUP(I160,{0,2120834,2162500,2204167,2245834},{48334,40000,26667,13334,0}))*LOOKUP(MAX(0,I160-ROUNDUP(IF(I160&lt;=158333,54167,I160*LOOKUP(I160,{0,158334,300000,550000,708331},{0,0.3,0.2,0.1,0})+LOOKUP(I160,{0,158334,300000,550000,708331},{0,6667,36667,91667,162500})),0)-LOOKUP(I160,{0,2120834,2162500,2204167,2245834},{48334,40000,26667,13334,0})),{0,162501,275001,579167,750001,1500001,3333334},{0.05105,0.1021,0.2042,0.23483,0.33693,0.4084,0.45945})-LOOKUP(MAX(0,I160-ROUNDUP(IF(I160&lt;=158333,54167,I160*LOOKUP(I160,{0,158334,300000,550000,708331},{0,0.3,0.2,0.1,0})+LOOKUP(I160,{0,158334,300000,550000,708331},{0,6667,36667,91667,162500})),0)-LOOKUP(I160,{0,2120834,2162500,2204167,2245834},{48334,40000,26667,13334,0})),{0,162501,275001,579167,750001,1500001,3333334},{0,8296,36374,54113,130688,237893,408061}),-1))</f>
        <v/>
      </c>
      <c r="K160" s="25">
        <f>IF(AND(D160&gt;0,C160&gt;=E160),ROUND(B160*D160,0),0)</f>
        <v/>
      </c>
      <c r="L160" s="25">
        <f>ROUND(K160*0.14575,0)</f>
        <v/>
      </c>
      <c r="M160" s="25">
        <f>IF(K160=0,0,ROUNDDOWN(ROUND((K160-L160)*LOOKUP(I160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60" s="25">
        <f>B160*C160+K160</f>
        <v/>
      </c>
      <c r="O160" s="25">
        <f>H160*C160+L160</f>
        <v/>
      </c>
      <c r="P160" s="25">
        <f>J160*C160+M160</f>
        <v/>
      </c>
      <c r="Q160" s="25">
        <f>IF(F160=1,IF(N160&lt;741000,0,IF(N160&lt;2191000,N160-740000,IF(N160&lt;2193000,1451000,IF(N160&lt;2196000,1453000,IF(N160&lt;2200000,1456000,IF(N160&lt;6600000,ROUND(IF(FLOOR(N160,4000)&lt;=3600000,FLOOR(N160,4000)*0.7-80000,FLOOR(N160,4000)*0.8-440000),0),IF(N160&lt;=8500000,ROUNDDOWN(N160*0.9-1100000,0),N160-1950000))))))),IF(N160&lt;651000,0,IF(N160&lt;1900000,N160-650000,IF(N160&lt;6600000,ROUND(IF(FLOOR(N160,4000)&lt;=3600000,FLOOR(N160,4000)*0.7-80000,FLOOR(N160,4000)*0.8-440000),0),IF(N160&lt;=8500000,ROUNDDOWN(N160*0.9-1100000,0),N160-1950000)))))</f>
        <v/>
      </c>
      <c r="R160" s="25">
        <f>IF(F160=1,LOOKUP(Q160,{0,4890001,6550001,23500001},{1040000,670000,620000,0}),LOOKUP(Q160,{0,1320001,3360001,4890001,6550001,23500001},{950000,880000,680000,630000,580000,0}))</f>
        <v/>
      </c>
      <c r="S160" s="25">
        <f>MAX(0,ROUNDDOWN(Q160-O160-R160-G160,-3))</f>
        <v/>
      </c>
      <c r="T160" s="25">
        <f>IF(S160&lt;=0,0,ROUNDDOWN(S160*LOOKUP(S160,{0,1950001,3300001,6950001,9000001,18000001,40000001},{0.05,0.1,0.2,0.23,0.33,0.4,0.45})-LOOKUP(S160,{0,1950001,3300001,6950001,9000001,18000001,40000001},{0,97500,427500,636000,1536000,2796000,4796000}),0)+ROUNDDOWN(ROUNDDOWN(S160*LOOKUP(S160,{0,1950001,3300001,6950001,9000001,18000001,40000001},{0.05,0.1,0.2,0.23,0.33,0.4,0.45})-LOOKUP(S160,{0,1950001,3300001,6950001,9000001,18000001,40000001},{0,97500,427500,636000,1536000,2796000,4796000}),0)*0.021,0))</f>
        <v/>
      </c>
      <c r="U160" s="25">
        <f>P160-T160</f>
        <v/>
      </c>
      <c r="V160" s="26">
        <f>IF(AND(P160&gt;0,T160=0),1,0)</f>
        <v/>
      </c>
    </row>
    <row r="161">
      <c r="A161" t="inlineStr">
        <is>
          <t>退職月別 改正前</t>
        </is>
      </c>
      <c r="B161" s="25" t="n">
        <v>400000</v>
      </c>
      <c r="C161" s="26" t="n">
        <v>8</v>
      </c>
      <c r="D161" s="27" t="n">
        <v>0</v>
      </c>
      <c r="E161" s="26" t="n">
        <v>7</v>
      </c>
      <c r="F161" s="26" t="n">
        <v>0</v>
      </c>
      <c r="G161" s="25" t="n">
        <v>0</v>
      </c>
      <c r="H161" s="25">
        <f>ROUND(B161*0.14575,0)</f>
        <v/>
      </c>
      <c r="I161" s="25">
        <f>B161-H161</f>
        <v/>
      </c>
      <c r="J161" s="25">
        <f>IF(MAX(0,I161-ROUNDUP(IF(I161&lt;=158333,54167,I161*LOOKUP(I161,{0,158334,300000,550000,708331},{0,0.3,0.2,0.1,0})+LOOKUP(I161,{0,158334,300000,550000,708331},{0,6667,36667,91667,162500})),0)-LOOKUP(I161,{0,2120834,2162500,2204167,2245834},{48334,40000,26667,13334,0}))&lt;=0,0,ROUND(MAX(0,I161-ROUNDUP(IF(I161&lt;=158333,54167,I161*LOOKUP(I161,{0,158334,300000,550000,708331},{0,0.3,0.2,0.1,0})+LOOKUP(I161,{0,158334,300000,550000,708331},{0,6667,36667,91667,162500})),0)-LOOKUP(I161,{0,2120834,2162500,2204167,2245834},{48334,40000,26667,13334,0}))*LOOKUP(MAX(0,I161-ROUNDUP(IF(I161&lt;=158333,54167,I161*LOOKUP(I161,{0,158334,300000,550000,708331},{0,0.3,0.2,0.1,0})+LOOKUP(I161,{0,158334,300000,550000,708331},{0,6667,36667,91667,162500})),0)-LOOKUP(I161,{0,2120834,2162500,2204167,2245834},{48334,40000,26667,13334,0})),{0,162501,275001,579167,750001,1500001,3333334},{0.05105,0.1021,0.2042,0.23483,0.33693,0.4084,0.45945})-LOOKUP(MAX(0,I161-ROUNDUP(IF(I161&lt;=158333,54167,I161*LOOKUP(I161,{0,158334,300000,550000,708331},{0,0.3,0.2,0.1,0})+LOOKUP(I161,{0,158334,300000,550000,708331},{0,6667,36667,91667,162500})),0)-LOOKUP(I161,{0,2120834,2162500,2204167,2245834},{48334,40000,26667,13334,0})),{0,162501,275001,579167,750001,1500001,3333334},{0,8296,36374,54113,130688,237893,408061}),-1))</f>
        <v/>
      </c>
      <c r="K161" s="25">
        <f>IF(AND(D161&gt;0,C161&gt;=E161),ROUND(B161*D161,0),0)</f>
        <v/>
      </c>
      <c r="L161" s="25">
        <f>ROUND(K161*0.14575,0)</f>
        <v/>
      </c>
      <c r="M161" s="25">
        <f>IF(K161=0,0,ROUNDDOWN(ROUND((K161-L161)*LOOKUP(I161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61" s="25">
        <f>B161*C161+K161</f>
        <v/>
      </c>
      <c r="O161" s="25">
        <f>H161*C161+L161</f>
        <v/>
      </c>
      <c r="P161" s="25">
        <f>J161*C161+M161</f>
        <v/>
      </c>
      <c r="Q161" s="25">
        <f>IF(F161=1,IF(N161&lt;741000,0,IF(N161&lt;2191000,N161-740000,IF(N161&lt;2193000,1451000,IF(N161&lt;2196000,1453000,IF(N161&lt;2200000,1456000,IF(N161&lt;6600000,ROUND(IF(FLOOR(N161,4000)&lt;=3600000,FLOOR(N161,4000)*0.7-80000,FLOOR(N161,4000)*0.8-440000),0),IF(N161&lt;=8500000,ROUNDDOWN(N161*0.9-1100000,0),N161-1950000))))))),IF(N161&lt;651000,0,IF(N161&lt;1900000,N161-650000,IF(N161&lt;6600000,ROUND(IF(FLOOR(N161,4000)&lt;=3600000,FLOOR(N161,4000)*0.7-80000,FLOOR(N161,4000)*0.8-440000),0),IF(N161&lt;=8500000,ROUNDDOWN(N161*0.9-1100000,0),N161-1950000)))))</f>
        <v/>
      </c>
      <c r="R161" s="25">
        <f>IF(F161=1,LOOKUP(Q161,{0,4890001,6550001,23500001},{1040000,670000,620000,0}),LOOKUP(Q161,{0,1320001,3360001,4890001,6550001,23500001},{950000,880000,680000,630000,580000,0}))</f>
        <v/>
      </c>
      <c r="S161" s="25">
        <f>MAX(0,ROUNDDOWN(Q161-O161-R161-G161,-3))</f>
        <v/>
      </c>
      <c r="T161" s="25">
        <f>IF(S161&lt;=0,0,ROUNDDOWN(S161*LOOKUP(S161,{0,1950001,3300001,6950001,9000001,18000001,40000001},{0.05,0.1,0.2,0.23,0.33,0.4,0.45})-LOOKUP(S161,{0,1950001,3300001,6950001,9000001,18000001,40000001},{0,97500,427500,636000,1536000,2796000,4796000}),0)+ROUNDDOWN(ROUNDDOWN(S161*LOOKUP(S161,{0,1950001,3300001,6950001,9000001,18000001,40000001},{0.05,0.1,0.2,0.23,0.33,0.4,0.45})-LOOKUP(S161,{0,1950001,3300001,6950001,9000001,18000001,40000001},{0,97500,427500,636000,1536000,2796000,4796000}),0)*0.021,0))</f>
        <v/>
      </c>
      <c r="U161" s="25">
        <f>P161-T161</f>
        <v/>
      </c>
      <c r="V161" s="26">
        <f>IF(AND(P161&gt;0,T161=0),1,0)</f>
        <v/>
      </c>
    </row>
    <row r="162">
      <c r="A162" t="inlineStr">
        <is>
          <t>退職月別 改正前</t>
        </is>
      </c>
      <c r="B162" s="25" t="n">
        <v>500000</v>
      </c>
      <c r="C162" s="26" t="n">
        <v>8</v>
      </c>
      <c r="D162" s="27" t="n">
        <v>0</v>
      </c>
      <c r="E162" s="26" t="n">
        <v>7</v>
      </c>
      <c r="F162" s="26" t="n">
        <v>0</v>
      </c>
      <c r="G162" s="25" t="n">
        <v>0</v>
      </c>
      <c r="H162" s="25">
        <f>ROUND(B162*0.14575,0)</f>
        <v/>
      </c>
      <c r="I162" s="25">
        <f>B162-H162</f>
        <v/>
      </c>
      <c r="J162" s="25">
        <f>IF(MAX(0,I162-ROUNDUP(IF(I162&lt;=158333,54167,I162*LOOKUP(I162,{0,158334,300000,550000,708331},{0,0.3,0.2,0.1,0})+LOOKUP(I162,{0,158334,300000,550000,708331},{0,6667,36667,91667,162500})),0)-LOOKUP(I162,{0,2120834,2162500,2204167,2245834},{48334,40000,26667,13334,0}))&lt;=0,0,ROUND(MAX(0,I162-ROUNDUP(IF(I162&lt;=158333,54167,I162*LOOKUP(I162,{0,158334,300000,550000,708331},{0,0.3,0.2,0.1,0})+LOOKUP(I162,{0,158334,300000,550000,708331},{0,6667,36667,91667,162500})),0)-LOOKUP(I162,{0,2120834,2162500,2204167,2245834},{48334,40000,26667,13334,0}))*LOOKUP(MAX(0,I162-ROUNDUP(IF(I162&lt;=158333,54167,I162*LOOKUP(I162,{0,158334,300000,550000,708331},{0,0.3,0.2,0.1,0})+LOOKUP(I162,{0,158334,300000,550000,708331},{0,6667,36667,91667,162500})),0)-LOOKUP(I162,{0,2120834,2162500,2204167,2245834},{48334,40000,26667,13334,0})),{0,162501,275001,579167,750001,1500001,3333334},{0.05105,0.1021,0.2042,0.23483,0.33693,0.4084,0.45945})-LOOKUP(MAX(0,I162-ROUNDUP(IF(I162&lt;=158333,54167,I162*LOOKUP(I162,{0,158334,300000,550000,708331},{0,0.3,0.2,0.1,0})+LOOKUP(I162,{0,158334,300000,550000,708331},{0,6667,36667,91667,162500})),0)-LOOKUP(I162,{0,2120834,2162500,2204167,2245834},{48334,40000,26667,13334,0})),{0,162501,275001,579167,750001,1500001,3333334},{0,8296,36374,54113,130688,237893,408061}),-1))</f>
        <v/>
      </c>
      <c r="K162" s="25">
        <f>IF(AND(D162&gt;0,C162&gt;=E162),ROUND(B162*D162,0),0)</f>
        <v/>
      </c>
      <c r="L162" s="25">
        <f>ROUND(K162*0.14575,0)</f>
        <v/>
      </c>
      <c r="M162" s="25">
        <f>IF(K162=0,0,ROUNDDOWN(ROUND((K162-L162)*LOOKUP(I162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62" s="25">
        <f>B162*C162+K162</f>
        <v/>
      </c>
      <c r="O162" s="25">
        <f>H162*C162+L162</f>
        <v/>
      </c>
      <c r="P162" s="25">
        <f>J162*C162+M162</f>
        <v/>
      </c>
      <c r="Q162" s="25">
        <f>IF(F162=1,IF(N162&lt;741000,0,IF(N162&lt;2191000,N162-740000,IF(N162&lt;2193000,1451000,IF(N162&lt;2196000,1453000,IF(N162&lt;2200000,1456000,IF(N162&lt;6600000,ROUND(IF(FLOOR(N162,4000)&lt;=3600000,FLOOR(N162,4000)*0.7-80000,FLOOR(N162,4000)*0.8-440000),0),IF(N162&lt;=8500000,ROUNDDOWN(N162*0.9-1100000,0),N162-1950000))))))),IF(N162&lt;651000,0,IF(N162&lt;1900000,N162-650000,IF(N162&lt;6600000,ROUND(IF(FLOOR(N162,4000)&lt;=3600000,FLOOR(N162,4000)*0.7-80000,FLOOR(N162,4000)*0.8-440000),0),IF(N162&lt;=8500000,ROUNDDOWN(N162*0.9-1100000,0),N162-1950000)))))</f>
        <v/>
      </c>
      <c r="R162" s="25">
        <f>IF(F162=1,LOOKUP(Q162,{0,4890001,6550001,23500001},{1040000,670000,620000,0}),LOOKUP(Q162,{0,1320001,3360001,4890001,6550001,23500001},{950000,880000,680000,630000,580000,0}))</f>
        <v/>
      </c>
      <c r="S162" s="25">
        <f>MAX(0,ROUNDDOWN(Q162-O162-R162-G162,-3))</f>
        <v/>
      </c>
      <c r="T162" s="25">
        <f>IF(S162&lt;=0,0,ROUNDDOWN(S162*LOOKUP(S162,{0,1950001,3300001,6950001,9000001,18000001,40000001},{0.05,0.1,0.2,0.23,0.33,0.4,0.45})-LOOKUP(S162,{0,1950001,3300001,6950001,9000001,18000001,40000001},{0,97500,427500,636000,1536000,2796000,4796000}),0)+ROUNDDOWN(ROUNDDOWN(S162*LOOKUP(S162,{0,1950001,3300001,6950001,9000001,18000001,40000001},{0.05,0.1,0.2,0.23,0.33,0.4,0.45})-LOOKUP(S162,{0,1950001,3300001,6950001,9000001,18000001,40000001},{0,97500,427500,636000,1536000,2796000,4796000}),0)*0.021,0))</f>
        <v/>
      </c>
      <c r="U162" s="25">
        <f>P162-T162</f>
        <v/>
      </c>
      <c r="V162" s="26">
        <f>IF(AND(P162&gt;0,T162=0),1,0)</f>
        <v/>
      </c>
    </row>
    <row r="163">
      <c r="A163" t="inlineStr">
        <is>
          <t>退職月別 改正前</t>
        </is>
      </c>
      <c r="B163" s="25" t="n">
        <v>200000</v>
      </c>
      <c r="C163" s="26" t="n">
        <v>9</v>
      </c>
      <c r="D163" s="27" t="n">
        <v>0</v>
      </c>
      <c r="E163" s="26" t="n">
        <v>7</v>
      </c>
      <c r="F163" s="26" t="n">
        <v>0</v>
      </c>
      <c r="G163" s="25" t="n">
        <v>0</v>
      </c>
      <c r="H163" s="25">
        <f>ROUND(B163*0.14575,0)</f>
        <v/>
      </c>
      <c r="I163" s="25">
        <f>B163-H163</f>
        <v/>
      </c>
      <c r="J163" s="25">
        <f>IF(MAX(0,I163-ROUNDUP(IF(I163&lt;=158333,54167,I163*LOOKUP(I163,{0,158334,300000,550000,708331},{0,0.3,0.2,0.1,0})+LOOKUP(I163,{0,158334,300000,550000,708331},{0,6667,36667,91667,162500})),0)-LOOKUP(I163,{0,2120834,2162500,2204167,2245834},{48334,40000,26667,13334,0}))&lt;=0,0,ROUND(MAX(0,I163-ROUNDUP(IF(I163&lt;=158333,54167,I163*LOOKUP(I163,{0,158334,300000,550000,708331},{0,0.3,0.2,0.1,0})+LOOKUP(I163,{0,158334,300000,550000,708331},{0,6667,36667,91667,162500})),0)-LOOKUP(I163,{0,2120834,2162500,2204167,2245834},{48334,40000,26667,13334,0}))*LOOKUP(MAX(0,I163-ROUNDUP(IF(I163&lt;=158333,54167,I163*LOOKUP(I163,{0,158334,300000,550000,708331},{0,0.3,0.2,0.1,0})+LOOKUP(I163,{0,158334,300000,550000,708331},{0,6667,36667,91667,162500})),0)-LOOKUP(I163,{0,2120834,2162500,2204167,2245834},{48334,40000,26667,13334,0})),{0,162501,275001,579167,750001,1500001,3333334},{0.05105,0.1021,0.2042,0.23483,0.33693,0.4084,0.45945})-LOOKUP(MAX(0,I163-ROUNDUP(IF(I163&lt;=158333,54167,I163*LOOKUP(I163,{0,158334,300000,550000,708331},{0,0.3,0.2,0.1,0})+LOOKUP(I163,{0,158334,300000,550000,708331},{0,6667,36667,91667,162500})),0)-LOOKUP(I163,{0,2120834,2162500,2204167,2245834},{48334,40000,26667,13334,0})),{0,162501,275001,579167,750001,1500001,3333334},{0,8296,36374,54113,130688,237893,408061}),-1))</f>
        <v/>
      </c>
      <c r="K163" s="25">
        <f>IF(AND(D163&gt;0,C163&gt;=E163),ROUND(B163*D163,0),0)</f>
        <v/>
      </c>
      <c r="L163" s="25">
        <f>ROUND(K163*0.14575,0)</f>
        <v/>
      </c>
      <c r="M163" s="25">
        <f>IF(K163=0,0,ROUNDDOWN(ROUND((K163-L163)*LOOKUP(I163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63" s="25">
        <f>B163*C163+K163</f>
        <v/>
      </c>
      <c r="O163" s="25">
        <f>H163*C163+L163</f>
        <v/>
      </c>
      <c r="P163" s="25">
        <f>J163*C163+M163</f>
        <v/>
      </c>
      <c r="Q163" s="25">
        <f>IF(F163=1,IF(N163&lt;741000,0,IF(N163&lt;2191000,N163-740000,IF(N163&lt;2193000,1451000,IF(N163&lt;2196000,1453000,IF(N163&lt;2200000,1456000,IF(N163&lt;6600000,ROUND(IF(FLOOR(N163,4000)&lt;=3600000,FLOOR(N163,4000)*0.7-80000,FLOOR(N163,4000)*0.8-440000),0),IF(N163&lt;=8500000,ROUNDDOWN(N163*0.9-1100000,0),N163-1950000))))))),IF(N163&lt;651000,0,IF(N163&lt;1900000,N163-650000,IF(N163&lt;6600000,ROUND(IF(FLOOR(N163,4000)&lt;=3600000,FLOOR(N163,4000)*0.7-80000,FLOOR(N163,4000)*0.8-440000),0),IF(N163&lt;=8500000,ROUNDDOWN(N163*0.9-1100000,0),N163-1950000)))))</f>
        <v/>
      </c>
      <c r="R163" s="25">
        <f>IF(F163=1,LOOKUP(Q163,{0,4890001,6550001,23500001},{1040000,670000,620000,0}),LOOKUP(Q163,{0,1320001,3360001,4890001,6550001,23500001},{950000,880000,680000,630000,580000,0}))</f>
        <v/>
      </c>
      <c r="S163" s="25">
        <f>MAX(0,ROUNDDOWN(Q163-O163-R163-G163,-3))</f>
        <v/>
      </c>
      <c r="T163" s="25">
        <f>IF(S163&lt;=0,0,ROUNDDOWN(S163*LOOKUP(S163,{0,1950001,3300001,6950001,9000001,18000001,40000001},{0.05,0.1,0.2,0.23,0.33,0.4,0.45})-LOOKUP(S163,{0,1950001,3300001,6950001,9000001,18000001,40000001},{0,97500,427500,636000,1536000,2796000,4796000}),0)+ROUNDDOWN(ROUNDDOWN(S163*LOOKUP(S163,{0,1950001,3300001,6950001,9000001,18000001,40000001},{0.05,0.1,0.2,0.23,0.33,0.4,0.45})-LOOKUP(S163,{0,1950001,3300001,6950001,9000001,18000001,40000001},{0,97500,427500,636000,1536000,2796000,4796000}),0)*0.021,0))</f>
        <v/>
      </c>
      <c r="U163" s="25">
        <f>P163-T163</f>
        <v/>
      </c>
      <c r="V163" s="26">
        <f>IF(AND(P163&gt;0,T163=0),1,0)</f>
        <v/>
      </c>
    </row>
    <row r="164">
      <c r="A164" t="inlineStr">
        <is>
          <t>退職月別 改正前</t>
        </is>
      </c>
      <c r="B164" s="25" t="n">
        <v>250000</v>
      </c>
      <c r="C164" s="26" t="n">
        <v>9</v>
      </c>
      <c r="D164" s="27" t="n">
        <v>0</v>
      </c>
      <c r="E164" s="26" t="n">
        <v>7</v>
      </c>
      <c r="F164" s="26" t="n">
        <v>0</v>
      </c>
      <c r="G164" s="25" t="n">
        <v>0</v>
      </c>
      <c r="H164" s="25">
        <f>ROUND(B164*0.14575,0)</f>
        <v/>
      </c>
      <c r="I164" s="25">
        <f>B164-H164</f>
        <v/>
      </c>
      <c r="J164" s="25">
        <f>IF(MAX(0,I164-ROUNDUP(IF(I164&lt;=158333,54167,I164*LOOKUP(I164,{0,158334,300000,550000,708331},{0,0.3,0.2,0.1,0})+LOOKUP(I164,{0,158334,300000,550000,708331},{0,6667,36667,91667,162500})),0)-LOOKUP(I164,{0,2120834,2162500,2204167,2245834},{48334,40000,26667,13334,0}))&lt;=0,0,ROUND(MAX(0,I164-ROUNDUP(IF(I164&lt;=158333,54167,I164*LOOKUP(I164,{0,158334,300000,550000,708331},{0,0.3,0.2,0.1,0})+LOOKUP(I164,{0,158334,300000,550000,708331},{0,6667,36667,91667,162500})),0)-LOOKUP(I164,{0,2120834,2162500,2204167,2245834},{48334,40000,26667,13334,0}))*LOOKUP(MAX(0,I164-ROUNDUP(IF(I164&lt;=158333,54167,I164*LOOKUP(I164,{0,158334,300000,550000,708331},{0,0.3,0.2,0.1,0})+LOOKUP(I164,{0,158334,300000,550000,708331},{0,6667,36667,91667,162500})),0)-LOOKUP(I164,{0,2120834,2162500,2204167,2245834},{48334,40000,26667,13334,0})),{0,162501,275001,579167,750001,1500001,3333334},{0.05105,0.1021,0.2042,0.23483,0.33693,0.4084,0.45945})-LOOKUP(MAX(0,I164-ROUNDUP(IF(I164&lt;=158333,54167,I164*LOOKUP(I164,{0,158334,300000,550000,708331},{0,0.3,0.2,0.1,0})+LOOKUP(I164,{0,158334,300000,550000,708331},{0,6667,36667,91667,162500})),0)-LOOKUP(I164,{0,2120834,2162500,2204167,2245834},{48334,40000,26667,13334,0})),{0,162501,275001,579167,750001,1500001,3333334},{0,8296,36374,54113,130688,237893,408061}),-1))</f>
        <v/>
      </c>
      <c r="K164" s="25">
        <f>IF(AND(D164&gt;0,C164&gt;=E164),ROUND(B164*D164,0),0)</f>
        <v/>
      </c>
      <c r="L164" s="25">
        <f>ROUND(K164*0.14575,0)</f>
        <v/>
      </c>
      <c r="M164" s="25">
        <f>IF(K164=0,0,ROUNDDOWN(ROUND((K164-L164)*LOOKUP(I164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64" s="25">
        <f>B164*C164+K164</f>
        <v/>
      </c>
      <c r="O164" s="25">
        <f>H164*C164+L164</f>
        <v/>
      </c>
      <c r="P164" s="25">
        <f>J164*C164+M164</f>
        <v/>
      </c>
      <c r="Q164" s="25">
        <f>IF(F164=1,IF(N164&lt;741000,0,IF(N164&lt;2191000,N164-740000,IF(N164&lt;2193000,1451000,IF(N164&lt;2196000,1453000,IF(N164&lt;2200000,1456000,IF(N164&lt;6600000,ROUND(IF(FLOOR(N164,4000)&lt;=3600000,FLOOR(N164,4000)*0.7-80000,FLOOR(N164,4000)*0.8-440000),0),IF(N164&lt;=8500000,ROUNDDOWN(N164*0.9-1100000,0),N164-1950000))))))),IF(N164&lt;651000,0,IF(N164&lt;1900000,N164-650000,IF(N164&lt;6600000,ROUND(IF(FLOOR(N164,4000)&lt;=3600000,FLOOR(N164,4000)*0.7-80000,FLOOR(N164,4000)*0.8-440000),0),IF(N164&lt;=8500000,ROUNDDOWN(N164*0.9-1100000,0),N164-1950000)))))</f>
        <v/>
      </c>
      <c r="R164" s="25">
        <f>IF(F164=1,LOOKUP(Q164,{0,4890001,6550001,23500001},{1040000,670000,620000,0}),LOOKUP(Q164,{0,1320001,3360001,4890001,6550001,23500001},{950000,880000,680000,630000,580000,0}))</f>
        <v/>
      </c>
      <c r="S164" s="25">
        <f>MAX(0,ROUNDDOWN(Q164-O164-R164-G164,-3))</f>
        <v/>
      </c>
      <c r="T164" s="25">
        <f>IF(S164&lt;=0,0,ROUNDDOWN(S164*LOOKUP(S164,{0,1950001,3300001,6950001,9000001,18000001,40000001},{0.05,0.1,0.2,0.23,0.33,0.4,0.45})-LOOKUP(S164,{0,1950001,3300001,6950001,9000001,18000001,40000001},{0,97500,427500,636000,1536000,2796000,4796000}),0)+ROUNDDOWN(ROUNDDOWN(S164*LOOKUP(S164,{0,1950001,3300001,6950001,9000001,18000001,40000001},{0.05,0.1,0.2,0.23,0.33,0.4,0.45})-LOOKUP(S164,{0,1950001,3300001,6950001,9000001,18000001,40000001},{0,97500,427500,636000,1536000,2796000,4796000}),0)*0.021,0))</f>
        <v/>
      </c>
      <c r="U164" s="25">
        <f>P164-T164</f>
        <v/>
      </c>
      <c r="V164" s="26">
        <f>IF(AND(P164&gt;0,T164=0),1,0)</f>
        <v/>
      </c>
    </row>
    <row r="165">
      <c r="A165" t="inlineStr">
        <is>
          <t>退職月別 改正前</t>
        </is>
      </c>
      <c r="B165" s="25" t="n">
        <v>300000</v>
      </c>
      <c r="C165" s="26" t="n">
        <v>9</v>
      </c>
      <c r="D165" s="27" t="n">
        <v>0</v>
      </c>
      <c r="E165" s="26" t="n">
        <v>7</v>
      </c>
      <c r="F165" s="26" t="n">
        <v>0</v>
      </c>
      <c r="G165" s="25" t="n">
        <v>0</v>
      </c>
      <c r="H165" s="25">
        <f>ROUND(B165*0.14575,0)</f>
        <v/>
      </c>
      <c r="I165" s="25">
        <f>B165-H165</f>
        <v/>
      </c>
      <c r="J165" s="25">
        <f>IF(MAX(0,I165-ROUNDUP(IF(I165&lt;=158333,54167,I165*LOOKUP(I165,{0,158334,300000,550000,708331},{0,0.3,0.2,0.1,0})+LOOKUP(I165,{0,158334,300000,550000,708331},{0,6667,36667,91667,162500})),0)-LOOKUP(I165,{0,2120834,2162500,2204167,2245834},{48334,40000,26667,13334,0}))&lt;=0,0,ROUND(MAX(0,I165-ROUNDUP(IF(I165&lt;=158333,54167,I165*LOOKUP(I165,{0,158334,300000,550000,708331},{0,0.3,0.2,0.1,0})+LOOKUP(I165,{0,158334,300000,550000,708331},{0,6667,36667,91667,162500})),0)-LOOKUP(I165,{0,2120834,2162500,2204167,2245834},{48334,40000,26667,13334,0}))*LOOKUP(MAX(0,I165-ROUNDUP(IF(I165&lt;=158333,54167,I165*LOOKUP(I165,{0,158334,300000,550000,708331},{0,0.3,0.2,0.1,0})+LOOKUP(I165,{0,158334,300000,550000,708331},{0,6667,36667,91667,162500})),0)-LOOKUP(I165,{0,2120834,2162500,2204167,2245834},{48334,40000,26667,13334,0})),{0,162501,275001,579167,750001,1500001,3333334},{0.05105,0.1021,0.2042,0.23483,0.33693,0.4084,0.45945})-LOOKUP(MAX(0,I165-ROUNDUP(IF(I165&lt;=158333,54167,I165*LOOKUP(I165,{0,158334,300000,550000,708331},{0,0.3,0.2,0.1,0})+LOOKUP(I165,{0,158334,300000,550000,708331},{0,6667,36667,91667,162500})),0)-LOOKUP(I165,{0,2120834,2162500,2204167,2245834},{48334,40000,26667,13334,0})),{0,162501,275001,579167,750001,1500001,3333334},{0,8296,36374,54113,130688,237893,408061}),-1))</f>
        <v/>
      </c>
      <c r="K165" s="25">
        <f>IF(AND(D165&gt;0,C165&gt;=E165),ROUND(B165*D165,0),0)</f>
        <v/>
      </c>
      <c r="L165" s="25">
        <f>ROUND(K165*0.14575,0)</f>
        <v/>
      </c>
      <c r="M165" s="25">
        <f>IF(K165=0,0,ROUNDDOWN(ROUND((K165-L165)*LOOKUP(I165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65" s="25">
        <f>B165*C165+K165</f>
        <v/>
      </c>
      <c r="O165" s="25">
        <f>H165*C165+L165</f>
        <v/>
      </c>
      <c r="P165" s="25">
        <f>J165*C165+M165</f>
        <v/>
      </c>
      <c r="Q165" s="25">
        <f>IF(F165=1,IF(N165&lt;741000,0,IF(N165&lt;2191000,N165-740000,IF(N165&lt;2193000,1451000,IF(N165&lt;2196000,1453000,IF(N165&lt;2200000,1456000,IF(N165&lt;6600000,ROUND(IF(FLOOR(N165,4000)&lt;=3600000,FLOOR(N165,4000)*0.7-80000,FLOOR(N165,4000)*0.8-440000),0),IF(N165&lt;=8500000,ROUNDDOWN(N165*0.9-1100000,0),N165-1950000))))))),IF(N165&lt;651000,0,IF(N165&lt;1900000,N165-650000,IF(N165&lt;6600000,ROUND(IF(FLOOR(N165,4000)&lt;=3600000,FLOOR(N165,4000)*0.7-80000,FLOOR(N165,4000)*0.8-440000),0),IF(N165&lt;=8500000,ROUNDDOWN(N165*0.9-1100000,0),N165-1950000)))))</f>
        <v/>
      </c>
      <c r="R165" s="25">
        <f>IF(F165=1,LOOKUP(Q165,{0,4890001,6550001,23500001},{1040000,670000,620000,0}),LOOKUP(Q165,{0,1320001,3360001,4890001,6550001,23500001},{950000,880000,680000,630000,580000,0}))</f>
        <v/>
      </c>
      <c r="S165" s="25">
        <f>MAX(0,ROUNDDOWN(Q165-O165-R165-G165,-3))</f>
        <v/>
      </c>
      <c r="T165" s="25">
        <f>IF(S165&lt;=0,0,ROUNDDOWN(S165*LOOKUP(S165,{0,1950001,3300001,6950001,9000001,18000001,40000001},{0.05,0.1,0.2,0.23,0.33,0.4,0.45})-LOOKUP(S165,{0,1950001,3300001,6950001,9000001,18000001,40000001},{0,97500,427500,636000,1536000,2796000,4796000}),0)+ROUNDDOWN(ROUNDDOWN(S165*LOOKUP(S165,{0,1950001,3300001,6950001,9000001,18000001,40000001},{0.05,0.1,0.2,0.23,0.33,0.4,0.45})-LOOKUP(S165,{0,1950001,3300001,6950001,9000001,18000001,40000001},{0,97500,427500,636000,1536000,2796000,4796000}),0)*0.021,0))</f>
        <v/>
      </c>
      <c r="U165" s="25">
        <f>P165-T165</f>
        <v/>
      </c>
      <c r="V165" s="26">
        <f>IF(AND(P165&gt;0,T165=0),1,0)</f>
        <v/>
      </c>
    </row>
    <row r="166">
      <c r="A166" t="inlineStr">
        <is>
          <t>退職月別 改正前</t>
        </is>
      </c>
      <c r="B166" s="25" t="n">
        <v>400000</v>
      </c>
      <c r="C166" s="26" t="n">
        <v>9</v>
      </c>
      <c r="D166" s="27" t="n">
        <v>0</v>
      </c>
      <c r="E166" s="26" t="n">
        <v>7</v>
      </c>
      <c r="F166" s="26" t="n">
        <v>0</v>
      </c>
      <c r="G166" s="25" t="n">
        <v>0</v>
      </c>
      <c r="H166" s="25">
        <f>ROUND(B166*0.14575,0)</f>
        <v/>
      </c>
      <c r="I166" s="25">
        <f>B166-H166</f>
        <v/>
      </c>
      <c r="J166" s="25">
        <f>IF(MAX(0,I166-ROUNDUP(IF(I166&lt;=158333,54167,I166*LOOKUP(I166,{0,158334,300000,550000,708331},{0,0.3,0.2,0.1,0})+LOOKUP(I166,{0,158334,300000,550000,708331},{0,6667,36667,91667,162500})),0)-LOOKUP(I166,{0,2120834,2162500,2204167,2245834},{48334,40000,26667,13334,0}))&lt;=0,0,ROUND(MAX(0,I166-ROUNDUP(IF(I166&lt;=158333,54167,I166*LOOKUP(I166,{0,158334,300000,550000,708331},{0,0.3,0.2,0.1,0})+LOOKUP(I166,{0,158334,300000,550000,708331},{0,6667,36667,91667,162500})),0)-LOOKUP(I166,{0,2120834,2162500,2204167,2245834},{48334,40000,26667,13334,0}))*LOOKUP(MAX(0,I166-ROUNDUP(IF(I166&lt;=158333,54167,I166*LOOKUP(I166,{0,158334,300000,550000,708331},{0,0.3,0.2,0.1,0})+LOOKUP(I166,{0,158334,300000,550000,708331},{0,6667,36667,91667,162500})),0)-LOOKUP(I166,{0,2120834,2162500,2204167,2245834},{48334,40000,26667,13334,0})),{0,162501,275001,579167,750001,1500001,3333334},{0.05105,0.1021,0.2042,0.23483,0.33693,0.4084,0.45945})-LOOKUP(MAX(0,I166-ROUNDUP(IF(I166&lt;=158333,54167,I166*LOOKUP(I166,{0,158334,300000,550000,708331},{0,0.3,0.2,0.1,0})+LOOKUP(I166,{0,158334,300000,550000,708331},{0,6667,36667,91667,162500})),0)-LOOKUP(I166,{0,2120834,2162500,2204167,2245834},{48334,40000,26667,13334,0})),{0,162501,275001,579167,750001,1500001,3333334},{0,8296,36374,54113,130688,237893,408061}),-1))</f>
        <v/>
      </c>
      <c r="K166" s="25">
        <f>IF(AND(D166&gt;0,C166&gt;=E166),ROUND(B166*D166,0),0)</f>
        <v/>
      </c>
      <c r="L166" s="25">
        <f>ROUND(K166*0.14575,0)</f>
        <v/>
      </c>
      <c r="M166" s="25">
        <f>IF(K166=0,0,ROUNDDOWN(ROUND((K166-L166)*LOOKUP(I166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66" s="25">
        <f>B166*C166+K166</f>
        <v/>
      </c>
      <c r="O166" s="25">
        <f>H166*C166+L166</f>
        <v/>
      </c>
      <c r="P166" s="25">
        <f>J166*C166+M166</f>
        <v/>
      </c>
      <c r="Q166" s="25">
        <f>IF(F166=1,IF(N166&lt;741000,0,IF(N166&lt;2191000,N166-740000,IF(N166&lt;2193000,1451000,IF(N166&lt;2196000,1453000,IF(N166&lt;2200000,1456000,IF(N166&lt;6600000,ROUND(IF(FLOOR(N166,4000)&lt;=3600000,FLOOR(N166,4000)*0.7-80000,FLOOR(N166,4000)*0.8-440000),0),IF(N166&lt;=8500000,ROUNDDOWN(N166*0.9-1100000,0),N166-1950000))))))),IF(N166&lt;651000,0,IF(N166&lt;1900000,N166-650000,IF(N166&lt;6600000,ROUND(IF(FLOOR(N166,4000)&lt;=3600000,FLOOR(N166,4000)*0.7-80000,FLOOR(N166,4000)*0.8-440000),0),IF(N166&lt;=8500000,ROUNDDOWN(N166*0.9-1100000,0),N166-1950000)))))</f>
        <v/>
      </c>
      <c r="R166" s="25">
        <f>IF(F166=1,LOOKUP(Q166,{0,4890001,6550001,23500001},{1040000,670000,620000,0}),LOOKUP(Q166,{0,1320001,3360001,4890001,6550001,23500001},{950000,880000,680000,630000,580000,0}))</f>
        <v/>
      </c>
      <c r="S166" s="25">
        <f>MAX(0,ROUNDDOWN(Q166-O166-R166-G166,-3))</f>
        <v/>
      </c>
      <c r="T166" s="25">
        <f>IF(S166&lt;=0,0,ROUNDDOWN(S166*LOOKUP(S166,{0,1950001,3300001,6950001,9000001,18000001,40000001},{0.05,0.1,0.2,0.23,0.33,0.4,0.45})-LOOKUP(S166,{0,1950001,3300001,6950001,9000001,18000001,40000001},{0,97500,427500,636000,1536000,2796000,4796000}),0)+ROUNDDOWN(ROUNDDOWN(S166*LOOKUP(S166,{0,1950001,3300001,6950001,9000001,18000001,40000001},{0.05,0.1,0.2,0.23,0.33,0.4,0.45})-LOOKUP(S166,{0,1950001,3300001,6950001,9000001,18000001,40000001},{0,97500,427500,636000,1536000,2796000,4796000}),0)*0.021,0))</f>
        <v/>
      </c>
      <c r="U166" s="25">
        <f>P166-T166</f>
        <v/>
      </c>
      <c r="V166" s="26">
        <f>IF(AND(P166&gt;0,T166=0),1,0)</f>
        <v/>
      </c>
    </row>
    <row r="167">
      <c r="A167" t="inlineStr">
        <is>
          <t>退職月別 改正前</t>
        </is>
      </c>
      <c r="B167" s="25" t="n">
        <v>500000</v>
      </c>
      <c r="C167" s="26" t="n">
        <v>9</v>
      </c>
      <c r="D167" s="27" t="n">
        <v>0</v>
      </c>
      <c r="E167" s="26" t="n">
        <v>7</v>
      </c>
      <c r="F167" s="26" t="n">
        <v>0</v>
      </c>
      <c r="G167" s="25" t="n">
        <v>0</v>
      </c>
      <c r="H167" s="25">
        <f>ROUND(B167*0.14575,0)</f>
        <v/>
      </c>
      <c r="I167" s="25">
        <f>B167-H167</f>
        <v/>
      </c>
      <c r="J167" s="25">
        <f>IF(MAX(0,I167-ROUNDUP(IF(I167&lt;=158333,54167,I167*LOOKUP(I167,{0,158334,300000,550000,708331},{0,0.3,0.2,0.1,0})+LOOKUP(I167,{0,158334,300000,550000,708331},{0,6667,36667,91667,162500})),0)-LOOKUP(I167,{0,2120834,2162500,2204167,2245834},{48334,40000,26667,13334,0}))&lt;=0,0,ROUND(MAX(0,I167-ROUNDUP(IF(I167&lt;=158333,54167,I167*LOOKUP(I167,{0,158334,300000,550000,708331},{0,0.3,0.2,0.1,0})+LOOKUP(I167,{0,158334,300000,550000,708331},{0,6667,36667,91667,162500})),0)-LOOKUP(I167,{0,2120834,2162500,2204167,2245834},{48334,40000,26667,13334,0}))*LOOKUP(MAX(0,I167-ROUNDUP(IF(I167&lt;=158333,54167,I167*LOOKUP(I167,{0,158334,300000,550000,708331},{0,0.3,0.2,0.1,0})+LOOKUP(I167,{0,158334,300000,550000,708331},{0,6667,36667,91667,162500})),0)-LOOKUP(I167,{0,2120834,2162500,2204167,2245834},{48334,40000,26667,13334,0})),{0,162501,275001,579167,750001,1500001,3333334},{0.05105,0.1021,0.2042,0.23483,0.33693,0.4084,0.45945})-LOOKUP(MAX(0,I167-ROUNDUP(IF(I167&lt;=158333,54167,I167*LOOKUP(I167,{0,158334,300000,550000,708331},{0,0.3,0.2,0.1,0})+LOOKUP(I167,{0,158334,300000,550000,708331},{0,6667,36667,91667,162500})),0)-LOOKUP(I167,{0,2120834,2162500,2204167,2245834},{48334,40000,26667,13334,0})),{0,162501,275001,579167,750001,1500001,3333334},{0,8296,36374,54113,130688,237893,408061}),-1))</f>
        <v/>
      </c>
      <c r="K167" s="25">
        <f>IF(AND(D167&gt;0,C167&gt;=E167),ROUND(B167*D167,0),0)</f>
        <v/>
      </c>
      <c r="L167" s="25">
        <f>ROUND(K167*0.14575,0)</f>
        <v/>
      </c>
      <c r="M167" s="25">
        <f>IF(K167=0,0,ROUNDDOWN(ROUND((K167-L167)*LOOKUP(I167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67" s="25">
        <f>B167*C167+K167</f>
        <v/>
      </c>
      <c r="O167" s="25">
        <f>H167*C167+L167</f>
        <v/>
      </c>
      <c r="P167" s="25">
        <f>J167*C167+M167</f>
        <v/>
      </c>
      <c r="Q167" s="25">
        <f>IF(F167=1,IF(N167&lt;741000,0,IF(N167&lt;2191000,N167-740000,IF(N167&lt;2193000,1451000,IF(N167&lt;2196000,1453000,IF(N167&lt;2200000,1456000,IF(N167&lt;6600000,ROUND(IF(FLOOR(N167,4000)&lt;=3600000,FLOOR(N167,4000)*0.7-80000,FLOOR(N167,4000)*0.8-440000),0),IF(N167&lt;=8500000,ROUNDDOWN(N167*0.9-1100000,0),N167-1950000))))))),IF(N167&lt;651000,0,IF(N167&lt;1900000,N167-650000,IF(N167&lt;6600000,ROUND(IF(FLOOR(N167,4000)&lt;=3600000,FLOOR(N167,4000)*0.7-80000,FLOOR(N167,4000)*0.8-440000),0),IF(N167&lt;=8500000,ROUNDDOWN(N167*0.9-1100000,0),N167-1950000)))))</f>
        <v/>
      </c>
      <c r="R167" s="25">
        <f>IF(F167=1,LOOKUP(Q167,{0,4890001,6550001,23500001},{1040000,670000,620000,0}),LOOKUP(Q167,{0,1320001,3360001,4890001,6550001,23500001},{950000,880000,680000,630000,580000,0}))</f>
        <v/>
      </c>
      <c r="S167" s="25">
        <f>MAX(0,ROUNDDOWN(Q167-O167-R167-G167,-3))</f>
        <v/>
      </c>
      <c r="T167" s="25">
        <f>IF(S167&lt;=0,0,ROUNDDOWN(S167*LOOKUP(S167,{0,1950001,3300001,6950001,9000001,18000001,40000001},{0.05,0.1,0.2,0.23,0.33,0.4,0.45})-LOOKUP(S167,{0,1950001,3300001,6950001,9000001,18000001,40000001},{0,97500,427500,636000,1536000,2796000,4796000}),0)+ROUNDDOWN(ROUNDDOWN(S167*LOOKUP(S167,{0,1950001,3300001,6950001,9000001,18000001,40000001},{0.05,0.1,0.2,0.23,0.33,0.4,0.45})-LOOKUP(S167,{0,1950001,3300001,6950001,9000001,18000001,40000001},{0,97500,427500,636000,1536000,2796000,4796000}),0)*0.021,0))</f>
        <v/>
      </c>
      <c r="U167" s="25">
        <f>P167-T167</f>
        <v/>
      </c>
      <c r="V167" s="26">
        <f>IF(AND(P167&gt;0,T167=0),1,0)</f>
        <v/>
      </c>
    </row>
    <row r="168">
      <c r="A168" t="inlineStr">
        <is>
          <t>退職月別 改正前</t>
        </is>
      </c>
      <c r="B168" s="25" t="n">
        <v>200000</v>
      </c>
      <c r="C168" s="26" t="n">
        <v>10</v>
      </c>
      <c r="D168" s="27" t="n">
        <v>0</v>
      </c>
      <c r="E168" s="26" t="n">
        <v>7</v>
      </c>
      <c r="F168" s="26" t="n">
        <v>0</v>
      </c>
      <c r="G168" s="25" t="n">
        <v>0</v>
      </c>
      <c r="H168" s="25">
        <f>ROUND(B168*0.14575,0)</f>
        <v/>
      </c>
      <c r="I168" s="25">
        <f>B168-H168</f>
        <v/>
      </c>
      <c r="J168" s="25">
        <f>IF(MAX(0,I168-ROUNDUP(IF(I168&lt;=158333,54167,I168*LOOKUP(I168,{0,158334,300000,550000,708331},{0,0.3,0.2,0.1,0})+LOOKUP(I168,{0,158334,300000,550000,708331},{0,6667,36667,91667,162500})),0)-LOOKUP(I168,{0,2120834,2162500,2204167,2245834},{48334,40000,26667,13334,0}))&lt;=0,0,ROUND(MAX(0,I168-ROUNDUP(IF(I168&lt;=158333,54167,I168*LOOKUP(I168,{0,158334,300000,550000,708331},{0,0.3,0.2,0.1,0})+LOOKUP(I168,{0,158334,300000,550000,708331},{0,6667,36667,91667,162500})),0)-LOOKUP(I168,{0,2120834,2162500,2204167,2245834},{48334,40000,26667,13334,0}))*LOOKUP(MAX(0,I168-ROUNDUP(IF(I168&lt;=158333,54167,I168*LOOKUP(I168,{0,158334,300000,550000,708331},{0,0.3,0.2,0.1,0})+LOOKUP(I168,{0,158334,300000,550000,708331},{0,6667,36667,91667,162500})),0)-LOOKUP(I168,{0,2120834,2162500,2204167,2245834},{48334,40000,26667,13334,0})),{0,162501,275001,579167,750001,1500001,3333334},{0.05105,0.1021,0.2042,0.23483,0.33693,0.4084,0.45945})-LOOKUP(MAX(0,I168-ROUNDUP(IF(I168&lt;=158333,54167,I168*LOOKUP(I168,{0,158334,300000,550000,708331},{0,0.3,0.2,0.1,0})+LOOKUP(I168,{0,158334,300000,550000,708331},{0,6667,36667,91667,162500})),0)-LOOKUP(I168,{0,2120834,2162500,2204167,2245834},{48334,40000,26667,13334,0})),{0,162501,275001,579167,750001,1500001,3333334},{0,8296,36374,54113,130688,237893,408061}),-1))</f>
        <v/>
      </c>
      <c r="K168" s="25">
        <f>IF(AND(D168&gt;0,C168&gt;=E168),ROUND(B168*D168,0),0)</f>
        <v/>
      </c>
      <c r="L168" s="25">
        <f>ROUND(K168*0.14575,0)</f>
        <v/>
      </c>
      <c r="M168" s="25">
        <f>IF(K168=0,0,ROUNDDOWN(ROUND((K168-L168)*LOOKUP(I168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68" s="25">
        <f>B168*C168+K168</f>
        <v/>
      </c>
      <c r="O168" s="25">
        <f>H168*C168+L168</f>
        <v/>
      </c>
      <c r="P168" s="25">
        <f>J168*C168+M168</f>
        <v/>
      </c>
      <c r="Q168" s="25">
        <f>IF(F168=1,IF(N168&lt;741000,0,IF(N168&lt;2191000,N168-740000,IF(N168&lt;2193000,1451000,IF(N168&lt;2196000,1453000,IF(N168&lt;2200000,1456000,IF(N168&lt;6600000,ROUND(IF(FLOOR(N168,4000)&lt;=3600000,FLOOR(N168,4000)*0.7-80000,FLOOR(N168,4000)*0.8-440000),0),IF(N168&lt;=8500000,ROUNDDOWN(N168*0.9-1100000,0),N168-1950000))))))),IF(N168&lt;651000,0,IF(N168&lt;1900000,N168-650000,IF(N168&lt;6600000,ROUND(IF(FLOOR(N168,4000)&lt;=3600000,FLOOR(N168,4000)*0.7-80000,FLOOR(N168,4000)*0.8-440000),0),IF(N168&lt;=8500000,ROUNDDOWN(N168*0.9-1100000,0),N168-1950000)))))</f>
        <v/>
      </c>
      <c r="R168" s="25">
        <f>IF(F168=1,LOOKUP(Q168,{0,4890001,6550001,23500001},{1040000,670000,620000,0}),LOOKUP(Q168,{0,1320001,3360001,4890001,6550001,23500001},{950000,880000,680000,630000,580000,0}))</f>
        <v/>
      </c>
      <c r="S168" s="25">
        <f>MAX(0,ROUNDDOWN(Q168-O168-R168-G168,-3))</f>
        <v/>
      </c>
      <c r="T168" s="25">
        <f>IF(S168&lt;=0,0,ROUNDDOWN(S168*LOOKUP(S168,{0,1950001,3300001,6950001,9000001,18000001,40000001},{0.05,0.1,0.2,0.23,0.33,0.4,0.45})-LOOKUP(S168,{0,1950001,3300001,6950001,9000001,18000001,40000001},{0,97500,427500,636000,1536000,2796000,4796000}),0)+ROUNDDOWN(ROUNDDOWN(S168*LOOKUP(S168,{0,1950001,3300001,6950001,9000001,18000001,40000001},{0.05,0.1,0.2,0.23,0.33,0.4,0.45})-LOOKUP(S168,{0,1950001,3300001,6950001,9000001,18000001,40000001},{0,97500,427500,636000,1536000,2796000,4796000}),0)*0.021,0))</f>
        <v/>
      </c>
      <c r="U168" s="25">
        <f>P168-T168</f>
        <v/>
      </c>
      <c r="V168" s="26">
        <f>IF(AND(P168&gt;0,T168=0),1,0)</f>
        <v/>
      </c>
    </row>
    <row r="169">
      <c r="A169" t="inlineStr">
        <is>
          <t>退職月別 改正前</t>
        </is>
      </c>
      <c r="B169" s="25" t="n">
        <v>250000</v>
      </c>
      <c r="C169" s="26" t="n">
        <v>10</v>
      </c>
      <c r="D169" s="27" t="n">
        <v>0</v>
      </c>
      <c r="E169" s="26" t="n">
        <v>7</v>
      </c>
      <c r="F169" s="26" t="n">
        <v>0</v>
      </c>
      <c r="G169" s="25" t="n">
        <v>0</v>
      </c>
      <c r="H169" s="25">
        <f>ROUND(B169*0.14575,0)</f>
        <v/>
      </c>
      <c r="I169" s="25">
        <f>B169-H169</f>
        <v/>
      </c>
      <c r="J169" s="25">
        <f>IF(MAX(0,I169-ROUNDUP(IF(I169&lt;=158333,54167,I169*LOOKUP(I169,{0,158334,300000,550000,708331},{0,0.3,0.2,0.1,0})+LOOKUP(I169,{0,158334,300000,550000,708331},{0,6667,36667,91667,162500})),0)-LOOKUP(I169,{0,2120834,2162500,2204167,2245834},{48334,40000,26667,13334,0}))&lt;=0,0,ROUND(MAX(0,I169-ROUNDUP(IF(I169&lt;=158333,54167,I169*LOOKUP(I169,{0,158334,300000,550000,708331},{0,0.3,0.2,0.1,0})+LOOKUP(I169,{0,158334,300000,550000,708331},{0,6667,36667,91667,162500})),0)-LOOKUP(I169,{0,2120834,2162500,2204167,2245834},{48334,40000,26667,13334,0}))*LOOKUP(MAX(0,I169-ROUNDUP(IF(I169&lt;=158333,54167,I169*LOOKUP(I169,{0,158334,300000,550000,708331},{0,0.3,0.2,0.1,0})+LOOKUP(I169,{0,158334,300000,550000,708331},{0,6667,36667,91667,162500})),0)-LOOKUP(I169,{0,2120834,2162500,2204167,2245834},{48334,40000,26667,13334,0})),{0,162501,275001,579167,750001,1500001,3333334},{0.05105,0.1021,0.2042,0.23483,0.33693,0.4084,0.45945})-LOOKUP(MAX(0,I169-ROUNDUP(IF(I169&lt;=158333,54167,I169*LOOKUP(I169,{0,158334,300000,550000,708331},{0,0.3,0.2,0.1,0})+LOOKUP(I169,{0,158334,300000,550000,708331},{0,6667,36667,91667,162500})),0)-LOOKUP(I169,{0,2120834,2162500,2204167,2245834},{48334,40000,26667,13334,0})),{0,162501,275001,579167,750001,1500001,3333334},{0,8296,36374,54113,130688,237893,408061}),-1))</f>
        <v/>
      </c>
      <c r="K169" s="25">
        <f>IF(AND(D169&gt;0,C169&gt;=E169),ROUND(B169*D169,0),0)</f>
        <v/>
      </c>
      <c r="L169" s="25">
        <f>ROUND(K169*0.14575,0)</f>
        <v/>
      </c>
      <c r="M169" s="25">
        <f>IF(K169=0,0,ROUNDDOWN(ROUND((K169-L169)*LOOKUP(I169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69" s="25">
        <f>B169*C169+K169</f>
        <v/>
      </c>
      <c r="O169" s="25">
        <f>H169*C169+L169</f>
        <v/>
      </c>
      <c r="P169" s="25">
        <f>J169*C169+M169</f>
        <v/>
      </c>
      <c r="Q169" s="25">
        <f>IF(F169=1,IF(N169&lt;741000,0,IF(N169&lt;2191000,N169-740000,IF(N169&lt;2193000,1451000,IF(N169&lt;2196000,1453000,IF(N169&lt;2200000,1456000,IF(N169&lt;6600000,ROUND(IF(FLOOR(N169,4000)&lt;=3600000,FLOOR(N169,4000)*0.7-80000,FLOOR(N169,4000)*0.8-440000),0),IF(N169&lt;=8500000,ROUNDDOWN(N169*0.9-1100000,0),N169-1950000))))))),IF(N169&lt;651000,0,IF(N169&lt;1900000,N169-650000,IF(N169&lt;6600000,ROUND(IF(FLOOR(N169,4000)&lt;=3600000,FLOOR(N169,4000)*0.7-80000,FLOOR(N169,4000)*0.8-440000),0),IF(N169&lt;=8500000,ROUNDDOWN(N169*0.9-1100000,0),N169-1950000)))))</f>
        <v/>
      </c>
      <c r="R169" s="25">
        <f>IF(F169=1,LOOKUP(Q169,{0,4890001,6550001,23500001},{1040000,670000,620000,0}),LOOKUP(Q169,{0,1320001,3360001,4890001,6550001,23500001},{950000,880000,680000,630000,580000,0}))</f>
        <v/>
      </c>
      <c r="S169" s="25">
        <f>MAX(0,ROUNDDOWN(Q169-O169-R169-G169,-3))</f>
        <v/>
      </c>
      <c r="T169" s="25">
        <f>IF(S169&lt;=0,0,ROUNDDOWN(S169*LOOKUP(S169,{0,1950001,3300001,6950001,9000001,18000001,40000001},{0.05,0.1,0.2,0.23,0.33,0.4,0.45})-LOOKUP(S169,{0,1950001,3300001,6950001,9000001,18000001,40000001},{0,97500,427500,636000,1536000,2796000,4796000}),0)+ROUNDDOWN(ROUNDDOWN(S169*LOOKUP(S169,{0,1950001,3300001,6950001,9000001,18000001,40000001},{0.05,0.1,0.2,0.23,0.33,0.4,0.45})-LOOKUP(S169,{0,1950001,3300001,6950001,9000001,18000001,40000001},{0,97500,427500,636000,1536000,2796000,4796000}),0)*0.021,0))</f>
        <v/>
      </c>
      <c r="U169" s="25">
        <f>P169-T169</f>
        <v/>
      </c>
      <c r="V169" s="26">
        <f>IF(AND(P169&gt;0,T169=0),1,0)</f>
        <v/>
      </c>
    </row>
    <row r="170">
      <c r="A170" t="inlineStr">
        <is>
          <t>退職月別 改正前</t>
        </is>
      </c>
      <c r="B170" s="25" t="n">
        <v>300000</v>
      </c>
      <c r="C170" s="26" t="n">
        <v>10</v>
      </c>
      <c r="D170" s="27" t="n">
        <v>0</v>
      </c>
      <c r="E170" s="26" t="n">
        <v>7</v>
      </c>
      <c r="F170" s="26" t="n">
        <v>0</v>
      </c>
      <c r="G170" s="25" t="n">
        <v>0</v>
      </c>
      <c r="H170" s="25">
        <f>ROUND(B170*0.14575,0)</f>
        <v/>
      </c>
      <c r="I170" s="25">
        <f>B170-H170</f>
        <v/>
      </c>
      <c r="J170" s="25">
        <f>IF(MAX(0,I170-ROUNDUP(IF(I170&lt;=158333,54167,I170*LOOKUP(I170,{0,158334,300000,550000,708331},{0,0.3,0.2,0.1,0})+LOOKUP(I170,{0,158334,300000,550000,708331},{0,6667,36667,91667,162500})),0)-LOOKUP(I170,{0,2120834,2162500,2204167,2245834},{48334,40000,26667,13334,0}))&lt;=0,0,ROUND(MAX(0,I170-ROUNDUP(IF(I170&lt;=158333,54167,I170*LOOKUP(I170,{0,158334,300000,550000,708331},{0,0.3,0.2,0.1,0})+LOOKUP(I170,{0,158334,300000,550000,708331},{0,6667,36667,91667,162500})),0)-LOOKUP(I170,{0,2120834,2162500,2204167,2245834},{48334,40000,26667,13334,0}))*LOOKUP(MAX(0,I170-ROUNDUP(IF(I170&lt;=158333,54167,I170*LOOKUP(I170,{0,158334,300000,550000,708331},{0,0.3,0.2,0.1,0})+LOOKUP(I170,{0,158334,300000,550000,708331},{0,6667,36667,91667,162500})),0)-LOOKUP(I170,{0,2120834,2162500,2204167,2245834},{48334,40000,26667,13334,0})),{0,162501,275001,579167,750001,1500001,3333334},{0.05105,0.1021,0.2042,0.23483,0.33693,0.4084,0.45945})-LOOKUP(MAX(0,I170-ROUNDUP(IF(I170&lt;=158333,54167,I170*LOOKUP(I170,{0,158334,300000,550000,708331},{0,0.3,0.2,0.1,0})+LOOKUP(I170,{0,158334,300000,550000,708331},{0,6667,36667,91667,162500})),0)-LOOKUP(I170,{0,2120834,2162500,2204167,2245834},{48334,40000,26667,13334,0})),{0,162501,275001,579167,750001,1500001,3333334},{0,8296,36374,54113,130688,237893,408061}),-1))</f>
        <v/>
      </c>
      <c r="K170" s="25">
        <f>IF(AND(D170&gt;0,C170&gt;=E170),ROUND(B170*D170,0),0)</f>
        <v/>
      </c>
      <c r="L170" s="25">
        <f>ROUND(K170*0.14575,0)</f>
        <v/>
      </c>
      <c r="M170" s="25">
        <f>IF(K170=0,0,ROUNDDOWN(ROUND((K170-L170)*LOOKUP(I170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70" s="25">
        <f>B170*C170+K170</f>
        <v/>
      </c>
      <c r="O170" s="25">
        <f>H170*C170+L170</f>
        <v/>
      </c>
      <c r="P170" s="25">
        <f>J170*C170+M170</f>
        <v/>
      </c>
      <c r="Q170" s="25">
        <f>IF(F170=1,IF(N170&lt;741000,0,IF(N170&lt;2191000,N170-740000,IF(N170&lt;2193000,1451000,IF(N170&lt;2196000,1453000,IF(N170&lt;2200000,1456000,IF(N170&lt;6600000,ROUND(IF(FLOOR(N170,4000)&lt;=3600000,FLOOR(N170,4000)*0.7-80000,FLOOR(N170,4000)*0.8-440000),0),IF(N170&lt;=8500000,ROUNDDOWN(N170*0.9-1100000,0),N170-1950000))))))),IF(N170&lt;651000,0,IF(N170&lt;1900000,N170-650000,IF(N170&lt;6600000,ROUND(IF(FLOOR(N170,4000)&lt;=3600000,FLOOR(N170,4000)*0.7-80000,FLOOR(N170,4000)*0.8-440000),0),IF(N170&lt;=8500000,ROUNDDOWN(N170*0.9-1100000,0),N170-1950000)))))</f>
        <v/>
      </c>
      <c r="R170" s="25">
        <f>IF(F170=1,LOOKUP(Q170,{0,4890001,6550001,23500001},{1040000,670000,620000,0}),LOOKUP(Q170,{0,1320001,3360001,4890001,6550001,23500001},{950000,880000,680000,630000,580000,0}))</f>
        <v/>
      </c>
      <c r="S170" s="25">
        <f>MAX(0,ROUNDDOWN(Q170-O170-R170-G170,-3))</f>
        <v/>
      </c>
      <c r="T170" s="25">
        <f>IF(S170&lt;=0,0,ROUNDDOWN(S170*LOOKUP(S170,{0,1950001,3300001,6950001,9000001,18000001,40000001},{0.05,0.1,0.2,0.23,0.33,0.4,0.45})-LOOKUP(S170,{0,1950001,3300001,6950001,9000001,18000001,40000001},{0,97500,427500,636000,1536000,2796000,4796000}),0)+ROUNDDOWN(ROUNDDOWN(S170*LOOKUP(S170,{0,1950001,3300001,6950001,9000001,18000001,40000001},{0.05,0.1,0.2,0.23,0.33,0.4,0.45})-LOOKUP(S170,{0,1950001,3300001,6950001,9000001,18000001,40000001},{0,97500,427500,636000,1536000,2796000,4796000}),0)*0.021,0))</f>
        <v/>
      </c>
      <c r="U170" s="25">
        <f>P170-T170</f>
        <v/>
      </c>
      <c r="V170" s="26">
        <f>IF(AND(P170&gt;0,T170=0),1,0)</f>
        <v/>
      </c>
    </row>
    <row r="171">
      <c r="A171" t="inlineStr">
        <is>
          <t>退職月別 改正前</t>
        </is>
      </c>
      <c r="B171" s="25" t="n">
        <v>400000</v>
      </c>
      <c r="C171" s="26" t="n">
        <v>10</v>
      </c>
      <c r="D171" s="27" t="n">
        <v>0</v>
      </c>
      <c r="E171" s="26" t="n">
        <v>7</v>
      </c>
      <c r="F171" s="26" t="n">
        <v>0</v>
      </c>
      <c r="G171" s="25" t="n">
        <v>0</v>
      </c>
      <c r="H171" s="25">
        <f>ROUND(B171*0.14575,0)</f>
        <v/>
      </c>
      <c r="I171" s="25">
        <f>B171-H171</f>
        <v/>
      </c>
      <c r="J171" s="25">
        <f>IF(MAX(0,I171-ROUNDUP(IF(I171&lt;=158333,54167,I171*LOOKUP(I171,{0,158334,300000,550000,708331},{0,0.3,0.2,0.1,0})+LOOKUP(I171,{0,158334,300000,550000,708331},{0,6667,36667,91667,162500})),0)-LOOKUP(I171,{0,2120834,2162500,2204167,2245834},{48334,40000,26667,13334,0}))&lt;=0,0,ROUND(MAX(0,I171-ROUNDUP(IF(I171&lt;=158333,54167,I171*LOOKUP(I171,{0,158334,300000,550000,708331},{0,0.3,0.2,0.1,0})+LOOKUP(I171,{0,158334,300000,550000,708331},{0,6667,36667,91667,162500})),0)-LOOKUP(I171,{0,2120834,2162500,2204167,2245834},{48334,40000,26667,13334,0}))*LOOKUP(MAX(0,I171-ROUNDUP(IF(I171&lt;=158333,54167,I171*LOOKUP(I171,{0,158334,300000,550000,708331},{0,0.3,0.2,0.1,0})+LOOKUP(I171,{0,158334,300000,550000,708331},{0,6667,36667,91667,162500})),0)-LOOKUP(I171,{0,2120834,2162500,2204167,2245834},{48334,40000,26667,13334,0})),{0,162501,275001,579167,750001,1500001,3333334},{0.05105,0.1021,0.2042,0.23483,0.33693,0.4084,0.45945})-LOOKUP(MAX(0,I171-ROUNDUP(IF(I171&lt;=158333,54167,I171*LOOKUP(I171,{0,158334,300000,550000,708331},{0,0.3,0.2,0.1,0})+LOOKUP(I171,{0,158334,300000,550000,708331},{0,6667,36667,91667,162500})),0)-LOOKUP(I171,{0,2120834,2162500,2204167,2245834},{48334,40000,26667,13334,0})),{0,162501,275001,579167,750001,1500001,3333334},{0,8296,36374,54113,130688,237893,408061}),-1))</f>
        <v/>
      </c>
      <c r="K171" s="25">
        <f>IF(AND(D171&gt;0,C171&gt;=E171),ROUND(B171*D171,0),0)</f>
        <v/>
      </c>
      <c r="L171" s="25">
        <f>ROUND(K171*0.14575,0)</f>
        <v/>
      </c>
      <c r="M171" s="25">
        <f>IF(K171=0,0,ROUNDDOWN(ROUND((K171-L171)*LOOKUP(I171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71" s="25">
        <f>B171*C171+K171</f>
        <v/>
      </c>
      <c r="O171" s="25">
        <f>H171*C171+L171</f>
        <v/>
      </c>
      <c r="P171" s="25">
        <f>J171*C171+M171</f>
        <v/>
      </c>
      <c r="Q171" s="25">
        <f>IF(F171=1,IF(N171&lt;741000,0,IF(N171&lt;2191000,N171-740000,IF(N171&lt;2193000,1451000,IF(N171&lt;2196000,1453000,IF(N171&lt;2200000,1456000,IF(N171&lt;6600000,ROUND(IF(FLOOR(N171,4000)&lt;=3600000,FLOOR(N171,4000)*0.7-80000,FLOOR(N171,4000)*0.8-440000),0),IF(N171&lt;=8500000,ROUNDDOWN(N171*0.9-1100000,0),N171-1950000))))))),IF(N171&lt;651000,0,IF(N171&lt;1900000,N171-650000,IF(N171&lt;6600000,ROUND(IF(FLOOR(N171,4000)&lt;=3600000,FLOOR(N171,4000)*0.7-80000,FLOOR(N171,4000)*0.8-440000),0),IF(N171&lt;=8500000,ROUNDDOWN(N171*0.9-1100000,0),N171-1950000)))))</f>
        <v/>
      </c>
      <c r="R171" s="25">
        <f>IF(F171=1,LOOKUP(Q171,{0,4890001,6550001,23500001},{1040000,670000,620000,0}),LOOKUP(Q171,{0,1320001,3360001,4890001,6550001,23500001},{950000,880000,680000,630000,580000,0}))</f>
        <v/>
      </c>
      <c r="S171" s="25">
        <f>MAX(0,ROUNDDOWN(Q171-O171-R171-G171,-3))</f>
        <v/>
      </c>
      <c r="T171" s="25">
        <f>IF(S171&lt;=0,0,ROUNDDOWN(S171*LOOKUP(S171,{0,1950001,3300001,6950001,9000001,18000001,40000001},{0.05,0.1,0.2,0.23,0.33,0.4,0.45})-LOOKUP(S171,{0,1950001,3300001,6950001,9000001,18000001,40000001},{0,97500,427500,636000,1536000,2796000,4796000}),0)+ROUNDDOWN(ROUNDDOWN(S171*LOOKUP(S171,{0,1950001,3300001,6950001,9000001,18000001,40000001},{0.05,0.1,0.2,0.23,0.33,0.4,0.45})-LOOKUP(S171,{0,1950001,3300001,6950001,9000001,18000001,40000001},{0,97500,427500,636000,1536000,2796000,4796000}),0)*0.021,0))</f>
        <v/>
      </c>
      <c r="U171" s="25">
        <f>P171-T171</f>
        <v/>
      </c>
      <c r="V171" s="26">
        <f>IF(AND(P171&gt;0,T171=0),1,0)</f>
        <v/>
      </c>
    </row>
    <row r="172">
      <c r="A172" t="inlineStr">
        <is>
          <t>退職月別 改正前</t>
        </is>
      </c>
      <c r="B172" s="25" t="n">
        <v>500000</v>
      </c>
      <c r="C172" s="26" t="n">
        <v>10</v>
      </c>
      <c r="D172" s="27" t="n">
        <v>0</v>
      </c>
      <c r="E172" s="26" t="n">
        <v>7</v>
      </c>
      <c r="F172" s="26" t="n">
        <v>0</v>
      </c>
      <c r="G172" s="25" t="n">
        <v>0</v>
      </c>
      <c r="H172" s="25">
        <f>ROUND(B172*0.14575,0)</f>
        <v/>
      </c>
      <c r="I172" s="25">
        <f>B172-H172</f>
        <v/>
      </c>
      <c r="J172" s="25">
        <f>IF(MAX(0,I172-ROUNDUP(IF(I172&lt;=158333,54167,I172*LOOKUP(I172,{0,158334,300000,550000,708331},{0,0.3,0.2,0.1,0})+LOOKUP(I172,{0,158334,300000,550000,708331},{0,6667,36667,91667,162500})),0)-LOOKUP(I172,{0,2120834,2162500,2204167,2245834},{48334,40000,26667,13334,0}))&lt;=0,0,ROUND(MAX(0,I172-ROUNDUP(IF(I172&lt;=158333,54167,I172*LOOKUP(I172,{0,158334,300000,550000,708331},{0,0.3,0.2,0.1,0})+LOOKUP(I172,{0,158334,300000,550000,708331},{0,6667,36667,91667,162500})),0)-LOOKUP(I172,{0,2120834,2162500,2204167,2245834},{48334,40000,26667,13334,0}))*LOOKUP(MAX(0,I172-ROUNDUP(IF(I172&lt;=158333,54167,I172*LOOKUP(I172,{0,158334,300000,550000,708331},{0,0.3,0.2,0.1,0})+LOOKUP(I172,{0,158334,300000,550000,708331},{0,6667,36667,91667,162500})),0)-LOOKUP(I172,{0,2120834,2162500,2204167,2245834},{48334,40000,26667,13334,0})),{0,162501,275001,579167,750001,1500001,3333334},{0.05105,0.1021,0.2042,0.23483,0.33693,0.4084,0.45945})-LOOKUP(MAX(0,I172-ROUNDUP(IF(I172&lt;=158333,54167,I172*LOOKUP(I172,{0,158334,300000,550000,708331},{0,0.3,0.2,0.1,0})+LOOKUP(I172,{0,158334,300000,550000,708331},{0,6667,36667,91667,162500})),0)-LOOKUP(I172,{0,2120834,2162500,2204167,2245834},{48334,40000,26667,13334,0})),{0,162501,275001,579167,750001,1500001,3333334},{0,8296,36374,54113,130688,237893,408061}),-1))</f>
        <v/>
      </c>
      <c r="K172" s="25">
        <f>IF(AND(D172&gt;0,C172&gt;=E172),ROUND(B172*D172,0),0)</f>
        <v/>
      </c>
      <c r="L172" s="25">
        <f>ROUND(K172*0.14575,0)</f>
        <v/>
      </c>
      <c r="M172" s="25">
        <f>IF(K172=0,0,ROUNDDOWN(ROUND((K172-L172)*LOOKUP(I172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72" s="25">
        <f>B172*C172+K172</f>
        <v/>
      </c>
      <c r="O172" s="25">
        <f>H172*C172+L172</f>
        <v/>
      </c>
      <c r="P172" s="25">
        <f>J172*C172+M172</f>
        <v/>
      </c>
      <c r="Q172" s="25">
        <f>IF(F172=1,IF(N172&lt;741000,0,IF(N172&lt;2191000,N172-740000,IF(N172&lt;2193000,1451000,IF(N172&lt;2196000,1453000,IF(N172&lt;2200000,1456000,IF(N172&lt;6600000,ROUND(IF(FLOOR(N172,4000)&lt;=3600000,FLOOR(N172,4000)*0.7-80000,FLOOR(N172,4000)*0.8-440000),0),IF(N172&lt;=8500000,ROUNDDOWN(N172*0.9-1100000,0),N172-1950000))))))),IF(N172&lt;651000,0,IF(N172&lt;1900000,N172-650000,IF(N172&lt;6600000,ROUND(IF(FLOOR(N172,4000)&lt;=3600000,FLOOR(N172,4000)*0.7-80000,FLOOR(N172,4000)*0.8-440000),0),IF(N172&lt;=8500000,ROUNDDOWN(N172*0.9-1100000,0),N172-1950000)))))</f>
        <v/>
      </c>
      <c r="R172" s="25">
        <f>IF(F172=1,LOOKUP(Q172,{0,4890001,6550001,23500001},{1040000,670000,620000,0}),LOOKUP(Q172,{0,1320001,3360001,4890001,6550001,23500001},{950000,880000,680000,630000,580000,0}))</f>
        <v/>
      </c>
      <c r="S172" s="25">
        <f>MAX(0,ROUNDDOWN(Q172-O172-R172-G172,-3))</f>
        <v/>
      </c>
      <c r="T172" s="25">
        <f>IF(S172&lt;=0,0,ROUNDDOWN(S172*LOOKUP(S172,{0,1950001,3300001,6950001,9000001,18000001,40000001},{0.05,0.1,0.2,0.23,0.33,0.4,0.45})-LOOKUP(S172,{0,1950001,3300001,6950001,9000001,18000001,40000001},{0,97500,427500,636000,1536000,2796000,4796000}),0)+ROUNDDOWN(ROUNDDOWN(S172*LOOKUP(S172,{0,1950001,3300001,6950001,9000001,18000001,40000001},{0.05,0.1,0.2,0.23,0.33,0.4,0.45})-LOOKUP(S172,{0,1950001,3300001,6950001,9000001,18000001,40000001},{0,97500,427500,636000,1536000,2796000,4796000}),0)*0.021,0))</f>
        <v/>
      </c>
      <c r="U172" s="25">
        <f>P172-T172</f>
        <v/>
      </c>
      <c r="V172" s="26">
        <f>IF(AND(P172&gt;0,T172=0),1,0)</f>
        <v/>
      </c>
    </row>
    <row r="173">
      <c r="A173" t="inlineStr">
        <is>
          <t>退職月別 改正前</t>
        </is>
      </c>
      <c r="B173" s="25" t="n">
        <v>200000</v>
      </c>
      <c r="C173" s="26" t="n">
        <v>11</v>
      </c>
      <c r="D173" s="27" t="n">
        <v>0</v>
      </c>
      <c r="E173" s="26" t="n">
        <v>7</v>
      </c>
      <c r="F173" s="26" t="n">
        <v>0</v>
      </c>
      <c r="G173" s="25" t="n">
        <v>0</v>
      </c>
      <c r="H173" s="25">
        <f>ROUND(B173*0.14575,0)</f>
        <v/>
      </c>
      <c r="I173" s="25">
        <f>B173-H173</f>
        <v/>
      </c>
      <c r="J173" s="25">
        <f>IF(MAX(0,I173-ROUNDUP(IF(I173&lt;=158333,54167,I173*LOOKUP(I173,{0,158334,300000,550000,708331},{0,0.3,0.2,0.1,0})+LOOKUP(I173,{0,158334,300000,550000,708331},{0,6667,36667,91667,162500})),0)-LOOKUP(I173,{0,2120834,2162500,2204167,2245834},{48334,40000,26667,13334,0}))&lt;=0,0,ROUND(MAX(0,I173-ROUNDUP(IF(I173&lt;=158333,54167,I173*LOOKUP(I173,{0,158334,300000,550000,708331},{0,0.3,0.2,0.1,0})+LOOKUP(I173,{0,158334,300000,550000,708331},{0,6667,36667,91667,162500})),0)-LOOKUP(I173,{0,2120834,2162500,2204167,2245834},{48334,40000,26667,13334,0}))*LOOKUP(MAX(0,I173-ROUNDUP(IF(I173&lt;=158333,54167,I173*LOOKUP(I173,{0,158334,300000,550000,708331},{0,0.3,0.2,0.1,0})+LOOKUP(I173,{0,158334,300000,550000,708331},{0,6667,36667,91667,162500})),0)-LOOKUP(I173,{0,2120834,2162500,2204167,2245834},{48334,40000,26667,13334,0})),{0,162501,275001,579167,750001,1500001,3333334},{0.05105,0.1021,0.2042,0.23483,0.33693,0.4084,0.45945})-LOOKUP(MAX(0,I173-ROUNDUP(IF(I173&lt;=158333,54167,I173*LOOKUP(I173,{0,158334,300000,550000,708331},{0,0.3,0.2,0.1,0})+LOOKUP(I173,{0,158334,300000,550000,708331},{0,6667,36667,91667,162500})),0)-LOOKUP(I173,{0,2120834,2162500,2204167,2245834},{48334,40000,26667,13334,0})),{0,162501,275001,579167,750001,1500001,3333334},{0,8296,36374,54113,130688,237893,408061}),-1))</f>
        <v/>
      </c>
      <c r="K173" s="25">
        <f>IF(AND(D173&gt;0,C173&gt;=E173),ROUND(B173*D173,0),0)</f>
        <v/>
      </c>
      <c r="L173" s="25">
        <f>ROUND(K173*0.14575,0)</f>
        <v/>
      </c>
      <c r="M173" s="25">
        <f>IF(K173=0,0,ROUNDDOWN(ROUND((K173-L173)*LOOKUP(I173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73" s="25">
        <f>B173*C173+K173</f>
        <v/>
      </c>
      <c r="O173" s="25">
        <f>H173*C173+L173</f>
        <v/>
      </c>
      <c r="P173" s="25">
        <f>J173*C173+M173</f>
        <v/>
      </c>
      <c r="Q173" s="25">
        <f>IF(F173=1,IF(N173&lt;741000,0,IF(N173&lt;2191000,N173-740000,IF(N173&lt;2193000,1451000,IF(N173&lt;2196000,1453000,IF(N173&lt;2200000,1456000,IF(N173&lt;6600000,ROUND(IF(FLOOR(N173,4000)&lt;=3600000,FLOOR(N173,4000)*0.7-80000,FLOOR(N173,4000)*0.8-440000),0),IF(N173&lt;=8500000,ROUNDDOWN(N173*0.9-1100000,0),N173-1950000))))))),IF(N173&lt;651000,0,IF(N173&lt;1900000,N173-650000,IF(N173&lt;6600000,ROUND(IF(FLOOR(N173,4000)&lt;=3600000,FLOOR(N173,4000)*0.7-80000,FLOOR(N173,4000)*0.8-440000),0),IF(N173&lt;=8500000,ROUNDDOWN(N173*0.9-1100000,0),N173-1950000)))))</f>
        <v/>
      </c>
      <c r="R173" s="25">
        <f>IF(F173=1,LOOKUP(Q173,{0,4890001,6550001,23500001},{1040000,670000,620000,0}),LOOKUP(Q173,{0,1320001,3360001,4890001,6550001,23500001},{950000,880000,680000,630000,580000,0}))</f>
        <v/>
      </c>
      <c r="S173" s="25">
        <f>MAX(0,ROUNDDOWN(Q173-O173-R173-G173,-3))</f>
        <v/>
      </c>
      <c r="T173" s="25">
        <f>IF(S173&lt;=0,0,ROUNDDOWN(S173*LOOKUP(S173,{0,1950001,3300001,6950001,9000001,18000001,40000001},{0.05,0.1,0.2,0.23,0.33,0.4,0.45})-LOOKUP(S173,{0,1950001,3300001,6950001,9000001,18000001,40000001},{0,97500,427500,636000,1536000,2796000,4796000}),0)+ROUNDDOWN(ROUNDDOWN(S173*LOOKUP(S173,{0,1950001,3300001,6950001,9000001,18000001,40000001},{0.05,0.1,0.2,0.23,0.33,0.4,0.45})-LOOKUP(S173,{0,1950001,3300001,6950001,9000001,18000001,40000001},{0,97500,427500,636000,1536000,2796000,4796000}),0)*0.021,0))</f>
        <v/>
      </c>
      <c r="U173" s="25">
        <f>P173-T173</f>
        <v/>
      </c>
      <c r="V173" s="26">
        <f>IF(AND(P173&gt;0,T173=0),1,0)</f>
        <v/>
      </c>
    </row>
    <row r="174">
      <c r="A174" t="inlineStr">
        <is>
          <t>退職月別 改正前</t>
        </is>
      </c>
      <c r="B174" s="25" t="n">
        <v>250000</v>
      </c>
      <c r="C174" s="26" t="n">
        <v>11</v>
      </c>
      <c r="D174" s="27" t="n">
        <v>0</v>
      </c>
      <c r="E174" s="26" t="n">
        <v>7</v>
      </c>
      <c r="F174" s="26" t="n">
        <v>0</v>
      </c>
      <c r="G174" s="25" t="n">
        <v>0</v>
      </c>
      <c r="H174" s="25">
        <f>ROUND(B174*0.14575,0)</f>
        <v/>
      </c>
      <c r="I174" s="25">
        <f>B174-H174</f>
        <v/>
      </c>
      <c r="J174" s="25">
        <f>IF(MAX(0,I174-ROUNDUP(IF(I174&lt;=158333,54167,I174*LOOKUP(I174,{0,158334,300000,550000,708331},{0,0.3,0.2,0.1,0})+LOOKUP(I174,{0,158334,300000,550000,708331},{0,6667,36667,91667,162500})),0)-LOOKUP(I174,{0,2120834,2162500,2204167,2245834},{48334,40000,26667,13334,0}))&lt;=0,0,ROUND(MAX(0,I174-ROUNDUP(IF(I174&lt;=158333,54167,I174*LOOKUP(I174,{0,158334,300000,550000,708331},{0,0.3,0.2,0.1,0})+LOOKUP(I174,{0,158334,300000,550000,708331},{0,6667,36667,91667,162500})),0)-LOOKUP(I174,{0,2120834,2162500,2204167,2245834},{48334,40000,26667,13334,0}))*LOOKUP(MAX(0,I174-ROUNDUP(IF(I174&lt;=158333,54167,I174*LOOKUP(I174,{0,158334,300000,550000,708331},{0,0.3,0.2,0.1,0})+LOOKUP(I174,{0,158334,300000,550000,708331},{0,6667,36667,91667,162500})),0)-LOOKUP(I174,{0,2120834,2162500,2204167,2245834},{48334,40000,26667,13334,0})),{0,162501,275001,579167,750001,1500001,3333334},{0.05105,0.1021,0.2042,0.23483,0.33693,0.4084,0.45945})-LOOKUP(MAX(0,I174-ROUNDUP(IF(I174&lt;=158333,54167,I174*LOOKUP(I174,{0,158334,300000,550000,708331},{0,0.3,0.2,0.1,0})+LOOKUP(I174,{0,158334,300000,550000,708331},{0,6667,36667,91667,162500})),0)-LOOKUP(I174,{0,2120834,2162500,2204167,2245834},{48334,40000,26667,13334,0})),{0,162501,275001,579167,750001,1500001,3333334},{0,8296,36374,54113,130688,237893,408061}),-1))</f>
        <v/>
      </c>
      <c r="K174" s="25">
        <f>IF(AND(D174&gt;0,C174&gt;=E174),ROUND(B174*D174,0),0)</f>
        <v/>
      </c>
      <c r="L174" s="25">
        <f>ROUND(K174*0.14575,0)</f>
        <v/>
      </c>
      <c r="M174" s="25">
        <f>IF(K174=0,0,ROUNDDOWN(ROUND((K174-L174)*LOOKUP(I174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74" s="25">
        <f>B174*C174+K174</f>
        <v/>
      </c>
      <c r="O174" s="25">
        <f>H174*C174+L174</f>
        <v/>
      </c>
      <c r="P174" s="25">
        <f>J174*C174+M174</f>
        <v/>
      </c>
      <c r="Q174" s="25">
        <f>IF(F174=1,IF(N174&lt;741000,0,IF(N174&lt;2191000,N174-740000,IF(N174&lt;2193000,1451000,IF(N174&lt;2196000,1453000,IF(N174&lt;2200000,1456000,IF(N174&lt;6600000,ROUND(IF(FLOOR(N174,4000)&lt;=3600000,FLOOR(N174,4000)*0.7-80000,FLOOR(N174,4000)*0.8-440000),0),IF(N174&lt;=8500000,ROUNDDOWN(N174*0.9-1100000,0),N174-1950000))))))),IF(N174&lt;651000,0,IF(N174&lt;1900000,N174-650000,IF(N174&lt;6600000,ROUND(IF(FLOOR(N174,4000)&lt;=3600000,FLOOR(N174,4000)*0.7-80000,FLOOR(N174,4000)*0.8-440000),0),IF(N174&lt;=8500000,ROUNDDOWN(N174*0.9-1100000,0),N174-1950000)))))</f>
        <v/>
      </c>
      <c r="R174" s="25">
        <f>IF(F174=1,LOOKUP(Q174,{0,4890001,6550001,23500001},{1040000,670000,620000,0}),LOOKUP(Q174,{0,1320001,3360001,4890001,6550001,23500001},{950000,880000,680000,630000,580000,0}))</f>
        <v/>
      </c>
      <c r="S174" s="25">
        <f>MAX(0,ROUNDDOWN(Q174-O174-R174-G174,-3))</f>
        <v/>
      </c>
      <c r="T174" s="25">
        <f>IF(S174&lt;=0,0,ROUNDDOWN(S174*LOOKUP(S174,{0,1950001,3300001,6950001,9000001,18000001,40000001},{0.05,0.1,0.2,0.23,0.33,0.4,0.45})-LOOKUP(S174,{0,1950001,3300001,6950001,9000001,18000001,40000001},{0,97500,427500,636000,1536000,2796000,4796000}),0)+ROUNDDOWN(ROUNDDOWN(S174*LOOKUP(S174,{0,1950001,3300001,6950001,9000001,18000001,40000001},{0.05,0.1,0.2,0.23,0.33,0.4,0.45})-LOOKUP(S174,{0,1950001,3300001,6950001,9000001,18000001,40000001},{0,97500,427500,636000,1536000,2796000,4796000}),0)*0.021,0))</f>
        <v/>
      </c>
      <c r="U174" s="25">
        <f>P174-T174</f>
        <v/>
      </c>
      <c r="V174" s="26">
        <f>IF(AND(P174&gt;0,T174=0),1,0)</f>
        <v/>
      </c>
    </row>
    <row r="175">
      <c r="A175" t="inlineStr">
        <is>
          <t>退職月別 改正前</t>
        </is>
      </c>
      <c r="B175" s="25" t="n">
        <v>300000</v>
      </c>
      <c r="C175" s="26" t="n">
        <v>11</v>
      </c>
      <c r="D175" s="27" t="n">
        <v>0</v>
      </c>
      <c r="E175" s="26" t="n">
        <v>7</v>
      </c>
      <c r="F175" s="26" t="n">
        <v>0</v>
      </c>
      <c r="G175" s="25" t="n">
        <v>0</v>
      </c>
      <c r="H175" s="25">
        <f>ROUND(B175*0.14575,0)</f>
        <v/>
      </c>
      <c r="I175" s="25">
        <f>B175-H175</f>
        <v/>
      </c>
      <c r="J175" s="25">
        <f>IF(MAX(0,I175-ROUNDUP(IF(I175&lt;=158333,54167,I175*LOOKUP(I175,{0,158334,300000,550000,708331},{0,0.3,0.2,0.1,0})+LOOKUP(I175,{0,158334,300000,550000,708331},{0,6667,36667,91667,162500})),0)-LOOKUP(I175,{0,2120834,2162500,2204167,2245834},{48334,40000,26667,13334,0}))&lt;=0,0,ROUND(MAX(0,I175-ROUNDUP(IF(I175&lt;=158333,54167,I175*LOOKUP(I175,{0,158334,300000,550000,708331},{0,0.3,0.2,0.1,0})+LOOKUP(I175,{0,158334,300000,550000,708331},{0,6667,36667,91667,162500})),0)-LOOKUP(I175,{0,2120834,2162500,2204167,2245834},{48334,40000,26667,13334,0}))*LOOKUP(MAX(0,I175-ROUNDUP(IF(I175&lt;=158333,54167,I175*LOOKUP(I175,{0,158334,300000,550000,708331},{0,0.3,0.2,0.1,0})+LOOKUP(I175,{0,158334,300000,550000,708331},{0,6667,36667,91667,162500})),0)-LOOKUP(I175,{0,2120834,2162500,2204167,2245834},{48334,40000,26667,13334,0})),{0,162501,275001,579167,750001,1500001,3333334},{0.05105,0.1021,0.2042,0.23483,0.33693,0.4084,0.45945})-LOOKUP(MAX(0,I175-ROUNDUP(IF(I175&lt;=158333,54167,I175*LOOKUP(I175,{0,158334,300000,550000,708331},{0,0.3,0.2,0.1,0})+LOOKUP(I175,{0,158334,300000,550000,708331},{0,6667,36667,91667,162500})),0)-LOOKUP(I175,{0,2120834,2162500,2204167,2245834},{48334,40000,26667,13334,0})),{0,162501,275001,579167,750001,1500001,3333334},{0,8296,36374,54113,130688,237893,408061}),-1))</f>
        <v/>
      </c>
      <c r="K175" s="25">
        <f>IF(AND(D175&gt;0,C175&gt;=E175),ROUND(B175*D175,0),0)</f>
        <v/>
      </c>
      <c r="L175" s="25">
        <f>ROUND(K175*0.14575,0)</f>
        <v/>
      </c>
      <c r="M175" s="25">
        <f>IF(K175=0,0,ROUNDDOWN(ROUND((K175-L175)*LOOKUP(I175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75" s="25">
        <f>B175*C175+K175</f>
        <v/>
      </c>
      <c r="O175" s="25">
        <f>H175*C175+L175</f>
        <v/>
      </c>
      <c r="P175" s="25">
        <f>J175*C175+M175</f>
        <v/>
      </c>
      <c r="Q175" s="25">
        <f>IF(F175=1,IF(N175&lt;741000,0,IF(N175&lt;2191000,N175-740000,IF(N175&lt;2193000,1451000,IF(N175&lt;2196000,1453000,IF(N175&lt;2200000,1456000,IF(N175&lt;6600000,ROUND(IF(FLOOR(N175,4000)&lt;=3600000,FLOOR(N175,4000)*0.7-80000,FLOOR(N175,4000)*0.8-440000),0),IF(N175&lt;=8500000,ROUNDDOWN(N175*0.9-1100000,0),N175-1950000))))))),IF(N175&lt;651000,0,IF(N175&lt;1900000,N175-650000,IF(N175&lt;6600000,ROUND(IF(FLOOR(N175,4000)&lt;=3600000,FLOOR(N175,4000)*0.7-80000,FLOOR(N175,4000)*0.8-440000),0),IF(N175&lt;=8500000,ROUNDDOWN(N175*0.9-1100000,0),N175-1950000)))))</f>
        <v/>
      </c>
      <c r="R175" s="25">
        <f>IF(F175=1,LOOKUP(Q175,{0,4890001,6550001,23500001},{1040000,670000,620000,0}),LOOKUP(Q175,{0,1320001,3360001,4890001,6550001,23500001},{950000,880000,680000,630000,580000,0}))</f>
        <v/>
      </c>
      <c r="S175" s="25">
        <f>MAX(0,ROUNDDOWN(Q175-O175-R175-G175,-3))</f>
        <v/>
      </c>
      <c r="T175" s="25">
        <f>IF(S175&lt;=0,0,ROUNDDOWN(S175*LOOKUP(S175,{0,1950001,3300001,6950001,9000001,18000001,40000001},{0.05,0.1,0.2,0.23,0.33,0.4,0.45})-LOOKUP(S175,{0,1950001,3300001,6950001,9000001,18000001,40000001},{0,97500,427500,636000,1536000,2796000,4796000}),0)+ROUNDDOWN(ROUNDDOWN(S175*LOOKUP(S175,{0,1950001,3300001,6950001,9000001,18000001,40000001},{0.05,0.1,0.2,0.23,0.33,0.4,0.45})-LOOKUP(S175,{0,1950001,3300001,6950001,9000001,18000001,40000001},{0,97500,427500,636000,1536000,2796000,4796000}),0)*0.021,0))</f>
        <v/>
      </c>
      <c r="U175" s="25">
        <f>P175-T175</f>
        <v/>
      </c>
      <c r="V175" s="26">
        <f>IF(AND(P175&gt;0,T175=0),1,0)</f>
        <v/>
      </c>
    </row>
    <row r="176">
      <c r="A176" t="inlineStr">
        <is>
          <t>退職月別 改正前</t>
        </is>
      </c>
      <c r="B176" s="25" t="n">
        <v>400000</v>
      </c>
      <c r="C176" s="26" t="n">
        <v>11</v>
      </c>
      <c r="D176" s="27" t="n">
        <v>0</v>
      </c>
      <c r="E176" s="26" t="n">
        <v>7</v>
      </c>
      <c r="F176" s="26" t="n">
        <v>0</v>
      </c>
      <c r="G176" s="25" t="n">
        <v>0</v>
      </c>
      <c r="H176" s="25">
        <f>ROUND(B176*0.14575,0)</f>
        <v/>
      </c>
      <c r="I176" s="25">
        <f>B176-H176</f>
        <v/>
      </c>
      <c r="J176" s="25">
        <f>IF(MAX(0,I176-ROUNDUP(IF(I176&lt;=158333,54167,I176*LOOKUP(I176,{0,158334,300000,550000,708331},{0,0.3,0.2,0.1,0})+LOOKUP(I176,{0,158334,300000,550000,708331},{0,6667,36667,91667,162500})),0)-LOOKUP(I176,{0,2120834,2162500,2204167,2245834},{48334,40000,26667,13334,0}))&lt;=0,0,ROUND(MAX(0,I176-ROUNDUP(IF(I176&lt;=158333,54167,I176*LOOKUP(I176,{0,158334,300000,550000,708331},{0,0.3,0.2,0.1,0})+LOOKUP(I176,{0,158334,300000,550000,708331},{0,6667,36667,91667,162500})),0)-LOOKUP(I176,{0,2120834,2162500,2204167,2245834},{48334,40000,26667,13334,0}))*LOOKUP(MAX(0,I176-ROUNDUP(IF(I176&lt;=158333,54167,I176*LOOKUP(I176,{0,158334,300000,550000,708331},{0,0.3,0.2,0.1,0})+LOOKUP(I176,{0,158334,300000,550000,708331},{0,6667,36667,91667,162500})),0)-LOOKUP(I176,{0,2120834,2162500,2204167,2245834},{48334,40000,26667,13334,0})),{0,162501,275001,579167,750001,1500001,3333334},{0.05105,0.1021,0.2042,0.23483,0.33693,0.4084,0.45945})-LOOKUP(MAX(0,I176-ROUNDUP(IF(I176&lt;=158333,54167,I176*LOOKUP(I176,{0,158334,300000,550000,708331},{0,0.3,0.2,0.1,0})+LOOKUP(I176,{0,158334,300000,550000,708331},{0,6667,36667,91667,162500})),0)-LOOKUP(I176,{0,2120834,2162500,2204167,2245834},{48334,40000,26667,13334,0})),{0,162501,275001,579167,750001,1500001,3333334},{0,8296,36374,54113,130688,237893,408061}),-1))</f>
        <v/>
      </c>
      <c r="K176" s="25">
        <f>IF(AND(D176&gt;0,C176&gt;=E176),ROUND(B176*D176,0),0)</f>
        <v/>
      </c>
      <c r="L176" s="25">
        <f>ROUND(K176*0.14575,0)</f>
        <v/>
      </c>
      <c r="M176" s="25">
        <f>IF(K176=0,0,ROUNDDOWN(ROUND((K176-L176)*LOOKUP(I176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76" s="25">
        <f>B176*C176+K176</f>
        <v/>
      </c>
      <c r="O176" s="25">
        <f>H176*C176+L176</f>
        <v/>
      </c>
      <c r="P176" s="25">
        <f>J176*C176+M176</f>
        <v/>
      </c>
      <c r="Q176" s="25">
        <f>IF(F176=1,IF(N176&lt;741000,0,IF(N176&lt;2191000,N176-740000,IF(N176&lt;2193000,1451000,IF(N176&lt;2196000,1453000,IF(N176&lt;2200000,1456000,IF(N176&lt;6600000,ROUND(IF(FLOOR(N176,4000)&lt;=3600000,FLOOR(N176,4000)*0.7-80000,FLOOR(N176,4000)*0.8-440000),0),IF(N176&lt;=8500000,ROUNDDOWN(N176*0.9-1100000,0),N176-1950000))))))),IF(N176&lt;651000,0,IF(N176&lt;1900000,N176-650000,IF(N176&lt;6600000,ROUND(IF(FLOOR(N176,4000)&lt;=3600000,FLOOR(N176,4000)*0.7-80000,FLOOR(N176,4000)*0.8-440000),0),IF(N176&lt;=8500000,ROUNDDOWN(N176*0.9-1100000,0),N176-1950000)))))</f>
        <v/>
      </c>
      <c r="R176" s="25">
        <f>IF(F176=1,LOOKUP(Q176,{0,4890001,6550001,23500001},{1040000,670000,620000,0}),LOOKUP(Q176,{0,1320001,3360001,4890001,6550001,23500001},{950000,880000,680000,630000,580000,0}))</f>
        <v/>
      </c>
      <c r="S176" s="25">
        <f>MAX(0,ROUNDDOWN(Q176-O176-R176-G176,-3))</f>
        <v/>
      </c>
      <c r="T176" s="25">
        <f>IF(S176&lt;=0,0,ROUNDDOWN(S176*LOOKUP(S176,{0,1950001,3300001,6950001,9000001,18000001,40000001},{0.05,0.1,0.2,0.23,0.33,0.4,0.45})-LOOKUP(S176,{0,1950001,3300001,6950001,9000001,18000001,40000001},{0,97500,427500,636000,1536000,2796000,4796000}),0)+ROUNDDOWN(ROUNDDOWN(S176*LOOKUP(S176,{0,1950001,3300001,6950001,9000001,18000001,40000001},{0.05,0.1,0.2,0.23,0.33,0.4,0.45})-LOOKUP(S176,{0,1950001,3300001,6950001,9000001,18000001,40000001},{0,97500,427500,636000,1536000,2796000,4796000}),0)*0.021,0))</f>
        <v/>
      </c>
      <c r="U176" s="25">
        <f>P176-T176</f>
        <v/>
      </c>
      <c r="V176" s="26">
        <f>IF(AND(P176&gt;0,T176=0),1,0)</f>
        <v/>
      </c>
    </row>
    <row r="177">
      <c r="A177" t="inlineStr">
        <is>
          <t>退職月別 改正前</t>
        </is>
      </c>
      <c r="B177" s="25" t="n">
        <v>500000</v>
      </c>
      <c r="C177" s="26" t="n">
        <v>11</v>
      </c>
      <c r="D177" s="27" t="n">
        <v>0</v>
      </c>
      <c r="E177" s="26" t="n">
        <v>7</v>
      </c>
      <c r="F177" s="26" t="n">
        <v>0</v>
      </c>
      <c r="G177" s="25" t="n">
        <v>0</v>
      </c>
      <c r="H177" s="25">
        <f>ROUND(B177*0.14575,0)</f>
        <v/>
      </c>
      <c r="I177" s="25">
        <f>B177-H177</f>
        <v/>
      </c>
      <c r="J177" s="25">
        <f>IF(MAX(0,I177-ROUNDUP(IF(I177&lt;=158333,54167,I177*LOOKUP(I177,{0,158334,300000,550000,708331},{0,0.3,0.2,0.1,0})+LOOKUP(I177,{0,158334,300000,550000,708331},{0,6667,36667,91667,162500})),0)-LOOKUP(I177,{0,2120834,2162500,2204167,2245834},{48334,40000,26667,13334,0}))&lt;=0,0,ROUND(MAX(0,I177-ROUNDUP(IF(I177&lt;=158333,54167,I177*LOOKUP(I177,{0,158334,300000,550000,708331},{0,0.3,0.2,0.1,0})+LOOKUP(I177,{0,158334,300000,550000,708331},{0,6667,36667,91667,162500})),0)-LOOKUP(I177,{0,2120834,2162500,2204167,2245834},{48334,40000,26667,13334,0}))*LOOKUP(MAX(0,I177-ROUNDUP(IF(I177&lt;=158333,54167,I177*LOOKUP(I177,{0,158334,300000,550000,708331},{0,0.3,0.2,0.1,0})+LOOKUP(I177,{0,158334,300000,550000,708331},{0,6667,36667,91667,162500})),0)-LOOKUP(I177,{0,2120834,2162500,2204167,2245834},{48334,40000,26667,13334,0})),{0,162501,275001,579167,750001,1500001,3333334},{0.05105,0.1021,0.2042,0.23483,0.33693,0.4084,0.45945})-LOOKUP(MAX(0,I177-ROUNDUP(IF(I177&lt;=158333,54167,I177*LOOKUP(I177,{0,158334,300000,550000,708331},{0,0.3,0.2,0.1,0})+LOOKUP(I177,{0,158334,300000,550000,708331},{0,6667,36667,91667,162500})),0)-LOOKUP(I177,{0,2120834,2162500,2204167,2245834},{48334,40000,26667,13334,0})),{0,162501,275001,579167,750001,1500001,3333334},{0,8296,36374,54113,130688,237893,408061}),-1))</f>
        <v/>
      </c>
      <c r="K177" s="25">
        <f>IF(AND(D177&gt;0,C177&gt;=E177),ROUND(B177*D177,0),0)</f>
        <v/>
      </c>
      <c r="L177" s="25">
        <f>ROUND(K177*0.14575,0)</f>
        <v/>
      </c>
      <c r="M177" s="25">
        <f>IF(K177=0,0,ROUNDDOWN(ROUND((K177-L177)*LOOKUP(I177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77" s="25">
        <f>B177*C177+K177</f>
        <v/>
      </c>
      <c r="O177" s="25">
        <f>H177*C177+L177</f>
        <v/>
      </c>
      <c r="P177" s="25">
        <f>J177*C177+M177</f>
        <v/>
      </c>
      <c r="Q177" s="25">
        <f>IF(F177=1,IF(N177&lt;741000,0,IF(N177&lt;2191000,N177-740000,IF(N177&lt;2193000,1451000,IF(N177&lt;2196000,1453000,IF(N177&lt;2200000,1456000,IF(N177&lt;6600000,ROUND(IF(FLOOR(N177,4000)&lt;=3600000,FLOOR(N177,4000)*0.7-80000,FLOOR(N177,4000)*0.8-440000),0),IF(N177&lt;=8500000,ROUNDDOWN(N177*0.9-1100000,0),N177-1950000))))))),IF(N177&lt;651000,0,IF(N177&lt;1900000,N177-650000,IF(N177&lt;6600000,ROUND(IF(FLOOR(N177,4000)&lt;=3600000,FLOOR(N177,4000)*0.7-80000,FLOOR(N177,4000)*0.8-440000),0),IF(N177&lt;=8500000,ROUNDDOWN(N177*0.9-1100000,0),N177-1950000)))))</f>
        <v/>
      </c>
      <c r="R177" s="25">
        <f>IF(F177=1,LOOKUP(Q177,{0,4890001,6550001,23500001},{1040000,670000,620000,0}),LOOKUP(Q177,{0,1320001,3360001,4890001,6550001,23500001},{950000,880000,680000,630000,580000,0}))</f>
        <v/>
      </c>
      <c r="S177" s="25">
        <f>MAX(0,ROUNDDOWN(Q177-O177-R177-G177,-3))</f>
        <v/>
      </c>
      <c r="T177" s="25">
        <f>IF(S177&lt;=0,0,ROUNDDOWN(S177*LOOKUP(S177,{0,1950001,3300001,6950001,9000001,18000001,40000001},{0.05,0.1,0.2,0.23,0.33,0.4,0.45})-LOOKUP(S177,{0,1950001,3300001,6950001,9000001,18000001,40000001},{0,97500,427500,636000,1536000,2796000,4796000}),0)+ROUNDDOWN(ROUNDDOWN(S177*LOOKUP(S177,{0,1950001,3300001,6950001,9000001,18000001,40000001},{0.05,0.1,0.2,0.23,0.33,0.4,0.45})-LOOKUP(S177,{0,1950001,3300001,6950001,9000001,18000001,40000001},{0,97500,427500,636000,1536000,2796000,4796000}),0)*0.021,0))</f>
        <v/>
      </c>
      <c r="U177" s="25">
        <f>P177-T177</f>
        <v/>
      </c>
      <c r="V177" s="26">
        <f>IF(AND(P177&gt;0,T177=0),1,0)</f>
        <v/>
      </c>
    </row>
    <row r="178">
      <c r="A178" t="inlineStr">
        <is>
          <t>退職月別 改正前</t>
        </is>
      </c>
      <c r="B178" s="25" t="n">
        <v>200000</v>
      </c>
      <c r="C178" s="26" t="n">
        <v>12</v>
      </c>
      <c r="D178" s="27" t="n">
        <v>0</v>
      </c>
      <c r="E178" s="26" t="n">
        <v>7</v>
      </c>
      <c r="F178" s="26" t="n">
        <v>0</v>
      </c>
      <c r="G178" s="25" t="n">
        <v>0</v>
      </c>
      <c r="H178" s="25">
        <f>ROUND(B178*0.14575,0)</f>
        <v/>
      </c>
      <c r="I178" s="25">
        <f>B178-H178</f>
        <v/>
      </c>
      <c r="J178" s="25">
        <f>IF(MAX(0,I178-ROUNDUP(IF(I178&lt;=158333,54167,I178*LOOKUP(I178,{0,158334,300000,550000,708331},{0,0.3,0.2,0.1,0})+LOOKUP(I178,{0,158334,300000,550000,708331},{0,6667,36667,91667,162500})),0)-LOOKUP(I178,{0,2120834,2162500,2204167,2245834},{48334,40000,26667,13334,0}))&lt;=0,0,ROUND(MAX(0,I178-ROUNDUP(IF(I178&lt;=158333,54167,I178*LOOKUP(I178,{0,158334,300000,550000,708331},{0,0.3,0.2,0.1,0})+LOOKUP(I178,{0,158334,300000,550000,708331},{0,6667,36667,91667,162500})),0)-LOOKUP(I178,{0,2120834,2162500,2204167,2245834},{48334,40000,26667,13334,0}))*LOOKUP(MAX(0,I178-ROUNDUP(IF(I178&lt;=158333,54167,I178*LOOKUP(I178,{0,158334,300000,550000,708331},{0,0.3,0.2,0.1,0})+LOOKUP(I178,{0,158334,300000,550000,708331},{0,6667,36667,91667,162500})),0)-LOOKUP(I178,{0,2120834,2162500,2204167,2245834},{48334,40000,26667,13334,0})),{0,162501,275001,579167,750001,1500001,3333334},{0.05105,0.1021,0.2042,0.23483,0.33693,0.4084,0.45945})-LOOKUP(MAX(0,I178-ROUNDUP(IF(I178&lt;=158333,54167,I178*LOOKUP(I178,{0,158334,300000,550000,708331},{0,0.3,0.2,0.1,0})+LOOKUP(I178,{0,158334,300000,550000,708331},{0,6667,36667,91667,162500})),0)-LOOKUP(I178,{0,2120834,2162500,2204167,2245834},{48334,40000,26667,13334,0})),{0,162501,275001,579167,750001,1500001,3333334},{0,8296,36374,54113,130688,237893,408061}),-1))</f>
        <v/>
      </c>
      <c r="K178" s="25">
        <f>IF(AND(D178&gt;0,C178&gt;=E178),ROUND(B178*D178,0),0)</f>
        <v/>
      </c>
      <c r="L178" s="25">
        <f>ROUND(K178*0.14575,0)</f>
        <v/>
      </c>
      <c r="M178" s="25">
        <f>IF(K178=0,0,ROUNDDOWN(ROUND((K178-L178)*LOOKUP(I178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78" s="25">
        <f>B178*C178+K178</f>
        <v/>
      </c>
      <c r="O178" s="25">
        <f>H178*C178+L178</f>
        <v/>
      </c>
      <c r="P178" s="25">
        <f>J178*C178+M178</f>
        <v/>
      </c>
      <c r="Q178" s="25">
        <f>IF(F178=1,IF(N178&lt;741000,0,IF(N178&lt;2191000,N178-740000,IF(N178&lt;2193000,1451000,IF(N178&lt;2196000,1453000,IF(N178&lt;2200000,1456000,IF(N178&lt;6600000,ROUND(IF(FLOOR(N178,4000)&lt;=3600000,FLOOR(N178,4000)*0.7-80000,FLOOR(N178,4000)*0.8-440000),0),IF(N178&lt;=8500000,ROUNDDOWN(N178*0.9-1100000,0),N178-1950000))))))),IF(N178&lt;651000,0,IF(N178&lt;1900000,N178-650000,IF(N178&lt;6600000,ROUND(IF(FLOOR(N178,4000)&lt;=3600000,FLOOR(N178,4000)*0.7-80000,FLOOR(N178,4000)*0.8-440000),0),IF(N178&lt;=8500000,ROUNDDOWN(N178*0.9-1100000,0),N178-1950000)))))</f>
        <v/>
      </c>
      <c r="R178" s="25">
        <f>IF(F178=1,LOOKUP(Q178,{0,4890001,6550001,23500001},{1040000,670000,620000,0}),LOOKUP(Q178,{0,1320001,3360001,4890001,6550001,23500001},{950000,880000,680000,630000,580000,0}))</f>
        <v/>
      </c>
      <c r="S178" s="25">
        <f>MAX(0,ROUNDDOWN(Q178-O178-R178-G178,-3))</f>
        <v/>
      </c>
      <c r="T178" s="25">
        <f>IF(S178&lt;=0,0,ROUNDDOWN(S178*LOOKUP(S178,{0,1950001,3300001,6950001,9000001,18000001,40000001},{0.05,0.1,0.2,0.23,0.33,0.4,0.45})-LOOKUP(S178,{0,1950001,3300001,6950001,9000001,18000001,40000001},{0,97500,427500,636000,1536000,2796000,4796000}),0)+ROUNDDOWN(ROUNDDOWN(S178*LOOKUP(S178,{0,1950001,3300001,6950001,9000001,18000001,40000001},{0.05,0.1,0.2,0.23,0.33,0.4,0.45})-LOOKUP(S178,{0,1950001,3300001,6950001,9000001,18000001,40000001},{0,97500,427500,636000,1536000,2796000,4796000}),0)*0.021,0))</f>
        <v/>
      </c>
      <c r="U178" s="25">
        <f>P178-T178</f>
        <v/>
      </c>
      <c r="V178" s="26">
        <f>IF(AND(P178&gt;0,T178=0),1,0)</f>
        <v/>
      </c>
    </row>
    <row r="179">
      <c r="A179" t="inlineStr">
        <is>
          <t>退職月別 改正前</t>
        </is>
      </c>
      <c r="B179" s="25" t="n">
        <v>250000</v>
      </c>
      <c r="C179" s="26" t="n">
        <v>12</v>
      </c>
      <c r="D179" s="27" t="n">
        <v>0</v>
      </c>
      <c r="E179" s="26" t="n">
        <v>7</v>
      </c>
      <c r="F179" s="26" t="n">
        <v>0</v>
      </c>
      <c r="G179" s="25" t="n">
        <v>0</v>
      </c>
      <c r="H179" s="25">
        <f>ROUND(B179*0.14575,0)</f>
        <v/>
      </c>
      <c r="I179" s="25">
        <f>B179-H179</f>
        <v/>
      </c>
      <c r="J179" s="25">
        <f>IF(MAX(0,I179-ROUNDUP(IF(I179&lt;=158333,54167,I179*LOOKUP(I179,{0,158334,300000,550000,708331},{0,0.3,0.2,0.1,0})+LOOKUP(I179,{0,158334,300000,550000,708331},{0,6667,36667,91667,162500})),0)-LOOKUP(I179,{0,2120834,2162500,2204167,2245834},{48334,40000,26667,13334,0}))&lt;=0,0,ROUND(MAX(0,I179-ROUNDUP(IF(I179&lt;=158333,54167,I179*LOOKUP(I179,{0,158334,300000,550000,708331},{0,0.3,0.2,0.1,0})+LOOKUP(I179,{0,158334,300000,550000,708331},{0,6667,36667,91667,162500})),0)-LOOKUP(I179,{0,2120834,2162500,2204167,2245834},{48334,40000,26667,13334,0}))*LOOKUP(MAX(0,I179-ROUNDUP(IF(I179&lt;=158333,54167,I179*LOOKUP(I179,{0,158334,300000,550000,708331},{0,0.3,0.2,0.1,0})+LOOKUP(I179,{0,158334,300000,550000,708331},{0,6667,36667,91667,162500})),0)-LOOKUP(I179,{0,2120834,2162500,2204167,2245834},{48334,40000,26667,13334,0})),{0,162501,275001,579167,750001,1500001,3333334},{0.05105,0.1021,0.2042,0.23483,0.33693,0.4084,0.45945})-LOOKUP(MAX(0,I179-ROUNDUP(IF(I179&lt;=158333,54167,I179*LOOKUP(I179,{0,158334,300000,550000,708331},{0,0.3,0.2,0.1,0})+LOOKUP(I179,{0,158334,300000,550000,708331},{0,6667,36667,91667,162500})),0)-LOOKUP(I179,{0,2120834,2162500,2204167,2245834},{48334,40000,26667,13334,0})),{0,162501,275001,579167,750001,1500001,3333334},{0,8296,36374,54113,130688,237893,408061}),-1))</f>
        <v/>
      </c>
      <c r="K179" s="25">
        <f>IF(AND(D179&gt;0,C179&gt;=E179),ROUND(B179*D179,0),0)</f>
        <v/>
      </c>
      <c r="L179" s="25">
        <f>ROUND(K179*0.14575,0)</f>
        <v/>
      </c>
      <c r="M179" s="25">
        <f>IF(K179=0,0,ROUNDDOWN(ROUND((K179-L179)*LOOKUP(I179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79" s="25">
        <f>B179*C179+K179</f>
        <v/>
      </c>
      <c r="O179" s="25">
        <f>H179*C179+L179</f>
        <v/>
      </c>
      <c r="P179" s="25">
        <f>J179*C179+M179</f>
        <v/>
      </c>
      <c r="Q179" s="25">
        <f>IF(F179=1,IF(N179&lt;741000,0,IF(N179&lt;2191000,N179-740000,IF(N179&lt;2193000,1451000,IF(N179&lt;2196000,1453000,IF(N179&lt;2200000,1456000,IF(N179&lt;6600000,ROUND(IF(FLOOR(N179,4000)&lt;=3600000,FLOOR(N179,4000)*0.7-80000,FLOOR(N179,4000)*0.8-440000),0),IF(N179&lt;=8500000,ROUNDDOWN(N179*0.9-1100000,0),N179-1950000))))))),IF(N179&lt;651000,0,IF(N179&lt;1900000,N179-650000,IF(N179&lt;6600000,ROUND(IF(FLOOR(N179,4000)&lt;=3600000,FLOOR(N179,4000)*0.7-80000,FLOOR(N179,4000)*0.8-440000),0),IF(N179&lt;=8500000,ROUNDDOWN(N179*0.9-1100000,0),N179-1950000)))))</f>
        <v/>
      </c>
      <c r="R179" s="25">
        <f>IF(F179=1,LOOKUP(Q179,{0,4890001,6550001,23500001},{1040000,670000,620000,0}),LOOKUP(Q179,{0,1320001,3360001,4890001,6550001,23500001},{950000,880000,680000,630000,580000,0}))</f>
        <v/>
      </c>
      <c r="S179" s="25">
        <f>MAX(0,ROUNDDOWN(Q179-O179-R179-G179,-3))</f>
        <v/>
      </c>
      <c r="T179" s="25">
        <f>IF(S179&lt;=0,0,ROUNDDOWN(S179*LOOKUP(S179,{0,1950001,3300001,6950001,9000001,18000001,40000001},{0.05,0.1,0.2,0.23,0.33,0.4,0.45})-LOOKUP(S179,{0,1950001,3300001,6950001,9000001,18000001,40000001},{0,97500,427500,636000,1536000,2796000,4796000}),0)+ROUNDDOWN(ROUNDDOWN(S179*LOOKUP(S179,{0,1950001,3300001,6950001,9000001,18000001,40000001},{0.05,0.1,0.2,0.23,0.33,0.4,0.45})-LOOKUP(S179,{0,1950001,3300001,6950001,9000001,18000001,40000001},{0,97500,427500,636000,1536000,2796000,4796000}),0)*0.021,0))</f>
        <v/>
      </c>
      <c r="U179" s="25">
        <f>P179-T179</f>
        <v/>
      </c>
      <c r="V179" s="26">
        <f>IF(AND(P179&gt;0,T179=0),1,0)</f>
        <v/>
      </c>
    </row>
    <row r="180">
      <c r="A180" t="inlineStr">
        <is>
          <t>退職月別 改正前</t>
        </is>
      </c>
      <c r="B180" s="25" t="n">
        <v>300000</v>
      </c>
      <c r="C180" s="26" t="n">
        <v>12</v>
      </c>
      <c r="D180" s="27" t="n">
        <v>0</v>
      </c>
      <c r="E180" s="26" t="n">
        <v>7</v>
      </c>
      <c r="F180" s="26" t="n">
        <v>0</v>
      </c>
      <c r="G180" s="25" t="n">
        <v>0</v>
      </c>
      <c r="H180" s="25">
        <f>ROUND(B180*0.14575,0)</f>
        <v/>
      </c>
      <c r="I180" s="25">
        <f>B180-H180</f>
        <v/>
      </c>
      <c r="J180" s="25">
        <f>IF(MAX(0,I180-ROUNDUP(IF(I180&lt;=158333,54167,I180*LOOKUP(I180,{0,158334,300000,550000,708331},{0,0.3,0.2,0.1,0})+LOOKUP(I180,{0,158334,300000,550000,708331},{0,6667,36667,91667,162500})),0)-LOOKUP(I180,{0,2120834,2162500,2204167,2245834},{48334,40000,26667,13334,0}))&lt;=0,0,ROUND(MAX(0,I180-ROUNDUP(IF(I180&lt;=158333,54167,I180*LOOKUP(I180,{0,158334,300000,550000,708331},{0,0.3,0.2,0.1,0})+LOOKUP(I180,{0,158334,300000,550000,708331},{0,6667,36667,91667,162500})),0)-LOOKUP(I180,{0,2120834,2162500,2204167,2245834},{48334,40000,26667,13334,0}))*LOOKUP(MAX(0,I180-ROUNDUP(IF(I180&lt;=158333,54167,I180*LOOKUP(I180,{0,158334,300000,550000,708331},{0,0.3,0.2,0.1,0})+LOOKUP(I180,{0,158334,300000,550000,708331},{0,6667,36667,91667,162500})),0)-LOOKUP(I180,{0,2120834,2162500,2204167,2245834},{48334,40000,26667,13334,0})),{0,162501,275001,579167,750001,1500001,3333334},{0.05105,0.1021,0.2042,0.23483,0.33693,0.4084,0.45945})-LOOKUP(MAX(0,I180-ROUNDUP(IF(I180&lt;=158333,54167,I180*LOOKUP(I180,{0,158334,300000,550000,708331},{0,0.3,0.2,0.1,0})+LOOKUP(I180,{0,158334,300000,550000,708331},{0,6667,36667,91667,162500})),0)-LOOKUP(I180,{0,2120834,2162500,2204167,2245834},{48334,40000,26667,13334,0})),{0,162501,275001,579167,750001,1500001,3333334},{0,8296,36374,54113,130688,237893,408061}),-1))</f>
        <v/>
      </c>
      <c r="K180" s="25">
        <f>IF(AND(D180&gt;0,C180&gt;=E180),ROUND(B180*D180,0),0)</f>
        <v/>
      </c>
      <c r="L180" s="25">
        <f>ROUND(K180*0.14575,0)</f>
        <v/>
      </c>
      <c r="M180" s="25">
        <f>IF(K180=0,0,ROUNDDOWN(ROUND((K180-L180)*LOOKUP(I180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80" s="25">
        <f>B180*C180+K180</f>
        <v/>
      </c>
      <c r="O180" s="25">
        <f>H180*C180+L180</f>
        <v/>
      </c>
      <c r="P180" s="25">
        <f>J180*C180+M180</f>
        <v/>
      </c>
      <c r="Q180" s="25">
        <f>IF(F180=1,IF(N180&lt;741000,0,IF(N180&lt;2191000,N180-740000,IF(N180&lt;2193000,1451000,IF(N180&lt;2196000,1453000,IF(N180&lt;2200000,1456000,IF(N180&lt;6600000,ROUND(IF(FLOOR(N180,4000)&lt;=3600000,FLOOR(N180,4000)*0.7-80000,FLOOR(N180,4000)*0.8-440000),0),IF(N180&lt;=8500000,ROUNDDOWN(N180*0.9-1100000,0),N180-1950000))))))),IF(N180&lt;651000,0,IF(N180&lt;1900000,N180-650000,IF(N180&lt;6600000,ROUND(IF(FLOOR(N180,4000)&lt;=3600000,FLOOR(N180,4000)*0.7-80000,FLOOR(N180,4000)*0.8-440000),0),IF(N180&lt;=8500000,ROUNDDOWN(N180*0.9-1100000,0),N180-1950000)))))</f>
        <v/>
      </c>
      <c r="R180" s="25">
        <f>IF(F180=1,LOOKUP(Q180,{0,4890001,6550001,23500001},{1040000,670000,620000,0}),LOOKUP(Q180,{0,1320001,3360001,4890001,6550001,23500001},{950000,880000,680000,630000,580000,0}))</f>
        <v/>
      </c>
      <c r="S180" s="25">
        <f>MAX(0,ROUNDDOWN(Q180-O180-R180-G180,-3))</f>
        <v/>
      </c>
      <c r="T180" s="25">
        <f>IF(S180&lt;=0,0,ROUNDDOWN(S180*LOOKUP(S180,{0,1950001,3300001,6950001,9000001,18000001,40000001},{0.05,0.1,0.2,0.23,0.33,0.4,0.45})-LOOKUP(S180,{0,1950001,3300001,6950001,9000001,18000001,40000001},{0,97500,427500,636000,1536000,2796000,4796000}),0)+ROUNDDOWN(ROUNDDOWN(S180*LOOKUP(S180,{0,1950001,3300001,6950001,9000001,18000001,40000001},{0.05,0.1,0.2,0.23,0.33,0.4,0.45})-LOOKUP(S180,{0,1950001,3300001,6950001,9000001,18000001,40000001},{0,97500,427500,636000,1536000,2796000,4796000}),0)*0.021,0))</f>
        <v/>
      </c>
      <c r="U180" s="25">
        <f>P180-T180</f>
        <v/>
      </c>
      <c r="V180" s="26">
        <f>IF(AND(P180&gt;0,T180=0),1,0)</f>
        <v/>
      </c>
    </row>
    <row r="181">
      <c r="A181" t="inlineStr">
        <is>
          <t>退職月別 改正前</t>
        </is>
      </c>
      <c r="B181" s="25" t="n">
        <v>400000</v>
      </c>
      <c r="C181" s="26" t="n">
        <v>12</v>
      </c>
      <c r="D181" s="27" t="n">
        <v>0</v>
      </c>
      <c r="E181" s="26" t="n">
        <v>7</v>
      </c>
      <c r="F181" s="26" t="n">
        <v>0</v>
      </c>
      <c r="G181" s="25" t="n">
        <v>0</v>
      </c>
      <c r="H181" s="25">
        <f>ROUND(B181*0.14575,0)</f>
        <v/>
      </c>
      <c r="I181" s="25">
        <f>B181-H181</f>
        <v/>
      </c>
      <c r="J181" s="25">
        <f>IF(MAX(0,I181-ROUNDUP(IF(I181&lt;=158333,54167,I181*LOOKUP(I181,{0,158334,300000,550000,708331},{0,0.3,0.2,0.1,0})+LOOKUP(I181,{0,158334,300000,550000,708331},{0,6667,36667,91667,162500})),0)-LOOKUP(I181,{0,2120834,2162500,2204167,2245834},{48334,40000,26667,13334,0}))&lt;=0,0,ROUND(MAX(0,I181-ROUNDUP(IF(I181&lt;=158333,54167,I181*LOOKUP(I181,{0,158334,300000,550000,708331},{0,0.3,0.2,0.1,0})+LOOKUP(I181,{0,158334,300000,550000,708331},{0,6667,36667,91667,162500})),0)-LOOKUP(I181,{0,2120834,2162500,2204167,2245834},{48334,40000,26667,13334,0}))*LOOKUP(MAX(0,I181-ROUNDUP(IF(I181&lt;=158333,54167,I181*LOOKUP(I181,{0,158334,300000,550000,708331},{0,0.3,0.2,0.1,0})+LOOKUP(I181,{0,158334,300000,550000,708331},{0,6667,36667,91667,162500})),0)-LOOKUP(I181,{0,2120834,2162500,2204167,2245834},{48334,40000,26667,13334,0})),{0,162501,275001,579167,750001,1500001,3333334},{0.05105,0.1021,0.2042,0.23483,0.33693,0.4084,0.45945})-LOOKUP(MAX(0,I181-ROUNDUP(IF(I181&lt;=158333,54167,I181*LOOKUP(I181,{0,158334,300000,550000,708331},{0,0.3,0.2,0.1,0})+LOOKUP(I181,{0,158334,300000,550000,708331},{0,6667,36667,91667,162500})),0)-LOOKUP(I181,{0,2120834,2162500,2204167,2245834},{48334,40000,26667,13334,0})),{0,162501,275001,579167,750001,1500001,3333334},{0,8296,36374,54113,130688,237893,408061}),-1))</f>
        <v/>
      </c>
      <c r="K181" s="25">
        <f>IF(AND(D181&gt;0,C181&gt;=E181),ROUND(B181*D181,0),0)</f>
        <v/>
      </c>
      <c r="L181" s="25">
        <f>ROUND(K181*0.14575,0)</f>
        <v/>
      </c>
      <c r="M181" s="25">
        <f>IF(K181=0,0,ROUNDDOWN(ROUND((K181-L181)*LOOKUP(I181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81" s="25">
        <f>B181*C181+K181</f>
        <v/>
      </c>
      <c r="O181" s="25">
        <f>H181*C181+L181</f>
        <v/>
      </c>
      <c r="P181" s="25">
        <f>J181*C181+M181</f>
        <v/>
      </c>
      <c r="Q181" s="25">
        <f>IF(F181=1,IF(N181&lt;741000,0,IF(N181&lt;2191000,N181-740000,IF(N181&lt;2193000,1451000,IF(N181&lt;2196000,1453000,IF(N181&lt;2200000,1456000,IF(N181&lt;6600000,ROUND(IF(FLOOR(N181,4000)&lt;=3600000,FLOOR(N181,4000)*0.7-80000,FLOOR(N181,4000)*0.8-440000),0),IF(N181&lt;=8500000,ROUNDDOWN(N181*0.9-1100000,0),N181-1950000))))))),IF(N181&lt;651000,0,IF(N181&lt;1900000,N181-650000,IF(N181&lt;6600000,ROUND(IF(FLOOR(N181,4000)&lt;=3600000,FLOOR(N181,4000)*0.7-80000,FLOOR(N181,4000)*0.8-440000),0),IF(N181&lt;=8500000,ROUNDDOWN(N181*0.9-1100000,0),N181-1950000)))))</f>
        <v/>
      </c>
      <c r="R181" s="25">
        <f>IF(F181=1,LOOKUP(Q181,{0,4890001,6550001,23500001},{1040000,670000,620000,0}),LOOKUP(Q181,{0,1320001,3360001,4890001,6550001,23500001},{950000,880000,680000,630000,580000,0}))</f>
        <v/>
      </c>
      <c r="S181" s="25">
        <f>MAX(0,ROUNDDOWN(Q181-O181-R181-G181,-3))</f>
        <v/>
      </c>
      <c r="T181" s="25">
        <f>IF(S181&lt;=0,0,ROUNDDOWN(S181*LOOKUP(S181,{0,1950001,3300001,6950001,9000001,18000001,40000001},{0.05,0.1,0.2,0.23,0.33,0.4,0.45})-LOOKUP(S181,{0,1950001,3300001,6950001,9000001,18000001,40000001},{0,97500,427500,636000,1536000,2796000,4796000}),0)+ROUNDDOWN(ROUNDDOWN(S181*LOOKUP(S181,{0,1950001,3300001,6950001,9000001,18000001,40000001},{0.05,0.1,0.2,0.23,0.33,0.4,0.45})-LOOKUP(S181,{0,1950001,3300001,6950001,9000001,18000001,40000001},{0,97500,427500,636000,1536000,2796000,4796000}),0)*0.021,0))</f>
        <v/>
      </c>
      <c r="U181" s="25">
        <f>P181-T181</f>
        <v/>
      </c>
      <c r="V181" s="26">
        <f>IF(AND(P181&gt;0,T181=0),1,0)</f>
        <v/>
      </c>
    </row>
    <row r="182">
      <c r="A182" t="inlineStr">
        <is>
          <t>退職月別 改正前</t>
        </is>
      </c>
      <c r="B182" s="25" t="n">
        <v>500000</v>
      </c>
      <c r="C182" s="26" t="n">
        <v>12</v>
      </c>
      <c r="D182" s="27" t="n">
        <v>0</v>
      </c>
      <c r="E182" s="26" t="n">
        <v>7</v>
      </c>
      <c r="F182" s="26" t="n">
        <v>0</v>
      </c>
      <c r="G182" s="25" t="n">
        <v>0</v>
      </c>
      <c r="H182" s="25">
        <f>ROUND(B182*0.14575,0)</f>
        <v/>
      </c>
      <c r="I182" s="25">
        <f>B182-H182</f>
        <v/>
      </c>
      <c r="J182" s="25">
        <f>IF(MAX(0,I182-ROUNDUP(IF(I182&lt;=158333,54167,I182*LOOKUP(I182,{0,158334,300000,550000,708331},{0,0.3,0.2,0.1,0})+LOOKUP(I182,{0,158334,300000,550000,708331},{0,6667,36667,91667,162500})),0)-LOOKUP(I182,{0,2120834,2162500,2204167,2245834},{48334,40000,26667,13334,0}))&lt;=0,0,ROUND(MAX(0,I182-ROUNDUP(IF(I182&lt;=158333,54167,I182*LOOKUP(I182,{0,158334,300000,550000,708331},{0,0.3,0.2,0.1,0})+LOOKUP(I182,{0,158334,300000,550000,708331},{0,6667,36667,91667,162500})),0)-LOOKUP(I182,{0,2120834,2162500,2204167,2245834},{48334,40000,26667,13334,0}))*LOOKUP(MAX(0,I182-ROUNDUP(IF(I182&lt;=158333,54167,I182*LOOKUP(I182,{0,158334,300000,550000,708331},{0,0.3,0.2,0.1,0})+LOOKUP(I182,{0,158334,300000,550000,708331},{0,6667,36667,91667,162500})),0)-LOOKUP(I182,{0,2120834,2162500,2204167,2245834},{48334,40000,26667,13334,0})),{0,162501,275001,579167,750001,1500001,3333334},{0.05105,0.1021,0.2042,0.23483,0.33693,0.4084,0.45945})-LOOKUP(MAX(0,I182-ROUNDUP(IF(I182&lt;=158333,54167,I182*LOOKUP(I182,{0,158334,300000,550000,708331},{0,0.3,0.2,0.1,0})+LOOKUP(I182,{0,158334,300000,550000,708331},{0,6667,36667,91667,162500})),0)-LOOKUP(I182,{0,2120834,2162500,2204167,2245834},{48334,40000,26667,13334,0})),{0,162501,275001,579167,750001,1500001,3333334},{0,8296,36374,54113,130688,237893,408061}),-1))</f>
        <v/>
      </c>
      <c r="K182" s="25">
        <f>IF(AND(D182&gt;0,C182&gt;=E182),ROUND(B182*D182,0),0)</f>
        <v/>
      </c>
      <c r="L182" s="25">
        <f>ROUND(K182*0.14575,0)</f>
        <v/>
      </c>
      <c r="M182" s="25">
        <f>IF(K182=0,0,ROUNDDOWN(ROUND((K182-L182)*LOOKUP(I182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82" s="25">
        <f>B182*C182+K182</f>
        <v/>
      </c>
      <c r="O182" s="25">
        <f>H182*C182+L182</f>
        <v/>
      </c>
      <c r="P182" s="25">
        <f>J182*C182+M182</f>
        <v/>
      </c>
      <c r="Q182" s="25">
        <f>IF(F182=1,IF(N182&lt;741000,0,IF(N182&lt;2191000,N182-740000,IF(N182&lt;2193000,1451000,IF(N182&lt;2196000,1453000,IF(N182&lt;2200000,1456000,IF(N182&lt;6600000,ROUND(IF(FLOOR(N182,4000)&lt;=3600000,FLOOR(N182,4000)*0.7-80000,FLOOR(N182,4000)*0.8-440000),0),IF(N182&lt;=8500000,ROUNDDOWN(N182*0.9-1100000,0),N182-1950000))))))),IF(N182&lt;651000,0,IF(N182&lt;1900000,N182-650000,IF(N182&lt;6600000,ROUND(IF(FLOOR(N182,4000)&lt;=3600000,FLOOR(N182,4000)*0.7-80000,FLOOR(N182,4000)*0.8-440000),0),IF(N182&lt;=8500000,ROUNDDOWN(N182*0.9-1100000,0),N182-1950000)))))</f>
        <v/>
      </c>
      <c r="R182" s="25">
        <f>IF(F182=1,LOOKUP(Q182,{0,4890001,6550001,23500001},{1040000,670000,620000,0}),LOOKUP(Q182,{0,1320001,3360001,4890001,6550001,23500001},{950000,880000,680000,630000,580000,0}))</f>
        <v/>
      </c>
      <c r="S182" s="25">
        <f>MAX(0,ROUNDDOWN(Q182-O182-R182-G182,-3))</f>
        <v/>
      </c>
      <c r="T182" s="25">
        <f>IF(S182&lt;=0,0,ROUNDDOWN(S182*LOOKUP(S182,{0,1950001,3300001,6950001,9000001,18000001,40000001},{0.05,0.1,0.2,0.23,0.33,0.4,0.45})-LOOKUP(S182,{0,1950001,3300001,6950001,9000001,18000001,40000001},{0,97500,427500,636000,1536000,2796000,4796000}),0)+ROUNDDOWN(ROUNDDOWN(S182*LOOKUP(S182,{0,1950001,3300001,6950001,9000001,18000001,40000001},{0.05,0.1,0.2,0.23,0.33,0.4,0.45})-LOOKUP(S182,{0,1950001,3300001,6950001,9000001,18000001,40000001},{0,97500,427500,636000,1536000,2796000,4796000}),0)*0.021,0))</f>
        <v/>
      </c>
      <c r="U182" s="25">
        <f>P182-T182</f>
        <v/>
      </c>
      <c r="V182" s="26">
        <f>IF(AND(P182&gt;0,T182=0),1,0)</f>
        <v/>
      </c>
    </row>
    <row r="183">
      <c r="A183" t="inlineStr">
        <is>
          <t>1万円刻み</t>
        </is>
      </c>
      <c r="B183" s="25">
        <f>'4_1万円刻み'!$A$3</f>
        <v/>
      </c>
      <c r="C183" s="26" t="n">
        <v>1</v>
      </c>
      <c r="D183" s="27" t="n">
        <v>0</v>
      </c>
      <c r="E183" s="26" t="n">
        <v>7</v>
      </c>
      <c r="F183" s="26" t="n">
        <v>1</v>
      </c>
      <c r="G183" s="25" t="n">
        <v>0</v>
      </c>
      <c r="H183" s="25">
        <f>ROUND(B183*0.14575,0)</f>
        <v/>
      </c>
      <c r="I183" s="25">
        <f>B183-H183</f>
        <v/>
      </c>
      <c r="J183" s="25">
        <f>IF(MAX(0,I183-ROUNDUP(IF(I183&lt;=158333,54167,I183*LOOKUP(I183,{0,158334,300000,550000,708331},{0,0.3,0.2,0.1,0})+LOOKUP(I183,{0,158334,300000,550000,708331},{0,6667,36667,91667,162500})),0)-LOOKUP(I183,{0,2120834,2162500,2204167,2245834},{48334,40000,26667,13334,0}))&lt;=0,0,ROUND(MAX(0,I183-ROUNDUP(IF(I183&lt;=158333,54167,I183*LOOKUP(I183,{0,158334,300000,550000,708331},{0,0.3,0.2,0.1,0})+LOOKUP(I183,{0,158334,300000,550000,708331},{0,6667,36667,91667,162500})),0)-LOOKUP(I183,{0,2120834,2162500,2204167,2245834},{48334,40000,26667,13334,0}))*LOOKUP(MAX(0,I183-ROUNDUP(IF(I183&lt;=158333,54167,I183*LOOKUP(I183,{0,158334,300000,550000,708331},{0,0.3,0.2,0.1,0})+LOOKUP(I183,{0,158334,300000,550000,708331},{0,6667,36667,91667,162500})),0)-LOOKUP(I183,{0,2120834,2162500,2204167,2245834},{48334,40000,26667,13334,0})),{0,162501,275001,579167,750001,1500001,3333334},{0.05105,0.1021,0.2042,0.23483,0.33693,0.4084,0.45945})-LOOKUP(MAX(0,I183-ROUNDUP(IF(I183&lt;=158333,54167,I183*LOOKUP(I183,{0,158334,300000,550000,708331},{0,0.3,0.2,0.1,0})+LOOKUP(I183,{0,158334,300000,550000,708331},{0,6667,36667,91667,162500})),0)-LOOKUP(I183,{0,2120834,2162500,2204167,2245834},{48334,40000,26667,13334,0})),{0,162501,275001,579167,750001,1500001,3333334},{0,8296,36374,54113,130688,237893,408061}),-1))</f>
        <v/>
      </c>
      <c r="K183" s="25">
        <f>IF(AND(D183&gt;0,C183&gt;=E183),ROUND(B183*D183,0),0)</f>
        <v/>
      </c>
      <c r="L183" s="25">
        <f>ROUND(K183*0.14575,0)</f>
        <v/>
      </c>
      <c r="M183" s="25">
        <f>IF(K183=0,0,ROUNDDOWN(ROUND((K183-L183)*LOOKUP(I183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83" s="25">
        <f>B183*C183+K183</f>
        <v/>
      </c>
      <c r="O183" s="25">
        <f>H183*C183+L183</f>
        <v/>
      </c>
      <c r="P183" s="25">
        <f>J183*C183+M183</f>
        <v/>
      </c>
      <c r="Q183" s="25">
        <f>IF(F183=1,IF(N183&lt;741000,0,IF(N183&lt;2191000,N183-740000,IF(N183&lt;2193000,1451000,IF(N183&lt;2196000,1453000,IF(N183&lt;2200000,1456000,IF(N183&lt;6600000,ROUND(IF(FLOOR(N183,4000)&lt;=3600000,FLOOR(N183,4000)*0.7-80000,FLOOR(N183,4000)*0.8-440000),0),IF(N183&lt;=8500000,ROUNDDOWN(N183*0.9-1100000,0),N183-1950000))))))),IF(N183&lt;651000,0,IF(N183&lt;1900000,N183-650000,IF(N183&lt;6600000,ROUND(IF(FLOOR(N183,4000)&lt;=3600000,FLOOR(N183,4000)*0.7-80000,FLOOR(N183,4000)*0.8-440000),0),IF(N183&lt;=8500000,ROUNDDOWN(N183*0.9-1100000,0),N183-1950000)))))</f>
        <v/>
      </c>
      <c r="R183" s="25">
        <f>IF(F183=1,LOOKUP(Q183,{0,4890001,6550001,23500001},{1040000,670000,620000,0}),LOOKUP(Q183,{0,1320001,3360001,4890001,6550001,23500001},{950000,880000,680000,630000,580000,0}))</f>
        <v/>
      </c>
      <c r="S183" s="25">
        <f>MAX(0,ROUNDDOWN(Q183-O183-R183-G183,-3))</f>
        <v/>
      </c>
      <c r="T183" s="25">
        <f>IF(S183&lt;=0,0,ROUNDDOWN(S183*LOOKUP(S183,{0,1950001,3300001,6950001,9000001,18000001,40000001},{0.05,0.1,0.2,0.23,0.33,0.4,0.45})-LOOKUP(S183,{0,1950001,3300001,6950001,9000001,18000001,40000001},{0,97500,427500,636000,1536000,2796000,4796000}),0)+ROUNDDOWN(ROUNDDOWN(S183*LOOKUP(S183,{0,1950001,3300001,6950001,9000001,18000001,40000001},{0.05,0.1,0.2,0.23,0.33,0.4,0.45})-LOOKUP(S183,{0,1950001,3300001,6950001,9000001,18000001,40000001},{0,97500,427500,636000,1536000,2796000,4796000}),0)*0.021,0))</f>
        <v/>
      </c>
      <c r="U183" s="25">
        <f>P183-T183</f>
        <v/>
      </c>
      <c r="V183" s="26">
        <f>IF(AND(P183&gt;0,T183=0),1,0)</f>
        <v/>
      </c>
    </row>
    <row r="184">
      <c r="A184" t="inlineStr">
        <is>
          <t>1万円刻み</t>
        </is>
      </c>
      <c r="B184" s="25">
        <f>'4_1万円刻み'!$A$3</f>
        <v/>
      </c>
      <c r="C184" s="26" t="n">
        <v>2</v>
      </c>
      <c r="D184" s="27" t="n">
        <v>0</v>
      </c>
      <c r="E184" s="26" t="n">
        <v>7</v>
      </c>
      <c r="F184" s="26" t="n">
        <v>1</v>
      </c>
      <c r="G184" s="25" t="n">
        <v>0</v>
      </c>
      <c r="H184" s="25">
        <f>ROUND(B184*0.14575,0)</f>
        <v/>
      </c>
      <c r="I184" s="25">
        <f>B184-H184</f>
        <v/>
      </c>
      <c r="J184" s="25">
        <f>IF(MAX(0,I184-ROUNDUP(IF(I184&lt;=158333,54167,I184*LOOKUP(I184,{0,158334,300000,550000,708331},{0,0.3,0.2,0.1,0})+LOOKUP(I184,{0,158334,300000,550000,708331},{0,6667,36667,91667,162500})),0)-LOOKUP(I184,{0,2120834,2162500,2204167,2245834},{48334,40000,26667,13334,0}))&lt;=0,0,ROUND(MAX(0,I184-ROUNDUP(IF(I184&lt;=158333,54167,I184*LOOKUP(I184,{0,158334,300000,550000,708331},{0,0.3,0.2,0.1,0})+LOOKUP(I184,{0,158334,300000,550000,708331},{0,6667,36667,91667,162500})),0)-LOOKUP(I184,{0,2120834,2162500,2204167,2245834},{48334,40000,26667,13334,0}))*LOOKUP(MAX(0,I184-ROUNDUP(IF(I184&lt;=158333,54167,I184*LOOKUP(I184,{0,158334,300000,550000,708331},{0,0.3,0.2,0.1,0})+LOOKUP(I184,{0,158334,300000,550000,708331},{0,6667,36667,91667,162500})),0)-LOOKUP(I184,{0,2120834,2162500,2204167,2245834},{48334,40000,26667,13334,0})),{0,162501,275001,579167,750001,1500001,3333334},{0.05105,0.1021,0.2042,0.23483,0.33693,0.4084,0.45945})-LOOKUP(MAX(0,I184-ROUNDUP(IF(I184&lt;=158333,54167,I184*LOOKUP(I184,{0,158334,300000,550000,708331},{0,0.3,0.2,0.1,0})+LOOKUP(I184,{0,158334,300000,550000,708331},{0,6667,36667,91667,162500})),0)-LOOKUP(I184,{0,2120834,2162500,2204167,2245834},{48334,40000,26667,13334,0})),{0,162501,275001,579167,750001,1500001,3333334},{0,8296,36374,54113,130688,237893,408061}),-1))</f>
        <v/>
      </c>
      <c r="K184" s="25">
        <f>IF(AND(D184&gt;0,C184&gt;=E184),ROUND(B184*D184,0),0)</f>
        <v/>
      </c>
      <c r="L184" s="25">
        <f>ROUND(K184*0.14575,0)</f>
        <v/>
      </c>
      <c r="M184" s="25">
        <f>IF(K184=0,0,ROUNDDOWN(ROUND((K184-L184)*LOOKUP(I184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84" s="25">
        <f>B184*C184+K184</f>
        <v/>
      </c>
      <c r="O184" s="25">
        <f>H184*C184+L184</f>
        <v/>
      </c>
      <c r="P184" s="25">
        <f>J184*C184+M184</f>
        <v/>
      </c>
      <c r="Q184" s="25">
        <f>IF(F184=1,IF(N184&lt;741000,0,IF(N184&lt;2191000,N184-740000,IF(N184&lt;2193000,1451000,IF(N184&lt;2196000,1453000,IF(N184&lt;2200000,1456000,IF(N184&lt;6600000,ROUND(IF(FLOOR(N184,4000)&lt;=3600000,FLOOR(N184,4000)*0.7-80000,FLOOR(N184,4000)*0.8-440000),0),IF(N184&lt;=8500000,ROUNDDOWN(N184*0.9-1100000,0),N184-1950000))))))),IF(N184&lt;651000,0,IF(N184&lt;1900000,N184-650000,IF(N184&lt;6600000,ROUND(IF(FLOOR(N184,4000)&lt;=3600000,FLOOR(N184,4000)*0.7-80000,FLOOR(N184,4000)*0.8-440000),0),IF(N184&lt;=8500000,ROUNDDOWN(N184*0.9-1100000,0),N184-1950000)))))</f>
        <v/>
      </c>
      <c r="R184" s="25">
        <f>IF(F184=1,LOOKUP(Q184,{0,4890001,6550001,23500001},{1040000,670000,620000,0}),LOOKUP(Q184,{0,1320001,3360001,4890001,6550001,23500001},{950000,880000,680000,630000,580000,0}))</f>
        <v/>
      </c>
      <c r="S184" s="25">
        <f>MAX(0,ROUNDDOWN(Q184-O184-R184-G184,-3))</f>
        <v/>
      </c>
      <c r="T184" s="25">
        <f>IF(S184&lt;=0,0,ROUNDDOWN(S184*LOOKUP(S184,{0,1950001,3300001,6950001,9000001,18000001,40000001},{0.05,0.1,0.2,0.23,0.33,0.4,0.45})-LOOKUP(S184,{0,1950001,3300001,6950001,9000001,18000001,40000001},{0,97500,427500,636000,1536000,2796000,4796000}),0)+ROUNDDOWN(ROUNDDOWN(S184*LOOKUP(S184,{0,1950001,3300001,6950001,9000001,18000001,40000001},{0.05,0.1,0.2,0.23,0.33,0.4,0.45})-LOOKUP(S184,{0,1950001,3300001,6950001,9000001,18000001,40000001},{0,97500,427500,636000,1536000,2796000,4796000}),0)*0.021,0))</f>
        <v/>
      </c>
      <c r="U184" s="25">
        <f>P184-T184</f>
        <v/>
      </c>
      <c r="V184" s="26">
        <f>IF(AND(P184&gt;0,T184=0),1,0)</f>
        <v/>
      </c>
    </row>
    <row r="185">
      <c r="A185" t="inlineStr">
        <is>
          <t>1万円刻み</t>
        </is>
      </c>
      <c r="B185" s="25">
        <f>'4_1万円刻み'!$A$3</f>
        <v/>
      </c>
      <c r="C185" s="26" t="n">
        <v>3</v>
      </c>
      <c r="D185" s="27" t="n">
        <v>0</v>
      </c>
      <c r="E185" s="26" t="n">
        <v>7</v>
      </c>
      <c r="F185" s="26" t="n">
        <v>1</v>
      </c>
      <c r="G185" s="25" t="n">
        <v>0</v>
      </c>
      <c r="H185" s="25">
        <f>ROUND(B185*0.14575,0)</f>
        <v/>
      </c>
      <c r="I185" s="25">
        <f>B185-H185</f>
        <v/>
      </c>
      <c r="J185" s="25">
        <f>IF(MAX(0,I185-ROUNDUP(IF(I185&lt;=158333,54167,I185*LOOKUP(I185,{0,158334,300000,550000,708331},{0,0.3,0.2,0.1,0})+LOOKUP(I185,{0,158334,300000,550000,708331},{0,6667,36667,91667,162500})),0)-LOOKUP(I185,{0,2120834,2162500,2204167,2245834},{48334,40000,26667,13334,0}))&lt;=0,0,ROUND(MAX(0,I185-ROUNDUP(IF(I185&lt;=158333,54167,I185*LOOKUP(I185,{0,158334,300000,550000,708331},{0,0.3,0.2,0.1,0})+LOOKUP(I185,{0,158334,300000,550000,708331},{0,6667,36667,91667,162500})),0)-LOOKUP(I185,{0,2120834,2162500,2204167,2245834},{48334,40000,26667,13334,0}))*LOOKUP(MAX(0,I185-ROUNDUP(IF(I185&lt;=158333,54167,I185*LOOKUP(I185,{0,158334,300000,550000,708331},{0,0.3,0.2,0.1,0})+LOOKUP(I185,{0,158334,300000,550000,708331},{0,6667,36667,91667,162500})),0)-LOOKUP(I185,{0,2120834,2162500,2204167,2245834},{48334,40000,26667,13334,0})),{0,162501,275001,579167,750001,1500001,3333334},{0.05105,0.1021,0.2042,0.23483,0.33693,0.4084,0.45945})-LOOKUP(MAX(0,I185-ROUNDUP(IF(I185&lt;=158333,54167,I185*LOOKUP(I185,{0,158334,300000,550000,708331},{0,0.3,0.2,0.1,0})+LOOKUP(I185,{0,158334,300000,550000,708331},{0,6667,36667,91667,162500})),0)-LOOKUP(I185,{0,2120834,2162500,2204167,2245834},{48334,40000,26667,13334,0})),{0,162501,275001,579167,750001,1500001,3333334},{0,8296,36374,54113,130688,237893,408061}),-1))</f>
        <v/>
      </c>
      <c r="K185" s="25">
        <f>IF(AND(D185&gt;0,C185&gt;=E185),ROUND(B185*D185,0),0)</f>
        <v/>
      </c>
      <c r="L185" s="25">
        <f>ROUND(K185*0.14575,0)</f>
        <v/>
      </c>
      <c r="M185" s="25">
        <f>IF(K185=0,0,ROUNDDOWN(ROUND((K185-L185)*LOOKUP(I185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85" s="25">
        <f>B185*C185+K185</f>
        <v/>
      </c>
      <c r="O185" s="25">
        <f>H185*C185+L185</f>
        <v/>
      </c>
      <c r="P185" s="25">
        <f>J185*C185+M185</f>
        <v/>
      </c>
      <c r="Q185" s="25">
        <f>IF(F185=1,IF(N185&lt;741000,0,IF(N185&lt;2191000,N185-740000,IF(N185&lt;2193000,1451000,IF(N185&lt;2196000,1453000,IF(N185&lt;2200000,1456000,IF(N185&lt;6600000,ROUND(IF(FLOOR(N185,4000)&lt;=3600000,FLOOR(N185,4000)*0.7-80000,FLOOR(N185,4000)*0.8-440000),0),IF(N185&lt;=8500000,ROUNDDOWN(N185*0.9-1100000,0),N185-1950000))))))),IF(N185&lt;651000,0,IF(N185&lt;1900000,N185-650000,IF(N185&lt;6600000,ROUND(IF(FLOOR(N185,4000)&lt;=3600000,FLOOR(N185,4000)*0.7-80000,FLOOR(N185,4000)*0.8-440000),0),IF(N185&lt;=8500000,ROUNDDOWN(N185*0.9-1100000,0),N185-1950000)))))</f>
        <v/>
      </c>
      <c r="R185" s="25">
        <f>IF(F185=1,LOOKUP(Q185,{0,4890001,6550001,23500001},{1040000,670000,620000,0}),LOOKUP(Q185,{0,1320001,3360001,4890001,6550001,23500001},{950000,880000,680000,630000,580000,0}))</f>
        <v/>
      </c>
      <c r="S185" s="25">
        <f>MAX(0,ROUNDDOWN(Q185-O185-R185-G185,-3))</f>
        <v/>
      </c>
      <c r="T185" s="25">
        <f>IF(S185&lt;=0,0,ROUNDDOWN(S185*LOOKUP(S185,{0,1950001,3300001,6950001,9000001,18000001,40000001},{0.05,0.1,0.2,0.23,0.33,0.4,0.45})-LOOKUP(S185,{0,1950001,3300001,6950001,9000001,18000001,40000001},{0,97500,427500,636000,1536000,2796000,4796000}),0)+ROUNDDOWN(ROUNDDOWN(S185*LOOKUP(S185,{0,1950001,3300001,6950001,9000001,18000001,40000001},{0.05,0.1,0.2,0.23,0.33,0.4,0.45})-LOOKUP(S185,{0,1950001,3300001,6950001,9000001,18000001,40000001},{0,97500,427500,636000,1536000,2796000,4796000}),0)*0.021,0))</f>
        <v/>
      </c>
      <c r="U185" s="25">
        <f>P185-T185</f>
        <v/>
      </c>
      <c r="V185" s="26">
        <f>IF(AND(P185&gt;0,T185=0),1,0)</f>
        <v/>
      </c>
    </row>
    <row r="186">
      <c r="A186" t="inlineStr">
        <is>
          <t>1万円刻み</t>
        </is>
      </c>
      <c r="B186" s="25">
        <f>'4_1万円刻み'!$A$3</f>
        <v/>
      </c>
      <c r="C186" s="26" t="n">
        <v>4</v>
      </c>
      <c r="D186" s="27" t="n">
        <v>0</v>
      </c>
      <c r="E186" s="26" t="n">
        <v>7</v>
      </c>
      <c r="F186" s="26" t="n">
        <v>1</v>
      </c>
      <c r="G186" s="25" t="n">
        <v>0</v>
      </c>
      <c r="H186" s="25">
        <f>ROUND(B186*0.14575,0)</f>
        <v/>
      </c>
      <c r="I186" s="25">
        <f>B186-H186</f>
        <v/>
      </c>
      <c r="J186" s="25">
        <f>IF(MAX(0,I186-ROUNDUP(IF(I186&lt;=158333,54167,I186*LOOKUP(I186,{0,158334,300000,550000,708331},{0,0.3,0.2,0.1,0})+LOOKUP(I186,{0,158334,300000,550000,708331},{0,6667,36667,91667,162500})),0)-LOOKUP(I186,{0,2120834,2162500,2204167,2245834},{48334,40000,26667,13334,0}))&lt;=0,0,ROUND(MAX(0,I186-ROUNDUP(IF(I186&lt;=158333,54167,I186*LOOKUP(I186,{0,158334,300000,550000,708331},{0,0.3,0.2,0.1,0})+LOOKUP(I186,{0,158334,300000,550000,708331},{0,6667,36667,91667,162500})),0)-LOOKUP(I186,{0,2120834,2162500,2204167,2245834},{48334,40000,26667,13334,0}))*LOOKUP(MAX(0,I186-ROUNDUP(IF(I186&lt;=158333,54167,I186*LOOKUP(I186,{0,158334,300000,550000,708331},{0,0.3,0.2,0.1,0})+LOOKUP(I186,{0,158334,300000,550000,708331},{0,6667,36667,91667,162500})),0)-LOOKUP(I186,{0,2120834,2162500,2204167,2245834},{48334,40000,26667,13334,0})),{0,162501,275001,579167,750001,1500001,3333334},{0.05105,0.1021,0.2042,0.23483,0.33693,0.4084,0.45945})-LOOKUP(MAX(0,I186-ROUNDUP(IF(I186&lt;=158333,54167,I186*LOOKUP(I186,{0,158334,300000,550000,708331},{0,0.3,0.2,0.1,0})+LOOKUP(I186,{0,158334,300000,550000,708331},{0,6667,36667,91667,162500})),0)-LOOKUP(I186,{0,2120834,2162500,2204167,2245834},{48334,40000,26667,13334,0})),{0,162501,275001,579167,750001,1500001,3333334},{0,8296,36374,54113,130688,237893,408061}),-1))</f>
        <v/>
      </c>
      <c r="K186" s="25">
        <f>IF(AND(D186&gt;0,C186&gt;=E186),ROUND(B186*D186,0),0)</f>
        <v/>
      </c>
      <c r="L186" s="25">
        <f>ROUND(K186*0.14575,0)</f>
        <v/>
      </c>
      <c r="M186" s="25">
        <f>IF(K186=0,0,ROUNDDOWN(ROUND((K186-L186)*LOOKUP(I186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86" s="25">
        <f>B186*C186+K186</f>
        <v/>
      </c>
      <c r="O186" s="25">
        <f>H186*C186+L186</f>
        <v/>
      </c>
      <c r="P186" s="25">
        <f>J186*C186+M186</f>
        <v/>
      </c>
      <c r="Q186" s="25">
        <f>IF(F186=1,IF(N186&lt;741000,0,IF(N186&lt;2191000,N186-740000,IF(N186&lt;2193000,1451000,IF(N186&lt;2196000,1453000,IF(N186&lt;2200000,1456000,IF(N186&lt;6600000,ROUND(IF(FLOOR(N186,4000)&lt;=3600000,FLOOR(N186,4000)*0.7-80000,FLOOR(N186,4000)*0.8-440000),0),IF(N186&lt;=8500000,ROUNDDOWN(N186*0.9-1100000,0),N186-1950000))))))),IF(N186&lt;651000,0,IF(N186&lt;1900000,N186-650000,IF(N186&lt;6600000,ROUND(IF(FLOOR(N186,4000)&lt;=3600000,FLOOR(N186,4000)*0.7-80000,FLOOR(N186,4000)*0.8-440000),0),IF(N186&lt;=8500000,ROUNDDOWN(N186*0.9-1100000,0),N186-1950000)))))</f>
        <v/>
      </c>
      <c r="R186" s="25">
        <f>IF(F186=1,LOOKUP(Q186,{0,4890001,6550001,23500001},{1040000,670000,620000,0}),LOOKUP(Q186,{0,1320001,3360001,4890001,6550001,23500001},{950000,880000,680000,630000,580000,0}))</f>
        <v/>
      </c>
      <c r="S186" s="25">
        <f>MAX(0,ROUNDDOWN(Q186-O186-R186-G186,-3))</f>
        <v/>
      </c>
      <c r="T186" s="25">
        <f>IF(S186&lt;=0,0,ROUNDDOWN(S186*LOOKUP(S186,{0,1950001,3300001,6950001,9000001,18000001,40000001},{0.05,0.1,0.2,0.23,0.33,0.4,0.45})-LOOKUP(S186,{0,1950001,3300001,6950001,9000001,18000001,40000001},{0,97500,427500,636000,1536000,2796000,4796000}),0)+ROUNDDOWN(ROUNDDOWN(S186*LOOKUP(S186,{0,1950001,3300001,6950001,9000001,18000001,40000001},{0.05,0.1,0.2,0.23,0.33,0.4,0.45})-LOOKUP(S186,{0,1950001,3300001,6950001,9000001,18000001,40000001},{0,97500,427500,636000,1536000,2796000,4796000}),0)*0.021,0))</f>
        <v/>
      </c>
      <c r="U186" s="25">
        <f>P186-T186</f>
        <v/>
      </c>
      <c r="V186" s="26">
        <f>IF(AND(P186&gt;0,T186=0),1,0)</f>
        <v/>
      </c>
    </row>
    <row r="187">
      <c r="A187" t="inlineStr">
        <is>
          <t>1万円刻み</t>
        </is>
      </c>
      <c r="B187" s="25">
        <f>'4_1万円刻み'!$A$3</f>
        <v/>
      </c>
      <c r="C187" s="26" t="n">
        <v>5</v>
      </c>
      <c r="D187" s="27" t="n">
        <v>0</v>
      </c>
      <c r="E187" s="26" t="n">
        <v>7</v>
      </c>
      <c r="F187" s="26" t="n">
        <v>1</v>
      </c>
      <c r="G187" s="25" t="n">
        <v>0</v>
      </c>
      <c r="H187" s="25">
        <f>ROUND(B187*0.14575,0)</f>
        <v/>
      </c>
      <c r="I187" s="25">
        <f>B187-H187</f>
        <v/>
      </c>
      <c r="J187" s="25">
        <f>IF(MAX(0,I187-ROUNDUP(IF(I187&lt;=158333,54167,I187*LOOKUP(I187,{0,158334,300000,550000,708331},{0,0.3,0.2,0.1,0})+LOOKUP(I187,{0,158334,300000,550000,708331},{0,6667,36667,91667,162500})),0)-LOOKUP(I187,{0,2120834,2162500,2204167,2245834},{48334,40000,26667,13334,0}))&lt;=0,0,ROUND(MAX(0,I187-ROUNDUP(IF(I187&lt;=158333,54167,I187*LOOKUP(I187,{0,158334,300000,550000,708331},{0,0.3,0.2,0.1,0})+LOOKUP(I187,{0,158334,300000,550000,708331},{0,6667,36667,91667,162500})),0)-LOOKUP(I187,{0,2120834,2162500,2204167,2245834},{48334,40000,26667,13334,0}))*LOOKUP(MAX(0,I187-ROUNDUP(IF(I187&lt;=158333,54167,I187*LOOKUP(I187,{0,158334,300000,550000,708331},{0,0.3,0.2,0.1,0})+LOOKUP(I187,{0,158334,300000,550000,708331},{0,6667,36667,91667,162500})),0)-LOOKUP(I187,{0,2120834,2162500,2204167,2245834},{48334,40000,26667,13334,0})),{0,162501,275001,579167,750001,1500001,3333334},{0.05105,0.1021,0.2042,0.23483,0.33693,0.4084,0.45945})-LOOKUP(MAX(0,I187-ROUNDUP(IF(I187&lt;=158333,54167,I187*LOOKUP(I187,{0,158334,300000,550000,708331},{0,0.3,0.2,0.1,0})+LOOKUP(I187,{0,158334,300000,550000,708331},{0,6667,36667,91667,162500})),0)-LOOKUP(I187,{0,2120834,2162500,2204167,2245834},{48334,40000,26667,13334,0})),{0,162501,275001,579167,750001,1500001,3333334},{0,8296,36374,54113,130688,237893,408061}),-1))</f>
        <v/>
      </c>
      <c r="K187" s="25">
        <f>IF(AND(D187&gt;0,C187&gt;=E187),ROUND(B187*D187,0),0)</f>
        <v/>
      </c>
      <c r="L187" s="25">
        <f>ROUND(K187*0.14575,0)</f>
        <v/>
      </c>
      <c r="M187" s="25">
        <f>IF(K187=0,0,ROUNDDOWN(ROUND((K187-L187)*LOOKUP(I187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87" s="25">
        <f>B187*C187+K187</f>
        <v/>
      </c>
      <c r="O187" s="25">
        <f>H187*C187+L187</f>
        <v/>
      </c>
      <c r="P187" s="25">
        <f>J187*C187+M187</f>
        <v/>
      </c>
      <c r="Q187" s="25">
        <f>IF(F187=1,IF(N187&lt;741000,0,IF(N187&lt;2191000,N187-740000,IF(N187&lt;2193000,1451000,IF(N187&lt;2196000,1453000,IF(N187&lt;2200000,1456000,IF(N187&lt;6600000,ROUND(IF(FLOOR(N187,4000)&lt;=3600000,FLOOR(N187,4000)*0.7-80000,FLOOR(N187,4000)*0.8-440000),0),IF(N187&lt;=8500000,ROUNDDOWN(N187*0.9-1100000,0),N187-1950000))))))),IF(N187&lt;651000,0,IF(N187&lt;1900000,N187-650000,IF(N187&lt;6600000,ROUND(IF(FLOOR(N187,4000)&lt;=3600000,FLOOR(N187,4000)*0.7-80000,FLOOR(N187,4000)*0.8-440000),0),IF(N187&lt;=8500000,ROUNDDOWN(N187*0.9-1100000,0),N187-1950000)))))</f>
        <v/>
      </c>
      <c r="R187" s="25">
        <f>IF(F187=1,LOOKUP(Q187,{0,4890001,6550001,23500001},{1040000,670000,620000,0}),LOOKUP(Q187,{0,1320001,3360001,4890001,6550001,23500001},{950000,880000,680000,630000,580000,0}))</f>
        <v/>
      </c>
      <c r="S187" s="25">
        <f>MAX(0,ROUNDDOWN(Q187-O187-R187-G187,-3))</f>
        <v/>
      </c>
      <c r="T187" s="25">
        <f>IF(S187&lt;=0,0,ROUNDDOWN(S187*LOOKUP(S187,{0,1950001,3300001,6950001,9000001,18000001,40000001},{0.05,0.1,0.2,0.23,0.33,0.4,0.45})-LOOKUP(S187,{0,1950001,3300001,6950001,9000001,18000001,40000001},{0,97500,427500,636000,1536000,2796000,4796000}),0)+ROUNDDOWN(ROUNDDOWN(S187*LOOKUP(S187,{0,1950001,3300001,6950001,9000001,18000001,40000001},{0.05,0.1,0.2,0.23,0.33,0.4,0.45})-LOOKUP(S187,{0,1950001,3300001,6950001,9000001,18000001,40000001},{0,97500,427500,636000,1536000,2796000,4796000}),0)*0.021,0))</f>
        <v/>
      </c>
      <c r="U187" s="25">
        <f>P187-T187</f>
        <v/>
      </c>
      <c r="V187" s="26">
        <f>IF(AND(P187&gt;0,T187=0),1,0)</f>
        <v/>
      </c>
    </row>
    <row r="188">
      <c r="A188" t="inlineStr">
        <is>
          <t>1万円刻み</t>
        </is>
      </c>
      <c r="B188" s="25">
        <f>'4_1万円刻み'!$A$3</f>
        <v/>
      </c>
      <c r="C188" s="26" t="n">
        <v>6</v>
      </c>
      <c r="D188" s="27" t="n">
        <v>0</v>
      </c>
      <c r="E188" s="26" t="n">
        <v>7</v>
      </c>
      <c r="F188" s="26" t="n">
        <v>1</v>
      </c>
      <c r="G188" s="25" t="n">
        <v>0</v>
      </c>
      <c r="H188" s="25">
        <f>ROUND(B188*0.14575,0)</f>
        <v/>
      </c>
      <c r="I188" s="25">
        <f>B188-H188</f>
        <v/>
      </c>
      <c r="J188" s="25">
        <f>IF(MAX(0,I188-ROUNDUP(IF(I188&lt;=158333,54167,I188*LOOKUP(I188,{0,158334,300000,550000,708331},{0,0.3,0.2,0.1,0})+LOOKUP(I188,{0,158334,300000,550000,708331},{0,6667,36667,91667,162500})),0)-LOOKUP(I188,{0,2120834,2162500,2204167,2245834},{48334,40000,26667,13334,0}))&lt;=0,0,ROUND(MAX(0,I188-ROUNDUP(IF(I188&lt;=158333,54167,I188*LOOKUP(I188,{0,158334,300000,550000,708331},{0,0.3,0.2,0.1,0})+LOOKUP(I188,{0,158334,300000,550000,708331},{0,6667,36667,91667,162500})),0)-LOOKUP(I188,{0,2120834,2162500,2204167,2245834},{48334,40000,26667,13334,0}))*LOOKUP(MAX(0,I188-ROUNDUP(IF(I188&lt;=158333,54167,I188*LOOKUP(I188,{0,158334,300000,550000,708331},{0,0.3,0.2,0.1,0})+LOOKUP(I188,{0,158334,300000,550000,708331},{0,6667,36667,91667,162500})),0)-LOOKUP(I188,{0,2120834,2162500,2204167,2245834},{48334,40000,26667,13334,0})),{0,162501,275001,579167,750001,1500001,3333334},{0.05105,0.1021,0.2042,0.23483,0.33693,0.4084,0.45945})-LOOKUP(MAX(0,I188-ROUNDUP(IF(I188&lt;=158333,54167,I188*LOOKUP(I188,{0,158334,300000,550000,708331},{0,0.3,0.2,0.1,0})+LOOKUP(I188,{0,158334,300000,550000,708331},{0,6667,36667,91667,162500})),0)-LOOKUP(I188,{0,2120834,2162500,2204167,2245834},{48334,40000,26667,13334,0})),{0,162501,275001,579167,750001,1500001,3333334},{0,8296,36374,54113,130688,237893,408061}),-1))</f>
        <v/>
      </c>
      <c r="K188" s="25">
        <f>IF(AND(D188&gt;0,C188&gt;=E188),ROUND(B188*D188,0),0)</f>
        <v/>
      </c>
      <c r="L188" s="25">
        <f>ROUND(K188*0.14575,0)</f>
        <v/>
      </c>
      <c r="M188" s="25">
        <f>IF(K188=0,0,ROUNDDOWN(ROUND((K188-L188)*LOOKUP(I188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88" s="25">
        <f>B188*C188+K188</f>
        <v/>
      </c>
      <c r="O188" s="25">
        <f>H188*C188+L188</f>
        <v/>
      </c>
      <c r="P188" s="25">
        <f>J188*C188+M188</f>
        <v/>
      </c>
      <c r="Q188" s="25">
        <f>IF(F188=1,IF(N188&lt;741000,0,IF(N188&lt;2191000,N188-740000,IF(N188&lt;2193000,1451000,IF(N188&lt;2196000,1453000,IF(N188&lt;2200000,1456000,IF(N188&lt;6600000,ROUND(IF(FLOOR(N188,4000)&lt;=3600000,FLOOR(N188,4000)*0.7-80000,FLOOR(N188,4000)*0.8-440000),0),IF(N188&lt;=8500000,ROUNDDOWN(N188*0.9-1100000,0),N188-1950000))))))),IF(N188&lt;651000,0,IF(N188&lt;1900000,N188-650000,IF(N188&lt;6600000,ROUND(IF(FLOOR(N188,4000)&lt;=3600000,FLOOR(N188,4000)*0.7-80000,FLOOR(N188,4000)*0.8-440000),0),IF(N188&lt;=8500000,ROUNDDOWN(N188*0.9-1100000,0),N188-1950000)))))</f>
        <v/>
      </c>
      <c r="R188" s="25">
        <f>IF(F188=1,LOOKUP(Q188,{0,4890001,6550001,23500001},{1040000,670000,620000,0}),LOOKUP(Q188,{0,1320001,3360001,4890001,6550001,23500001},{950000,880000,680000,630000,580000,0}))</f>
        <v/>
      </c>
      <c r="S188" s="25">
        <f>MAX(0,ROUNDDOWN(Q188-O188-R188-G188,-3))</f>
        <v/>
      </c>
      <c r="T188" s="25">
        <f>IF(S188&lt;=0,0,ROUNDDOWN(S188*LOOKUP(S188,{0,1950001,3300001,6950001,9000001,18000001,40000001},{0.05,0.1,0.2,0.23,0.33,0.4,0.45})-LOOKUP(S188,{0,1950001,3300001,6950001,9000001,18000001,40000001},{0,97500,427500,636000,1536000,2796000,4796000}),0)+ROUNDDOWN(ROUNDDOWN(S188*LOOKUP(S188,{0,1950001,3300001,6950001,9000001,18000001,40000001},{0.05,0.1,0.2,0.23,0.33,0.4,0.45})-LOOKUP(S188,{0,1950001,3300001,6950001,9000001,18000001,40000001},{0,97500,427500,636000,1536000,2796000,4796000}),0)*0.021,0))</f>
        <v/>
      </c>
      <c r="U188" s="25">
        <f>P188-T188</f>
        <v/>
      </c>
      <c r="V188" s="26">
        <f>IF(AND(P188&gt;0,T188=0),1,0)</f>
        <v/>
      </c>
    </row>
    <row r="189">
      <c r="A189" t="inlineStr">
        <is>
          <t>1万円刻み</t>
        </is>
      </c>
      <c r="B189" s="25">
        <f>'4_1万円刻み'!$A$3</f>
        <v/>
      </c>
      <c r="C189" s="26" t="n">
        <v>7</v>
      </c>
      <c r="D189" s="27" t="n">
        <v>0</v>
      </c>
      <c r="E189" s="26" t="n">
        <v>7</v>
      </c>
      <c r="F189" s="26" t="n">
        <v>1</v>
      </c>
      <c r="G189" s="25" t="n">
        <v>0</v>
      </c>
      <c r="H189" s="25">
        <f>ROUND(B189*0.14575,0)</f>
        <v/>
      </c>
      <c r="I189" s="25">
        <f>B189-H189</f>
        <v/>
      </c>
      <c r="J189" s="25">
        <f>IF(MAX(0,I189-ROUNDUP(IF(I189&lt;=158333,54167,I189*LOOKUP(I189,{0,158334,300000,550000,708331},{0,0.3,0.2,0.1,0})+LOOKUP(I189,{0,158334,300000,550000,708331},{0,6667,36667,91667,162500})),0)-LOOKUP(I189,{0,2120834,2162500,2204167,2245834},{48334,40000,26667,13334,0}))&lt;=0,0,ROUND(MAX(0,I189-ROUNDUP(IF(I189&lt;=158333,54167,I189*LOOKUP(I189,{0,158334,300000,550000,708331},{0,0.3,0.2,0.1,0})+LOOKUP(I189,{0,158334,300000,550000,708331},{0,6667,36667,91667,162500})),0)-LOOKUP(I189,{0,2120834,2162500,2204167,2245834},{48334,40000,26667,13334,0}))*LOOKUP(MAX(0,I189-ROUNDUP(IF(I189&lt;=158333,54167,I189*LOOKUP(I189,{0,158334,300000,550000,708331},{0,0.3,0.2,0.1,0})+LOOKUP(I189,{0,158334,300000,550000,708331},{0,6667,36667,91667,162500})),0)-LOOKUP(I189,{0,2120834,2162500,2204167,2245834},{48334,40000,26667,13334,0})),{0,162501,275001,579167,750001,1500001,3333334},{0.05105,0.1021,0.2042,0.23483,0.33693,0.4084,0.45945})-LOOKUP(MAX(0,I189-ROUNDUP(IF(I189&lt;=158333,54167,I189*LOOKUP(I189,{0,158334,300000,550000,708331},{0,0.3,0.2,0.1,0})+LOOKUP(I189,{0,158334,300000,550000,708331},{0,6667,36667,91667,162500})),0)-LOOKUP(I189,{0,2120834,2162500,2204167,2245834},{48334,40000,26667,13334,0})),{0,162501,275001,579167,750001,1500001,3333334},{0,8296,36374,54113,130688,237893,408061}),-1))</f>
        <v/>
      </c>
      <c r="K189" s="25">
        <f>IF(AND(D189&gt;0,C189&gt;=E189),ROUND(B189*D189,0),0)</f>
        <v/>
      </c>
      <c r="L189" s="25">
        <f>ROUND(K189*0.14575,0)</f>
        <v/>
      </c>
      <c r="M189" s="25">
        <f>IF(K189=0,0,ROUNDDOWN(ROUND((K189-L189)*LOOKUP(I189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89" s="25">
        <f>B189*C189+K189</f>
        <v/>
      </c>
      <c r="O189" s="25">
        <f>H189*C189+L189</f>
        <v/>
      </c>
      <c r="P189" s="25">
        <f>J189*C189+M189</f>
        <v/>
      </c>
      <c r="Q189" s="25">
        <f>IF(F189=1,IF(N189&lt;741000,0,IF(N189&lt;2191000,N189-740000,IF(N189&lt;2193000,1451000,IF(N189&lt;2196000,1453000,IF(N189&lt;2200000,1456000,IF(N189&lt;6600000,ROUND(IF(FLOOR(N189,4000)&lt;=3600000,FLOOR(N189,4000)*0.7-80000,FLOOR(N189,4000)*0.8-440000),0),IF(N189&lt;=8500000,ROUNDDOWN(N189*0.9-1100000,0),N189-1950000))))))),IF(N189&lt;651000,0,IF(N189&lt;1900000,N189-650000,IF(N189&lt;6600000,ROUND(IF(FLOOR(N189,4000)&lt;=3600000,FLOOR(N189,4000)*0.7-80000,FLOOR(N189,4000)*0.8-440000),0),IF(N189&lt;=8500000,ROUNDDOWN(N189*0.9-1100000,0),N189-1950000)))))</f>
        <v/>
      </c>
      <c r="R189" s="25">
        <f>IF(F189=1,LOOKUP(Q189,{0,4890001,6550001,23500001},{1040000,670000,620000,0}),LOOKUP(Q189,{0,1320001,3360001,4890001,6550001,23500001},{950000,880000,680000,630000,580000,0}))</f>
        <v/>
      </c>
      <c r="S189" s="25">
        <f>MAX(0,ROUNDDOWN(Q189-O189-R189-G189,-3))</f>
        <v/>
      </c>
      <c r="T189" s="25">
        <f>IF(S189&lt;=0,0,ROUNDDOWN(S189*LOOKUP(S189,{0,1950001,3300001,6950001,9000001,18000001,40000001},{0.05,0.1,0.2,0.23,0.33,0.4,0.45})-LOOKUP(S189,{0,1950001,3300001,6950001,9000001,18000001,40000001},{0,97500,427500,636000,1536000,2796000,4796000}),0)+ROUNDDOWN(ROUNDDOWN(S189*LOOKUP(S189,{0,1950001,3300001,6950001,9000001,18000001,40000001},{0.05,0.1,0.2,0.23,0.33,0.4,0.45})-LOOKUP(S189,{0,1950001,3300001,6950001,9000001,18000001,40000001},{0,97500,427500,636000,1536000,2796000,4796000}),0)*0.021,0))</f>
        <v/>
      </c>
      <c r="U189" s="25">
        <f>P189-T189</f>
        <v/>
      </c>
      <c r="V189" s="26">
        <f>IF(AND(P189&gt;0,T189=0),1,0)</f>
        <v/>
      </c>
    </row>
    <row r="190">
      <c r="A190" t="inlineStr">
        <is>
          <t>1万円刻み</t>
        </is>
      </c>
      <c r="B190" s="25">
        <f>'4_1万円刻み'!$A$3</f>
        <v/>
      </c>
      <c r="C190" s="26" t="n">
        <v>8</v>
      </c>
      <c r="D190" s="27" t="n">
        <v>0</v>
      </c>
      <c r="E190" s="26" t="n">
        <v>7</v>
      </c>
      <c r="F190" s="26" t="n">
        <v>1</v>
      </c>
      <c r="G190" s="25" t="n">
        <v>0</v>
      </c>
      <c r="H190" s="25">
        <f>ROUND(B190*0.14575,0)</f>
        <v/>
      </c>
      <c r="I190" s="25">
        <f>B190-H190</f>
        <v/>
      </c>
      <c r="J190" s="25">
        <f>IF(MAX(0,I190-ROUNDUP(IF(I190&lt;=158333,54167,I190*LOOKUP(I190,{0,158334,300000,550000,708331},{0,0.3,0.2,0.1,0})+LOOKUP(I190,{0,158334,300000,550000,708331},{0,6667,36667,91667,162500})),0)-LOOKUP(I190,{0,2120834,2162500,2204167,2245834},{48334,40000,26667,13334,0}))&lt;=0,0,ROUND(MAX(0,I190-ROUNDUP(IF(I190&lt;=158333,54167,I190*LOOKUP(I190,{0,158334,300000,550000,708331},{0,0.3,0.2,0.1,0})+LOOKUP(I190,{0,158334,300000,550000,708331},{0,6667,36667,91667,162500})),0)-LOOKUP(I190,{0,2120834,2162500,2204167,2245834},{48334,40000,26667,13334,0}))*LOOKUP(MAX(0,I190-ROUNDUP(IF(I190&lt;=158333,54167,I190*LOOKUP(I190,{0,158334,300000,550000,708331},{0,0.3,0.2,0.1,0})+LOOKUP(I190,{0,158334,300000,550000,708331},{0,6667,36667,91667,162500})),0)-LOOKUP(I190,{0,2120834,2162500,2204167,2245834},{48334,40000,26667,13334,0})),{0,162501,275001,579167,750001,1500001,3333334},{0.05105,0.1021,0.2042,0.23483,0.33693,0.4084,0.45945})-LOOKUP(MAX(0,I190-ROUNDUP(IF(I190&lt;=158333,54167,I190*LOOKUP(I190,{0,158334,300000,550000,708331},{0,0.3,0.2,0.1,0})+LOOKUP(I190,{0,158334,300000,550000,708331},{0,6667,36667,91667,162500})),0)-LOOKUP(I190,{0,2120834,2162500,2204167,2245834},{48334,40000,26667,13334,0})),{0,162501,275001,579167,750001,1500001,3333334},{0,8296,36374,54113,130688,237893,408061}),-1))</f>
        <v/>
      </c>
      <c r="K190" s="25">
        <f>IF(AND(D190&gt;0,C190&gt;=E190),ROUND(B190*D190,0),0)</f>
        <v/>
      </c>
      <c r="L190" s="25">
        <f>ROUND(K190*0.14575,0)</f>
        <v/>
      </c>
      <c r="M190" s="25">
        <f>IF(K190=0,0,ROUNDDOWN(ROUND((K190-L190)*LOOKUP(I190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90" s="25">
        <f>B190*C190+K190</f>
        <v/>
      </c>
      <c r="O190" s="25">
        <f>H190*C190+L190</f>
        <v/>
      </c>
      <c r="P190" s="25">
        <f>J190*C190+M190</f>
        <v/>
      </c>
      <c r="Q190" s="25">
        <f>IF(F190=1,IF(N190&lt;741000,0,IF(N190&lt;2191000,N190-740000,IF(N190&lt;2193000,1451000,IF(N190&lt;2196000,1453000,IF(N190&lt;2200000,1456000,IF(N190&lt;6600000,ROUND(IF(FLOOR(N190,4000)&lt;=3600000,FLOOR(N190,4000)*0.7-80000,FLOOR(N190,4000)*0.8-440000),0),IF(N190&lt;=8500000,ROUNDDOWN(N190*0.9-1100000,0),N190-1950000))))))),IF(N190&lt;651000,0,IF(N190&lt;1900000,N190-650000,IF(N190&lt;6600000,ROUND(IF(FLOOR(N190,4000)&lt;=3600000,FLOOR(N190,4000)*0.7-80000,FLOOR(N190,4000)*0.8-440000),0),IF(N190&lt;=8500000,ROUNDDOWN(N190*0.9-1100000,0),N190-1950000)))))</f>
        <v/>
      </c>
      <c r="R190" s="25">
        <f>IF(F190=1,LOOKUP(Q190,{0,4890001,6550001,23500001},{1040000,670000,620000,0}),LOOKUP(Q190,{0,1320001,3360001,4890001,6550001,23500001},{950000,880000,680000,630000,580000,0}))</f>
        <v/>
      </c>
      <c r="S190" s="25">
        <f>MAX(0,ROUNDDOWN(Q190-O190-R190-G190,-3))</f>
        <v/>
      </c>
      <c r="T190" s="25">
        <f>IF(S190&lt;=0,0,ROUNDDOWN(S190*LOOKUP(S190,{0,1950001,3300001,6950001,9000001,18000001,40000001},{0.05,0.1,0.2,0.23,0.33,0.4,0.45})-LOOKUP(S190,{0,1950001,3300001,6950001,9000001,18000001,40000001},{0,97500,427500,636000,1536000,2796000,4796000}),0)+ROUNDDOWN(ROUNDDOWN(S190*LOOKUP(S190,{0,1950001,3300001,6950001,9000001,18000001,40000001},{0.05,0.1,0.2,0.23,0.33,0.4,0.45})-LOOKUP(S190,{0,1950001,3300001,6950001,9000001,18000001,40000001},{0,97500,427500,636000,1536000,2796000,4796000}),0)*0.021,0))</f>
        <v/>
      </c>
      <c r="U190" s="25">
        <f>P190-T190</f>
        <v/>
      </c>
      <c r="V190" s="26">
        <f>IF(AND(P190&gt;0,T190=0),1,0)</f>
        <v/>
      </c>
    </row>
    <row r="191">
      <c r="A191" t="inlineStr">
        <is>
          <t>1万円刻み</t>
        </is>
      </c>
      <c r="B191" s="25">
        <f>'4_1万円刻み'!$A$3</f>
        <v/>
      </c>
      <c r="C191" s="26" t="n">
        <v>9</v>
      </c>
      <c r="D191" s="27" t="n">
        <v>0</v>
      </c>
      <c r="E191" s="26" t="n">
        <v>7</v>
      </c>
      <c r="F191" s="26" t="n">
        <v>1</v>
      </c>
      <c r="G191" s="25" t="n">
        <v>0</v>
      </c>
      <c r="H191" s="25">
        <f>ROUND(B191*0.14575,0)</f>
        <v/>
      </c>
      <c r="I191" s="25">
        <f>B191-H191</f>
        <v/>
      </c>
      <c r="J191" s="25">
        <f>IF(MAX(0,I191-ROUNDUP(IF(I191&lt;=158333,54167,I191*LOOKUP(I191,{0,158334,300000,550000,708331},{0,0.3,0.2,0.1,0})+LOOKUP(I191,{0,158334,300000,550000,708331},{0,6667,36667,91667,162500})),0)-LOOKUP(I191,{0,2120834,2162500,2204167,2245834},{48334,40000,26667,13334,0}))&lt;=0,0,ROUND(MAX(0,I191-ROUNDUP(IF(I191&lt;=158333,54167,I191*LOOKUP(I191,{0,158334,300000,550000,708331},{0,0.3,0.2,0.1,0})+LOOKUP(I191,{0,158334,300000,550000,708331},{0,6667,36667,91667,162500})),0)-LOOKUP(I191,{0,2120834,2162500,2204167,2245834},{48334,40000,26667,13334,0}))*LOOKUP(MAX(0,I191-ROUNDUP(IF(I191&lt;=158333,54167,I191*LOOKUP(I191,{0,158334,300000,550000,708331},{0,0.3,0.2,0.1,0})+LOOKUP(I191,{0,158334,300000,550000,708331},{0,6667,36667,91667,162500})),0)-LOOKUP(I191,{0,2120834,2162500,2204167,2245834},{48334,40000,26667,13334,0})),{0,162501,275001,579167,750001,1500001,3333334},{0.05105,0.1021,0.2042,0.23483,0.33693,0.4084,0.45945})-LOOKUP(MAX(0,I191-ROUNDUP(IF(I191&lt;=158333,54167,I191*LOOKUP(I191,{0,158334,300000,550000,708331},{0,0.3,0.2,0.1,0})+LOOKUP(I191,{0,158334,300000,550000,708331},{0,6667,36667,91667,162500})),0)-LOOKUP(I191,{0,2120834,2162500,2204167,2245834},{48334,40000,26667,13334,0})),{0,162501,275001,579167,750001,1500001,3333334},{0,8296,36374,54113,130688,237893,408061}),-1))</f>
        <v/>
      </c>
      <c r="K191" s="25">
        <f>IF(AND(D191&gt;0,C191&gt;=E191),ROUND(B191*D191,0),0)</f>
        <v/>
      </c>
      <c r="L191" s="25">
        <f>ROUND(K191*0.14575,0)</f>
        <v/>
      </c>
      <c r="M191" s="25">
        <f>IF(K191=0,0,ROUNDDOWN(ROUND((K191-L191)*LOOKUP(I191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91" s="25">
        <f>B191*C191+K191</f>
        <v/>
      </c>
      <c r="O191" s="25">
        <f>H191*C191+L191</f>
        <v/>
      </c>
      <c r="P191" s="25">
        <f>J191*C191+M191</f>
        <v/>
      </c>
      <c r="Q191" s="25">
        <f>IF(F191=1,IF(N191&lt;741000,0,IF(N191&lt;2191000,N191-740000,IF(N191&lt;2193000,1451000,IF(N191&lt;2196000,1453000,IF(N191&lt;2200000,1456000,IF(N191&lt;6600000,ROUND(IF(FLOOR(N191,4000)&lt;=3600000,FLOOR(N191,4000)*0.7-80000,FLOOR(N191,4000)*0.8-440000),0),IF(N191&lt;=8500000,ROUNDDOWN(N191*0.9-1100000,0),N191-1950000))))))),IF(N191&lt;651000,0,IF(N191&lt;1900000,N191-650000,IF(N191&lt;6600000,ROUND(IF(FLOOR(N191,4000)&lt;=3600000,FLOOR(N191,4000)*0.7-80000,FLOOR(N191,4000)*0.8-440000),0),IF(N191&lt;=8500000,ROUNDDOWN(N191*0.9-1100000,0),N191-1950000)))))</f>
        <v/>
      </c>
      <c r="R191" s="25">
        <f>IF(F191=1,LOOKUP(Q191,{0,4890001,6550001,23500001},{1040000,670000,620000,0}),LOOKUP(Q191,{0,1320001,3360001,4890001,6550001,23500001},{950000,880000,680000,630000,580000,0}))</f>
        <v/>
      </c>
      <c r="S191" s="25">
        <f>MAX(0,ROUNDDOWN(Q191-O191-R191-G191,-3))</f>
        <v/>
      </c>
      <c r="T191" s="25">
        <f>IF(S191&lt;=0,0,ROUNDDOWN(S191*LOOKUP(S191,{0,1950001,3300001,6950001,9000001,18000001,40000001},{0.05,0.1,0.2,0.23,0.33,0.4,0.45})-LOOKUP(S191,{0,1950001,3300001,6950001,9000001,18000001,40000001},{0,97500,427500,636000,1536000,2796000,4796000}),0)+ROUNDDOWN(ROUNDDOWN(S191*LOOKUP(S191,{0,1950001,3300001,6950001,9000001,18000001,40000001},{0.05,0.1,0.2,0.23,0.33,0.4,0.45})-LOOKUP(S191,{0,1950001,3300001,6950001,9000001,18000001,40000001},{0,97500,427500,636000,1536000,2796000,4796000}),0)*0.021,0))</f>
        <v/>
      </c>
      <c r="U191" s="25">
        <f>P191-T191</f>
        <v/>
      </c>
      <c r="V191" s="26">
        <f>IF(AND(P191&gt;0,T191=0),1,0)</f>
        <v/>
      </c>
    </row>
    <row r="192">
      <c r="A192" t="inlineStr">
        <is>
          <t>1万円刻み</t>
        </is>
      </c>
      <c r="B192" s="25">
        <f>'4_1万円刻み'!$A$3</f>
        <v/>
      </c>
      <c r="C192" s="26" t="n">
        <v>10</v>
      </c>
      <c r="D192" s="27" t="n">
        <v>0</v>
      </c>
      <c r="E192" s="26" t="n">
        <v>7</v>
      </c>
      <c r="F192" s="26" t="n">
        <v>1</v>
      </c>
      <c r="G192" s="25" t="n">
        <v>0</v>
      </c>
      <c r="H192" s="25">
        <f>ROUND(B192*0.14575,0)</f>
        <v/>
      </c>
      <c r="I192" s="25">
        <f>B192-H192</f>
        <v/>
      </c>
      <c r="J192" s="25">
        <f>IF(MAX(0,I192-ROUNDUP(IF(I192&lt;=158333,54167,I192*LOOKUP(I192,{0,158334,300000,550000,708331},{0,0.3,0.2,0.1,0})+LOOKUP(I192,{0,158334,300000,550000,708331},{0,6667,36667,91667,162500})),0)-LOOKUP(I192,{0,2120834,2162500,2204167,2245834},{48334,40000,26667,13334,0}))&lt;=0,0,ROUND(MAX(0,I192-ROUNDUP(IF(I192&lt;=158333,54167,I192*LOOKUP(I192,{0,158334,300000,550000,708331},{0,0.3,0.2,0.1,0})+LOOKUP(I192,{0,158334,300000,550000,708331},{0,6667,36667,91667,162500})),0)-LOOKUP(I192,{0,2120834,2162500,2204167,2245834},{48334,40000,26667,13334,0}))*LOOKUP(MAX(0,I192-ROUNDUP(IF(I192&lt;=158333,54167,I192*LOOKUP(I192,{0,158334,300000,550000,708331},{0,0.3,0.2,0.1,0})+LOOKUP(I192,{0,158334,300000,550000,708331},{0,6667,36667,91667,162500})),0)-LOOKUP(I192,{0,2120834,2162500,2204167,2245834},{48334,40000,26667,13334,0})),{0,162501,275001,579167,750001,1500001,3333334},{0.05105,0.1021,0.2042,0.23483,0.33693,0.4084,0.45945})-LOOKUP(MAX(0,I192-ROUNDUP(IF(I192&lt;=158333,54167,I192*LOOKUP(I192,{0,158334,300000,550000,708331},{0,0.3,0.2,0.1,0})+LOOKUP(I192,{0,158334,300000,550000,708331},{0,6667,36667,91667,162500})),0)-LOOKUP(I192,{0,2120834,2162500,2204167,2245834},{48334,40000,26667,13334,0})),{0,162501,275001,579167,750001,1500001,3333334},{0,8296,36374,54113,130688,237893,408061}),-1))</f>
        <v/>
      </c>
      <c r="K192" s="25">
        <f>IF(AND(D192&gt;0,C192&gt;=E192),ROUND(B192*D192,0),0)</f>
        <v/>
      </c>
      <c r="L192" s="25">
        <f>ROUND(K192*0.14575,0)</f>
        <v/>
      </c>
      <c r="M192" s="25">
        <f>IF(K192=0,0,ROUNDDOWN(ROUND((K192-L192)*LOOKUP(I192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92" s="25">
        <f>B192*C192+K192</f>
        <v/>
      </c>
      <c r="O192" s="25">
        <f>H192*C192+L192</f>
        <v/>
      </c>
      <c r="P192" s="25">
        <f>J192*C192+M192</f>
        <v/>
      </c>
      <c r="Q192" s="25">
        <f>IF(F192=1,IF(N192&lt;741000,0,IF(N192&lt;2191000,N192-740000,IF(N192&lt;2193000,1451000,IF(N192&lt;2196000,1453000,IF(N192&lt;2200000,1456000,IF(N192&lt;6600000,ROUND(IF(FLOOR(N192,4000)&lt;=3600000,FLOOR(N192,4000)*0.7-80000,FLOOR(N192,4000)*0.8-440000),0),IF(N192&lt;=8500000,ROUNDDOWN(N192*0.9-1100000,0),N192-1950000))))))),IF(N192&lt;651000,0,IF(N192&lt;1900000,N192-650000,IF(N192&lt;6600000,ROUND(IF(FLOOR(N192,4000)&lt;=3600000,FLOOR(N192,4000)*0.7-80000,FLOOR(N192,4000)*0.8-440000),0),IF(N192&lt;=8500000,ROUNDDOWN(N192*0.9-1100000,0),N192-1950000)))))</f>
        <v/>
      </c>
      <c r="R192" s="25">
        <f>IF(F192=1,LOOKUP(Q192,{0,4890001,6550001,23500001},{1040000,670000,620000,0}),LOOKUP(Q192,{0,1320001,3360001,4890001,6550001,23500001},{950000,880000,680000,630000,580000,0}))</f>
        <v/>
      </c>
      <c r="S192" s="25">
        <f>MAX(0,ROUNDDOWN(Q192-O192-R192-G192,-3))</f>
        <v/>
      </c>
      <c r="T192" s="25">
        <f>IF(S192&lt;=0,0,ROUNDDOWN(S192*LOOKUP(S192,{0,1950001,3300001,6950001,9000001,18000001,40000001},{0.05,0.1,0.2,0.23,0.33,0.4,0.45})-LOOKUP(S192,{0,1950001,3300001,6950001,9000001,18000001,40000001},{0,97500,427500,636000,1536000,2796000,4796000}),0)+ROUNDDOWN(ROUNDDOWN(S192*LOOKUP(S192,{0,1950001,3300001,6950001,9000001,18000001,40000001},{0.05,0.1,0.2,0.23,0.33,0.4,0.45})-LOOKUP(S192,{0,1950001,3300001,6950001,9000001,18000001,40000001},{0,97500,427500,636000,1536000,2796000,4796000}),0)*0.021,0))</f>
        <v/>
      </c>
      <c r="U192" s="25">
        <f>P192-T192</f>
        <v/>
      </c>
      <c r="V192" s="26">
        <f>IF(AND(P192&gt;0,T192=0),1,0)</f>
        <v/>
      </c>
    </row>
    <row r="193">
      <c r="A193" t="inlineStr">
        <is>
          <t>1万円刻み</t>
        </is>
      </c>
      <c r="B193" s="25">
        <f>'4_1万円刻み'!$A$3</f>
        <v/>
      </c>
      <c r="C193" s="26" t="n">
        <v>11</v>
      </c>
      <c r="D193" s="27" t="n">
        <v>0</v>
      </c>
      <c r="E193" s="26" t="n">
        <v>7</v>
      </c>
      <c r="F193" s="26" t="n">
        <v>1</v>
      </c>
      <c r="G193" s="25" t="n">
        <v>0</v>
      </c>
      <c r="H193" s="25">
        <f>ROUND(B193*0.14575,0)</f>
        <v/>
      </c>
      <c r="I193" s="25">
        <f>B193-H193</f>
        <v/>
      </c>
      <c r="J193" s="25">
        <f>IF(MAX(0,I193-ROUNDUP(IF(I193&lt;=158333,54167,I193*LOOKUP(I193,{0,158334,300000,550000,708331},{0,0.3,0.2,0.1,0})+LOOKUP(I193,{0,158334,300000,550000,708331},{0,6667,36667,91667,162500})),0)-LOOKUP(I193,{0,2120834,2162500,2204167,2245834},{48334,40000,26667,13334,0}))&lt;=0,0,ROUND(MAX(0,I193-ROUNDUP(IF(I193&lt;=158333,54167,I193*LOOKUP(I193,{0,158334,300000,550000,708331},{0,0.3,0.2,0.1,0})+LOOKUP(I193,{0,158334,300000,550000,708331},{0,6667,36667,91667,162500})),0)-LOOKUP(I193,{0,2120834,2162500,2204167,2245834},{48334,40000,26667,13334,0}))*LOOKUP(MAX(0,I193-ROUNDUP(IF(I193&lt;=158333,54167,I193*LOOKUP(I193,{0,158334,300000,550000,708331},{0,0.3,0.2,0.1,0})+LOOKUP(I193,{0,158334,300000,550000,708331},{0,6667,36667,91667,162500})),0)-LOOKUP(I193,{0,2120834,2162500,2204167,2245834},{48334,40000,26667,13334,0})),{0,162501,275001,579167,750001,1500001,3333334},{0.05105,0.1021,0.2042,0.23483,0.33693,0.4084,0.45945})-LOOKUP(MAX(0,I193-ROUNDUP(IF(I193&lt;=158333,54167,I193*LOOKUP(I193,{0,158334,300000,550000,708331},{0,0.3,0.2,0.1,0})+LOOKUP(I193,{0,158334,300000,550000,708331},{0,6667,36667,91667,162500})),0)-LOOKUP(I193,{0,2120834,2162500,2204167,2245834},{48334,40000,26667,13334,0})),{0,162501,275001,579167,750001,1500001,3333334},{0,8296,36374,54113,130688,237893,408061}),-1))</f>
        <v/>
      </c>
      <c r="K193" s="25">
        <f>IF(AND(D193&gt;0,C193&gt;=E193),ROUND(B193*D193,0),0)</f>
        <v/>
      </c>
      <c r="L193" s="25">
        <f>ROUND(K193*0.14575,0)</f>
        <v/>
      </c>
      <c r="M193" s="25">
        <f>IF(K193=0,0,ROUNDDOWN(ROUND((K193-L193)*LOOKUP(I193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93" s="25">
        <f>B193*C193+K193</f>
        <v/>
      </c>
      <c r="O193" s="25">
        <f>H193*C193+L193</f>
        <v/>
      </c>
      <c r="P193" s="25">
        <f>J193*C193+M193</f>
        <v/>
      </c>
      <c r="Q193" s="25">
        <f>IF(F193=1,IF(N193&lt;741000,0,IF(N193&lt;2191000,N193-740000,IF(N193&lt;2193000,1451000,IF(N193&lt;2196000,1453000,IF(N193&lt;2200000,1456000,IF(N193&lt;6600000,ROUND(IF(FLOOR(N193,4000)&lt;=3600000,FLOOR(N193,4000)*0.7-80000,FLOOR(N193,4000)*0.8-440000),0),IF(N193&lt;=8500000,ROUNDDOWN(N193*0.9-1100000,0),N193-1950000))))))),IF(N193&lt;651000,0,IF(N193&lt;1900000,N193-650000,IF(N193&lt;6600000,ROUND(IF(FLOOR(N193,4000)&lt;=3600000,FLOOR(N193,4000)*0.7-80000,FLOOR(N193,4000)*0.8-440000),0),IF(N193&lt;=8500000,ROUNDDOWN(N193*0.9-1100000,0),N193-1950000)))))</f>
        <v/>
      </c>
      <c r="R193" s="25">
        <f>IF(F193=1,LOOKUP(Q193,{0,4890001,6550001,23500001},{1040000,670000,620000,0}),LOOKUP(Q193,{0,1320001,3360001,4890001,6550001,23500001},{950000,880000,680000,630000,580000,0}))</f>
        <v/>
      </c>
      <c r="S193" s="25">
        <f>MAX(0,ROUNDDOWN(Q193-O193-R193-G193,-3))</f>
        <v/>
      </c>
      <c r="T193" s="25">
        <f>IF(S193&lt;=0,0,ROUNDDOWN(S193*LOOKUP(S193,{0,1950001,3300001,6950001,9000001,18000001,40000001},{0.05,0.1,0.2,0.23,0.33,0.4,0.45})-LOOKUP(S193,{0,1950001,3300001,6950001,9000001,18000001,40000001},{0,97500,427500,636000,1536000,2796000,4796000}),0)+ROUNDDOWN(ROUNDDOWN(S193*LOOKUP(S193,{0,1950001,3300001,6950001,9000001,18000001,40000001},{0.05,0.1,0.2,0.23,0.33,0.4,0.45})-LOOKUP(S193,{0,1950001,3300001,6950001,9000001,18000001,40000001},{0,97500,427500,636000,1536000,2796000,4796000}),0)*0.021,0))</f>
        <v/>
      </c>
      <c r="U193" s="25">
        <f>P193-T193</f>
        <v/>
      </c>
      <c r="V193" s="26">
        <f>IF(AND(P193&gt;0,T193=0),1,0)</f>
        <v/>
      </c>
    </row>
    <row r="194">
      <c r="A194" t="inlineStr">
        <is>
          <t>1万円刻み</t>
        </is>
      </c>
      <c r="B194" s="25">
        <f>'4_1万円刻み'!$A$3</f>
        <v/>
      </c>
      <c r="C194" s="26" t="n">
        <v>12</v>
      </c>
      <c r="D194" s="27" t="n">
        <v>0</v>
      </c>
      <c r="E194" s="26" t="n">
        <v>7</v>
      </c>
      <c r="F194" s="26" t="n">
        <v>1</v>
      </c>
      <c r="G194" s="25" t="n">
        <v>0</v>
      </c>
      <c r="H194" s="25">
        <f>ROUND(B194*0.14575,0)</f>
        <v/>
      </c>
      <c r="I194" s="25">
        <f>B194-H194</f>
        <v/>
      </c>
      <c r="J194" s="25">
        <f>IF(MAX(0,I194-ROUNDUP(IF(I194&lt;=158333,54167,I194*LOOKUP(I194,{0,158334,300000,550000,708331},{0,0.3,0.2,0.1,0})+LOOKUP(I194,{0,158334,300000,550000,708331},{0,6667,36667,91667,162500})),0)-LOOKUP(I194,{0,2120834,2162500,2204167,2245834},{48334,40000,26667,13334,0}))&lt;=0,0,ROUND(MAX(0,I194-ROUNDUP(IF(I194&lt;=158333,54167,I194*LOOKUP(I194,{0,158334,300000,550000,708331},{0,0.3,0.2,0.1,0})+LOOKUP(I194,{0,158334,300000,550000,708331},{0,6667,36667,91667,162500})),0)-LOOKUP(I194,{0,2120834,2162500,2204167,2245834},{48334,40000,26667,13334,0}))*LOOKUP(MAX(0,I194-ROUNDUP(IF(I194&lt;=158333,54167,I194*LOOKUP(I194,{0,158334,300000,550000,708331},{0,0.3,0.2,0.1,0})+LOOKUP(I194,{0,158334,300000,550000,708331},{0,6667,36667,91667,162500})),0)-LOOKUP(I194,{0,2120834,2162500,2204167,2245834},{48334,40000,26667,13334,0})),{0,162501,275001,579167,750001,1500001,3333334},{0.05105,0.1021,0.2042,0.23483,0.33693,0.4084,0.45945})-LOOKUP(MAX(0,I194-ROUNDUP(IF(I194&lt;=158333,54167,I194*LOOKUP(I194,{0,158334,300000,550000,708331},{0,0.3,0.2,0.1,0})+LOOKUP(I194,{0,158334,300000,550000,708331},{0,6667,36667,91667,162500})),0)-LOOKUP(I194,{0,2120834,2162500,2204167,2245834},{48334,40000,26667,13334,0})),{0,162501,275001,579167,750001,1500001,3333334},{0,8296,36374,54113,130688,237893,408061}),-1))</f>
        <v/>
      </c>
      <c r="K194" s="25">
        <f>IF(AND(D194&gt;0,C194&gt;=E194),ROUND(B194*D194,0),0)</f>
        <v/>
      </c>
      <c r="L194" s="25">
        <f>ROUND(K194*0.14575,0)</f>
        <v/>
      </c>
      <c r="M194" s="25">
        <f>IF(K194=0,0,ROUNDDOWN(ROUND((K194-L194)*LOOKUP(I194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94" s="25">
        <f>B194*C194+K194</f>
        <v/>
      </c>
      <c r="O194" s="25">
        <f>H194*C194+L194</f>
        <v/>
      </c>
      <c r="P194" s="25">
        <f>J194*C194+M194</f>
        <v/>
      </c>
      <c r="Q194" s="25">
        <f>IF(F194=1,IF(N194&lt;741000,0,IF(N194&lt;2191000,N194-740000,IF(N194&lt;2193000,1451000,IF(N194&lt;2196000,1453000,IF(N194&lt;2200000,1456000,IF(N194&lt;6600000,ROUND(IF(FLOOR(N194,4000)&lt;=3600000,FLOOR(N194,4000)*0.7-80000,FLOOR(N194,4000)*0.8-440000),0),IF(N194&lt;=8500000,ROUNDDOWN(N194*0.9-1100000,0),N194-1950000))))))),IF(N194&lt;651000,0,IF(N194&lt;1900000,N194-650000,IF(N194&lt;6600000,ROUND(IF(FLOOR(N194,4000)&lt;=3600000,FLOOR(N194,4000)*0.7-80000,FLOOR(N194,4000)*0.8-440000),0),IF(N194&lt;=8500000,ROUNDDOWN(N194*0.9-1100000,0),N194-1950000)))))</f>
        <v/>
      </c>
      <c r="R194" s="25">
        <f>IF(F194=1,LOOKUP(Q194,{0,4890001,6550001,23500001},{1040000,670000,620000,0}),LOOKUP(Q194,{0,1320001,3360001,4890001,6550001,23500001},{950000,880000,680000,630000,580000,0}))</f>
        <v/>
      </c>
      <c r="S194" s="25">
        <f>MAX(0,ROUNDDOWN(Q194-O194-R194-G194,-3))</f>
        <v/>
      </c>
      <c r="T194" s="25">
        <f>IF(S194&lt;=0,0,ROUNDDOWN(S194*LOOKUP(S194,{0,1950001,3300001,6950001,9000001,18000001,40000001},{0.05,0.1,0.2,0.23,0.33,0.4,0.45})-LOOKUP(S194,{0,1950001,3300001,6950001,9000001,18000001,40000001},{0,97500,427500,636000,1536000,2796000,4796000}),0)+ROUNDDOWN(ROUNDDOWN(S194*LOOKUP(S194,{0,1950001,3300001,6950001,9000001,18000001,40000001},{0.05,0.1,0.2,0.23,0.33,0.4,0.45})-LOOKUP(S194,{0,1950001,3300001,6950001,9000001,18000001,40000001},{0,97500,427500,636000,1536000,2796000,4796000}),0)*0.021,0))</f>
        <v/>
      </c>
      <c r="U194" s="25">
        <f>P194-T194</f>
        <v/>
      </c>
      <c r="V194" s="26">
        <f>IF(AND(P194&gt;0,T194=0),1,0)</f>
        <v/>
      </c>
    </row>
    <row r="195">
      <c r="A195" t="inlineStr">
        <is>
          <t>1万円刻み</t>
        </is>
      </c>
      <c r="B195" s="25">
        <f>'4_1万円刻み'!$A$4</f>
        <v/>
      </c>
      <c r="C195" s="26" t="n">
        <v>1</v>
      </c>
      <c r="D195" s="27" t="n">
        <v>0</v>
      </c>
      <c r="E195" s="26" t="n">
        <v>7</v>
      </c>
      <c r="F195" s="26" t="n">
        <v>1</v>
      </c>
      <c r="G195" s="25" t="n">
        <v>0</v>
      </c>
      <c r="H195" s="25">
        <f>ROUND(B195*0.14575,0)</f>
        <v/>
      </c>
      <c r="I195" s="25">
        <f>B195-H195</f>
        <v/>
      </c>
      <c r="J195" s="25">
        <f>IF(MAX(0,I195-ROUNDUP(IF(I195&lt;=158333,54167,I195*LOOKUP(I195,{0,158334,300000,550000,708331},{0,0.3,0.2,0.1,0})+LOOKUP(I195,{0,158334,300000,550000,708331},{0,6667,36667,91667,162500})),0)-LOOKUP(I195,{0,2120834,2162500,2204167,2245834},{48334,40000,26667,13334,0}))&lt;=0,0,ROUND(MAX(0,I195-ROUNDUP(IF(I195&lt;=158333,54167,I195*LOOKUP(I195,{0,158334,300000,550000,708331},{0,0.3,0.2,0.1,0})+LOOKUP(I195,{0,158334,300000,550000,708331},{0,6667,36667,91667,162500})),0)-LOOKUP(I195,{0,2120834,2162500,2204167,2245834},{48334,40000,26667,13334,0}))*LOOKUP(MAX(0,I195-ROUNDUP(IF(I195&lt;=158333,54167,I195*LOOKUP(I195,{0,158334,300000,550000,708331},{0,0.3,0.2,0.1,0})+LOOKUP(I195,{0,158334,300000,550000,708331},{0,6667,36667,91667,162500})),0)-LOOKUP(I195,{0,2120834,2162500,2204167,2245834},{48334,40000,26667,13334,0})),{0,162501,275001,579167,750001,1500001,3333334},{0.05105,0.1021,0.2042,0.23483,0.33693,0.4084,0.45945})-LOOKUP(MAX(0,I195-ROUNDUP(IF(I195&lt;=158333,54167,I195*LOOKUP(I195,{0,158334,300000,550000,708331},{0,0.3,0.2,0.1,0})+LOOKUP(I195,{0,158334,300000,550000,708331},{0,6667,36667,91667,162500})),0)-LOOKUP(I195,{0,2120834,2162500,2204167,2245834},{48334,40000,26667,13334,0})),{0,162501,275001,579167,750001,1500001,3333334},{0,8296,36374,54113,130688,237893,408061}),-1))</f>
        <v/>
      </c>
      <c r="K195" s="25">
        <f>IF(AND(D195&gt;0,C195&gt;=E195),ROUND(B195*D195,0),0)</f>
        <v/>
      </c>
      <c r="L195" s="25">
        <f>ROUND(K195*0.14575,0)</f>
        <v/>
      </c>
      <c r="M195" s="25">
        <f>IF(K195=0,0,ROUNDDOWN(ROUND((K195-L195)*LOOKUP(I195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95" s="25">
        <f>B195*C195+K195</f>
        <v/>
      </c>
      <c r="O195" s="25">
        <f>H195*C195+L195</f>
        <v/>
      </c>
      <c r="P195" s="25">
        <f>J195*C195+M195</f>
        <v/>
      </c>
      <c r="Q195" s="25">
        <f>IF(F195=1,IF(N195&lt;741000,0,IF(N195&lt;2191000,N195-740000,IF(N195&lt;2193000,1451000,IF(N195&lt;2196000,1453000,IF(N195&lt;2200000,1456000,IF(N195&lt;6600000,ROUND(IF(FLOOR(N195,4000)&lt;=3600000,FLOOR(N195,4000)*0.7-80000,FLOOR(N195,4000)*0.8-440000),0),IF(N195&lt;=8500000,ROUNDDOWN(N195*0.9-1100000,0),N195-1950000))))))),IF(N195&lt;651000,0,IF(N195&lt;1900000,N195-650000,IF(N195&lt;6600000,ROUND(IF(FLOOR(N195,4000)&lt;=3600000,FLOOR(N195,4000)*0.7-80000,FLOOR(N195,4000)*0.8-440000),0),IF(N195&lt;=8500000,ROUNDDOWN(N195*0.9-1100000,0),N195-1950000)))))</f>
        <v/>
      </c>
      <c r="R195" s="25">
        <f>IF(F195=1,LOOKUP(Q195,{0,4890001,6550001,23500001},{1040000,670000,620000,0}),LOOKUP(Q195,{0,1320001,3360001,4890001,6550001,23500001},{950000,880000,680000,630000,580000,0}))</f>
        <v/>
      </c>
      <c r="S195" s="25">
        <f>MAX(0,ROUNDDOWN(Q195-O195-R195-G195,-3))</f>
        <v/>
      </c>
      <c r="T195" s="25">
        <f>IF(S195&lt;=0,0,ROUNDDOWN(S195*LOOKUP(S195,{0,1950001,3300001,6950001,9000001,18000001,40000001},{0.05,0.1,0.2,0.23,0.33,0.4,0.45})-LOOKUP(S195,{0,1950001,3300001,6950001,9000001,18000001,40000001},{0,97500,427500,636000,1536000,2796000,4796000}),0)+ROUNDDOWN(ROUNDDOWN(S195*LOOKUP(S195,{0,1950001,3300001,6950001,9000001,18000001,40000001},{0.05,0.1,0.2,0.23,0.33,0.4,0.45})-LOOKUP(S195,{0,1950001,3300001,6950001,9000001,18000001,40000001},{0,97500,427500,636000,1536000,2796000,4796000}),0)*0.021,0))</f>
        <v/>
      </c>
      <c r="U195" s="25">
        <f>P195-T195</f>
        <v/>
      </c>
      <c r="V195" s="26">
        <f>IF(AND(P195&gt;0,T195=0),1,0)</f>
        <v/>
      </c>
    </row>
    <row r="196">
      <c r="A196" t="inlineStr">
        <is>
          <t>1万円刻み</t>
        </is>
      </c>
      <c r="B196" s="25">
        <f>'4_1万円刻み'!$A$4</f>
        <v/>
      </c>
      <c r="C196" s="26" t="n">
        <v>2</v>
      </c>
      <c r="D196" s="27" t="n">
        <v>0</v>
      </c>
      <c r="E196" s="26" t="n">
        <v>7</v>
      </c>
      <c r="F196" s="26" t="n">
        <v>1</v>
      </c>
      <c r="G196" s="25" t="n">
        <v>0</v>
      </c>
      <c r="H196" s="25">
        <f>ROUND(B196*0.14575,0)</f>
        <v/>
      </c>
      <c r="I196" s="25">
        <f>B196-H196</f>
        <v/>
      </c>
      <c r="J196" s="25">
        <f>IF(MAX(0,I196-ROUNDUP(IF(I196&lt;=158333,54167,I196*LOOKUP(I196,{0,158334,300000,550000,708331},{0,0.3,0.2,0.1,0})+LOOKUP(I196,{0,158334,300000,550000,708331},{0,6667,36667,91667,162500})),0)-LOOKUP(I196,{0,2120834,2162500,2204167,2245834},{48334,40000,26667,13334,0}))&lt;=0,0,ROUND(MAX(0,I196-ROUNDUP(IF(I196&lt;=158333,54167,I196*LOOKUP(I196,{0,158334,300000,550000,708331},{0,0.3,0.2,0.1,0})+LOOKUP(I196,{0,158334,300000,550000,708331},{0,6667,36667,91667,162500})),0)-LOOKUP(I196,{0,2120834,2162500,2204167,2245834},{48334,40000,26667,13334,0}))*LOOKUP(MAX(0,I196-ROUNDUP(IF(I196&lt;=158333,54167,I196*LOOKUP(I196,{0,158334,300000,550000,708331},{0,0.3,0.2,0.1,0})+LOOKUP(I196,{0,158334,300000,550000,708331},{0,6667,36667,91667,162500})),0)-LOOKUP(I196,{0,2120834,2162500,2204167,2245834},{48334,40000,26667,13334,0})),{0,162501,275001,579167,750001,1500001,3333334},{0.05105,0.1021,0.2042,0.23483,0.33693,0.4084,0.45945})-LOOKUP(MAX(0,I196-ROUNDUP(IF(I196&lt;=158333,54167,I196*LOOKUP(I196,{0,158334,300000,550000,708331},{0,0.3,0.2,0.1,0})+LOOKUP(I196,{0,158334,300000,550000,708331},{0,6667,36667,91667,162500})),0)-LOOKUP(I196,{0,2120834,2162500,2204167,2245834},{48334,40000,26667,13334,0})),{0,162501,275001,579167,750001,1500001,3333334},{0,8296,36374,54113,130688,237893,408061}),-1))</f>
        <v/>
      </c>
      <c r="K196" s="25">
        <f>IF(AND(D196&gt;0,C196&gt;=E196),ROUND(B196*D196,0),0)</f>
        <v/>
      </c>
      <c r="L196" s="25">
        <f>ROUND(K196*0.14575,0)</f>
        <v/>
      </c>
      <c r="M196" s="25">
        <f>IF(K196=0,0,ROUNDDOWN(ROUND((K196-L196)*LOOKUP(I196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96" s="25">
        <f>B196*C196+K196</f>
        <v/>
      </c>
      <c r="O196" s="25">
        <f>H196*C196+L196</f>
        <v/>
      </c>
      <c r="P196" s="25">
        <f>J196*C196+M196</f>
        <v/>
      </c>
      <c r="Q196" s="25">
        <f>IF(F196=1,IF(N196&lt;741000,0,IF(N196&lt;2191000,N196-740000,IF(N196&lt;2193000,1451000,IF(N196&lt;2196000,1453000,IF(N196&lt;2200000,1456000,IF(N196&lt;6600000,ROUND(IF(FLOOR(N196,4000)&lt;=3600000,FLOOR(N196,4000)*0.7-80000,FLOOR(N196,4000)*0.8-440000),0),IF(N196&lt;=8500000,ROUNDDOWN(N196*0.9-1100000,0),N196-1950000))))))),IF(N196&lt;651000,0,IF(N196&lt;1900000,N196-650000,IF(N196&lt;6600000,ROUND(IF(FLOOR(N196,4000)&lt;=3600000,FLOOR(N196,4000)*0.7-80000,FLOOR(N196,4000)*0.8-440000),0),IF(N196&lt;=8500000,ROUNDDOWN(N196*0.9-1100000,0),N196-1950000)))))</f>
        <v/>
      </c>
      <c r="R196" s="25">
        <f>IF(F196=1,LOOKUP(Q196,{0,4890001,6550001,23500001},{1040000,670000,620000,0}),LOOKUP(Q196,{0,1320001,3360001,4890001,6550001,23500001},{950000,880000,680000,630000,580000,0}))</f>
        <v/>
      </c>
      <c r="S196" s="25">
        <f>MAX(0,ROUNDDOWN(Q196-O196-R196-G196,-3))</f>
        <v/>
      </c>
      <c r="T196" s="25">
        <f>IF(S196&lt;=0,0,ROUNDDOWN(S196*LOOKUP(S196,{0,1950001,3300001,6950001,9000001,18000001,40000001},{0.05,0.1,0.2,0.23,0.33,0.4,0.45})-LOOKUP(S196,{0,1950001,3300001,6950001,9000001,18000001,40000001},{0,97500,427500,636000,1536000,2796000,4796000}),0)+ROUNDDOWN(ROUNDDOWN(S196*LOOKUP(S196,{0,1950001,3300001,6950001,9000001,18000001,40000001},{0.05,0.1,0.2,0.23,0.33,0.4,0.45})-LOOKUP(S196,{0,1950001,3300001,6950001,9000001,18000001,40000001},{0,97500,427500,636000,1536000,2796000,4796000}),0)*0.021,0))</f>
        <v/>
      </c>
      <c r="U196" s="25">
        <f>P196-T196</f>
        <v/>
      </c>
      <c r="V196" s="26">
        <f>IF(AND(P196&gt;0,T196=0),1,0)</f>
        <v/>
      </c>
    </row>
    <row r="197">
      <c r="A197" t="inlineStr">
        <is>
          <t>1万円刻み</t>
        </is>
      </c>
      <c r="B197" s="25">
        <f>'4_1万円刻み'!$A$4</f>
        <v/>
      </c>
      <c r="C197" s="26" t="n">
        <v>3</v>
      </c>
      <c r="D197" s="27" t="n">
        <v>0</v>
      </c>
      <c r="E197" s="26" t="n">
        <v>7</v>
      </c>
      <c r="F197" s="26" t="n">
        <v>1</v>
      </c>
      <c r="G197" s="25" t="n">
        <v>0</v>
      </c>
      <c r="H197" s="25">
        <f>ROUND(B197*0.14575,0)</f>
        <v/>
      </c>
      <c r="I197" s="25">
        <f>B197-H197</f>
        <v/>
      </c>
      <c r="J197" s="25">
        <f>IF(MAX(0,I197-ROUNDUP(IF(I197&lt;=158333,54167,I197*LOOKUP(I197,{0,158334,300000,550000,708331},{0,0.3,0.2,0.1,0})+LOOKUP(I197,{0,158334,300000,550000,708331},{0,6667,36667,91667,162500})),0)-LOOKUP(I197,{0,2120834,2162500,2204167,2245834},{48334,40000,26667,13334,0}))&lt;=0,0,ROUND(MAX(0,I197-ROUNDUP(IF(I197&lt;=158333,54167,I197*LOOKUP(I197,{0,158334,300000,550000,708331},{0,0.3,0.2,0.1,0})+LOOKUP(I197,{0,158334,300000,550000,708331},{0,6667,36667,91667,162500})),0)-LOOKUP(I197,{0,2120834,2162500,2204167,2245834},{48334,40000,26667,13334,0}))*LOOKUP(MAX(0,I197-ROUNDUP(IF(I197&lt;=158333,54167,I197*LOOKUP(I197,{0,158334,300000,550000,708331},{0,0.3,0.2,0.1,0})+LOOKUP(I197,{0,158334,300000,550000,708331},{0,6667,36667,91667,162500})),0)-LOOKUP(I197,{0,2120834,2162500,2204167,2245834},{48334,40000,26667,13334,0})),{0,162501,275001,579167,750001,1500001,3333334},{0.05105,0.1021,0.2042,0.23483,0.33693,0.4084,0.45945})-LOOKUP(MAX(0,I197-ROUNDUP(IF(I197&lt;=158333,54167,I197*LOOKUP(I197,{0,158334,300000,550000,708331},{0,0.3,0.2,0.1,0})+LOOKUP(I197,{0,158334,300000,550000,708331},{0,6667,36667,91667,162500})),0)-LOOKUP(I197,{0,2120834,2162500,2204167,2245834},{48334,40000,26667,13334,0})),{0,162501,275001,579167,750001,1500001,3333334},{0,8296,36374,54113,130688,237893,408061}),-1))</f>
        <v/>
      </c>
      <c r="K197" s="25">
        <f>IF(AND(D197&gt;0,C197&gt;=E197),ROUND(B197*D197,0),0)</f>
        <v/>
      </c>
      <c r="L197" s="25">
        <f>ROUND(K197*0.14575,0)</f>
        <v/>
      </c>
      <c r="M197" s="25">
        <f>IF(K197=0,0,ROUNDDOWN(ROUND((K197-L197)*LOOKUP(I197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97" s="25">
        <f>B197*C197+K197</f>
        <v/>
      </c>
      <c r="O197" s="25">
        <f>H197*C197+L197</f>
        <v/>
      </c>
      <c r="P197" s="25">
        <f>J197*C197+M197</f>
        <v/>
      </c>
      <c r="Q197" s="25">
        <f>IF(F197=1,IF(N197&lt;741000,0,IF(N197&lt;2191000,N197-740000,IF(N197&lt;2193000,1451000,IF(N197&lt;2196000,1453000,IF(N197&lt;2200000,1456000,IF(N197&lt;6600000,ROUND(IF(FLOOR(N197,4000)&lt;=3600000,FLOOR(N197,4000)*0.7-80000,FLOOR(N197,4000)*0.8-440000),0),IF(N197&lt;=8500000,ROUNDDOWN(N197*0.9-1100000,0),N197-1950000))))))),IF(N197&lt;651000,0,IF(N197&lt;1900000,N197-650000,IF(N197&lt;6600000,ROUND(IF(FLOOR(N197,4000)&lt;=3600000,FLOOR(N197,4000)*0.7-80000,FLOOR(N197,4000)*0.8-440000),0),IF(N197&lt;=8500000,ROUNDDOWN(N197*0.9-1100000,0),N197-1950000)))))</f>
        <v/>
      </c>
      <c r="R197" s="25">
        <f>IF(F197=1,LOOKUP(Q197,{0,4890001,6550001,23500001},{1040000,670000,620000,0}),LOOKUP(Q197,{0,1320001,3360001,4890001,6550001,23500001},{950000,880000,680000,630000,580000,0}))</f>
        <v/>
      </c>
      <c r="S197" s="25">
        <f>MAX(0,ROUNDDOWN(Q197-O197-R197-G197,-3))</f>
        <v/>
      </c>
      <c r="T197" s="25">
        <f>IF(S197&lt;=0,0,ROUNDDOWN(S197*LOOKUP(S197,{0,1950001,3300001,6950001,9000001,18000001,40000001},{0.05,0.1,0.2,0.23,0.33,0.4,0.45})-LOOKUP(S197,{0,1950001,3300001,6950001,9000001,18000001,40000001},{0,97500,427500,636000,1536000,2796000,4796000}),0)+ROUNDDOWN(ROUNDDOWN(S197*LOOKUP(S197,{0,1950001,3300001,6950001,9000001,18000001,40000001},{0.05,0.1,0.2,0.23,0.33,0.4,0.45})-LOOKUP(S197,{0,1950001,3300001,6950001,9000001,18000001,40000001},{0,97500,427500,636000,1536000,2796000,4796000}),0)*0.021,0))</f>
        <v/>
      </c>
      <c r="U197" s="25">
        <f>P197-T197</f>
        <v/>
      </c>
      <c r="V197" s="26">
        <f>IF(AND(P197&gt;0,T197=0),1,0)</f>
        <v/>
      </c>
    </row>
    <row r="198">
      <c r="A198" t="inlineStr">
        <is>
          <t>1万円刻み</t>
        </is>
      </c>
      <c r="B198" s="25">
        <f>'4_1万円刻み'!$A$4</f>
        <v/>
      </c>
      <c r="C198" s="26" t="n">
        <v>4</v>
      </c>
      <c r="D198" s="27" t="n">
        <v>0</v>
      </c>
      <c r="E198" s="26" t="n">
        <v>7</v>
      </c>
      <c r="F198" s="26" t="n">
        <v>1</v>
      </c>
      <c r="G198" s="25" t="n">
        <v>0</v>
      </c>
      <c r="H198" s="25">
        <f>ROUND(B198*0.14575,0)</f>
        <v/>
      </c>
      <c r="I198" s="25">
        <f>B198-H198</f>
        <v/>
      </c>
      <c r="J198" s="25">
        <f>IF(MAX(0,I198-ROUNDUP(IF(I198&lt;=158333,54167,I198*LOOKUP(I198,{0,158334,300000,550000,708331},{0,0.3,0.2,0.1,0})+LOOKUP(I198,{0,158334,300000,550000,708331},{0,6667,36667,91667,162500})),0)-LOOKUP(I198,{0,2120834,2162500,2204167,2245834},{48334,40000,26667,13334,0}))&lt;=0,0,ROUND(MAX(0,I198-ROUNDUP(IF(I198&lt;=158333,54167,I198*LOOKUP(I198,{0,158334,300000,550000,708331},{0,0.3,0.2,0.1,0})+LOOKUP(I198,{0,158334,300000,550000,708331},{0,6667,36667,91667,162500})),0)-LOOKUP(I198,{0,2120834,2162500,2204167,2245834},{48334,40000,26667,13334,0}))*LOOKUP(MAX(0,I198-ROUNDUP(IF(I198&lt;=158333,54167,I198*LOOKUP(I198,{0,158334,300000,550000,708331},{0,0.3,0.2,0.1,0})+LOOKUP(I198,{0,158334,300000,550000,708331},{0,6667,36667,91667,162500})),0)-LOOKUP(I198,{0,2120834,2162500,2204167,2245834},{48334,40000,26667,13334,0})),{0,162501,275001,579167,750001,1500001,3333334},{0.05105,0.1021,0.2042,0.23483,0.33693,0.4084,0.45945})-LOOKUP(MAX(0,I198-ROUNDUP(IF(I198&lt;=158333,54167,I198*LOOKUP(I198,{0,158334,300000,550000,708331},{0,0.3,0.2,0.1,0})+LOOKUP(I198,{0,158334,300000,550000,708331},{0,6667,36667,91667,162500})),0)-LOOKUP(I198,{0,2120834,2162500,2204167,2245834},{48334,40000,26667,13334,0})),{0,162501,275001,579167,750001,1500001,3333334},{0,8296,36374,54113,130688,237893,408061}),-1))</f>
        <v/>
      </c>
      <c r="K198" s="25">
        <f>IF(AND(D198&gt;0,C198&gt;=E198),ROUND(B198*D198,0),0)</f>
        <v/>
      </c>
      <c r="L198" s="25">
        <f>ROUND(K198*0.14575,0)</f>
        <v/>
      </c>
      <c r="M198" s="25">
        <f>IF(K198=0,0,ROUNDDOWN(ROUND((K198-L198)*LOOKUP(I198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98" s="25">
        <f>B198*C198+K198</f>
        <v/>
      </c>
      <c r="O198" s="25">
        <f>H198*C198+L198</f>
        <v/>
      </c>
      <c r="P198" s="25">
        <f>J198*C198+M198</f>
        <v/>
      </c>
      <c r="Q198" s="25">
        <f>IF(F198=1,IF(N198&lt;741000,0,IF(N198&lt;2191000,N198-740000,IF(N198&lt;2193000,1451000,IF(N198&lt;2196000,1453000,IF(N198&lt;2200000,1456000,IF(N198&lt;6600000,ROUND(IF(FLOOR(N198,4000)&lt;=3600000,FLOOR(N198,4000)*0.7-80000,FLOOR(N198,4000)*0.8-440000),0),IF(N198&lt;=8500000,ROUNDDOWN(N198*0.9-1100000,0),N198-1950000))))))),IF(N198&lt;651000,0,IF(N198&lt;1900000,N198-650000,IF(N198&lt;6600000,ROUND(IF(FLOOR(N198,4000)&lt;=3600000,FLOOR(N198,4000)*0.7-80000,FLOOR(N198,4000)*0.8-440000),0),IF(N198&lt;=8500000,ROUNDDOWN(N198*0.9-1100000,0),N198-1950000)))))</f>
        <v/>
      </c>
      <c r="R198" s="25">
        <f>IF(F198=1,LOOKUP(Q198,{0,4890001,6550001,23500001},{1040000,670000,620000,0}),LOOKUP(Q198,{0,1320001,3360001,4890001,6550001,23500001},{950000,880000,680000,630000,580000,0}))</f>
        <v/>
      </c>
      <c r="S198" s="25">
        <f>MAX(0,ROUNDDOWN(Q198-O198-R198-G198,-3))</f>
        <v/>
      </c>
      <c r="T198" s="25">
        <f>IF(S198&lt;=0,0,ROUNDDOWN(S198*LOOKUP(S198,{0,1950001,3300001,6950001,9000001,18000001,40000001},{0.05,0.1,0.2,0.23,0.33,0.4,0.45})-LOOKUP(S198,{0,1950001,3300001,6950001,9000001,18000001,40000001},{0,97500,427500,636000,1536000,2796000,4796000}),0)+ROUNDDOWN(ROUNDDOWN(S198*LOOKUP(S198,{0,1950001,3300001,6950001,9000001,18000001,40000001},{0.05,0.1,0.2,0.23,0.33,0.4,0.45})-LOOKUP(S198,{0,1950001,3300001,6950001,9000001,18000001,40000001},{0,97500,427500,636000,1536000,2796000,4796000}),0)*0.021,0))</f>
        <v/>
      </c>
      <c r="U198" s="25">
        <f>P198-T198</f>
        <v/>
      </c>
      <c r="V198" s="26">
        <f>IF(AND(P198&gt;0,T198=0),1,0)</f>
        <v/>
      </c>
    </row>
    <row r="199">
      <c r="A199" t="inlineStr">
        <is>
          <t>1万円刻み</t>
        </is>
      </c>
      <c r="B199" s="25">
        <f>'4_1万円刻み'!$A$4</f>
        <v/>
      </c>
      <c r="C199" s="26" t="n">
        <v>5</v>
      </c>
      <c r="D199" s="27" t="n">
        <v>0</v>
      </c>
      <c r="E199" s="26" t="n">
        <v>7</v>
      </c>
      <c r="F199" s="26" t="n">
        <v>1</v>
      </c>
      <c r="G199" s="25" t="n">
        <v>0</v>
      </c>
      <c r="H199" s="25">
        <f>ROUND(B199*0.14575,0)</f>
        <v/>
      </c>
      <c r="I199" s="25">
        <f>B199-H199</f>
        <v/>
      </c>
      <c r="J199" s="25">
        <f>IF(MAX(0,I199-ROUNDUP(IF(I199&lt;=158333,54167,I199*LOOKUP(I199,{0,158334,300000,550000,708331},{0,0.3,0.2,0.1,0})+LOOKUP(I199,{0,158334,300000,550000,708331},{0,6667,36667,91667,162500})),0)-LOOKUP(I199,{0,2120834,2162500,2204167,2245834},{48334,40000,26667,13334,0}))&lt;=0,0,ROUND(MAX(0,I199-ROUNDUP(IF(I199&lt;=158333,54167,I199*LOOKUP(I199,{0,158334,300000,550000,708331},{0,0.3,0.2,0.1,0})+LOOKUP(I199,{0,158334,300000,550000,708331},{0,6667,36667,91667,162500})),0)-LOOKUP(I199,{0,2120834,2162500,2204167,2245834},{48334,40000,26667,13334,0}))*LOOKUP(MAX(0,I199-ROUNDUP(IF(I199&lt;=158333,54167,I199*LOOKUP(I199,{0,158334,300000,550000,708331},{0,0.3,0.2,0.1,0})+LOOKUP(I199,{0,158334,300000,550000,708331},{0,6667,36667,91667,162500})),0)-LOOKUP(I199,{0,2120834,2162500,2204167,2245834},{48334,40000,26667,13334,0})),{0,162501,275001,579167,750001,1500001,3333334},{0.05105,0.1021,0.2042,0.23483,0.33693,0.4084,0.45945})-LOOKUP(MAX(0,I199-ROUNDUP(IF(I199&lt;=158333,54167,I199*LOOKUP(I199,{0,158334,300000,550000,708331},{0,0.3,0.2,0.1,0})+LOOKUP(I199,{0,158334,300000,550000,708331},{0,6667,36667,91667,162500})),0)-LOOKUP(I199,{0,2120834,2162500,2204167,2245834},{48334,40000,26667,13334,0})),{0,162501,275001,579167,750001,1500001,3333334},{0,8296,36374,54113,130688,237893,408061}),-1))</f>
        <v/>
      </c>
      <c r="K199" s="25">
        <f>IF(AND(D199&gt;0,C199&gt;=E199),ROUND(B199*D199,0),0)</f>
        <v/>
      </c>
      <c r="L199" s="25">
        <f>ROUND(K199*0.14575,0)</f>
        <v/>
      </c>
      <c r="M199" s="25">
        <f>IF(K199=0,0,ROUNDDOWN(ROUND((K199-L199)*LOOKUP(I199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199" s="25">
        <f>B199*C199+K199</f>
        <v/>
      </c>
      <c r="O199" s="25">
        <f>H199*C199+L199</f>
        <v/>
      </c>
      <c r="P199" s="25">
        <f>J199*C199+M199</f>
        <v/>
      </c>
      <c r="Q199" s="25">
        <f>IF(F199=1,IF(N199&lt;741000,0,IF(N199&lt;2191000,N199-740000,IF(N199&lt;2193000,1451000,IF(N199&lt;2196000,1453000,IF(N199&lt;2200000,1456000,IF(N199&lt;6600000,ROUND(IF(FLOOR(N199,4000)&lt;=3600000,FLOOR(N199,4000)*0.7-80000,FLOOR(N199,4000)*0.8-440000),0),IF(N199&lt;=8500000,ROUNDDOWN(N199*0.9-1100000,0),N199-1950000))))))),IF(N199&lt;651000,0,IF(N199&lt;1900000,N199-650000,IF(N199&lt;6600000,ROUND(IF(FLOOR(N199,4000)&lt;=3600000,FLOOR(N199,4000)*0.7-80000,FLOOR(N199,4000)*0.8-440000),0),IF(N199&lt;=8500000,ROUNDDOWN(N199*0.9-1100000,0),N199-1950000)))))</f>
        <v/>
      </c>
      <c r="R199" s="25">
        <f>IF(F199=1,LOOKUP(Q199,{0,4890001,6550001,23500001},{1040000,670000,620000,0}),LOOKUP(Q199,{0,1320001,3360001,4890001,6550001,23500001},{950000,880000,680000,630000,580000,0}))</f>
        <v/>
      </c>
      <c r="S199" s="25">
        <f>MAX(0,ROUNDDOWN(Q199-O199-R199-G199,-3))</f>
        <v/>
      </c>
      <c r="T199" s="25">
        <f>IF(S199&lt;=0,0,ROUNDDOWN(S199*LOOKUP(S199,{0,1950001,3300001,6950001,9000001,18000001,40000001},{0.05,0.1,0.2,0.23,0.33,0.4,0.45})-LOOKUP(S199,{0,1950001,3300001,6950001,9000001,18000001,40000001},{0,97500,427500,636000,1536000,2796000,4796000}),0)+ROUNDDOWN(ROUNDDOWN(S199*LOOKUP(S199,{0,1950001,3300001,6950001,9000001,18000001,40000001},{0.05,0.1,0.2,0.23,0.33,0.4,0.45})-LOOKUP(S199,{0,1950001,3300001,6950001,9000001,18000001,40000001},{0,97500,427500,636000,1536000,2796000,4796000}),0)*0.021,0))</f>
        <v/>
      </c>
      <c r="U199" s="25">
        <f>P199-T199</f>
        <v/>
      </c>
      <c r="V199" s="26">
        <f>IF(AND(P199&gt;0,T199=0),1,0)</f>
        <v/>
      </c>
    </row>
    <row r="200">
      <c r="A200" t="inlineStr">
        <is>
          <t>1万円刻み</t>
        </is>
      </c>
      <c r="B200" s="25">
        <f>'4_1万円刻み'!$A$4</f>
        <v/>
      </c>
      <c r="C200" s="26" t="n">
        <v>6</v>
      </c>
      <c r="D200" s="27" t="n">
        <v>0</v>
      </c>
      <c r="E200" s="26" t="n">
        <v>7</v>
      </c>
      <c r="F200" s="26" t="n">
        <v>1</v>
      </c>
      <c r="G200" s="25" t="n">
        <v>0</v>
      </c>
      <c r="H200" s="25">
        <f>ROUND(B200*0.14575,0)</f>
        <v/>
      </c>
      <c r="I200" s="25">
        <f>B200-H200</f>
        <v/>
      </c>
      <c r="J200" s="25">
        <f>IF(MAX(0,I200-ROUNDUP(IF(I200&lt;=158333,54167,I200*LOOKUP(I200,{0,158334,300000,550000,708331},{0,0.3,0.2,0.1,0})+LOOKUP(I200,{0,158334,300000,550000,708331},{0,6667,36667,91667,162500})),0)-LOOKUP(I200,{0,2120834,2162500,2204167,2245834},{48334,40000,26667,13334,0}))&lt;=0,0,ROUND(MAX(0,I200-ROUNDUP(IF(I200&lt;=158333,54167,I200*LOOKUP(I200,{0,158334,300000,550000,708331},{0,0.3,0.2,0.1,0})+LOOKUP(I200,{0,158334,300000,550000,708331},{0,6667,36667,91667,162500})),0)-LOOKUP(I200,{0,2120834,2162500,2204167,2245834},{48334,40000,26667,13334,0}))*LOOKUP(MAX(0,I200-ROUNDUP(IF(I200&lt;=158333,54167,I200*LOOKUP(I200,{0,158334,300000,550000,708331},{0,0.3,0.2,0.1,0})+LOOKUP(I200,{0,158334,300000,550000,708331},{0,6667,36667,91667,162500})),0)-LOOKUP(I200,{0,2120834,2162500,2204167,2245834},{48334,40000,26667,13334,0})),{0,162501,275001,579167,750001,1500001,3333334},{0.05105,0.1021,0.2042,0.23483,0.33693,0.4084,0.45945})-LOOKUP(MAX(0,I200-ROUNDUP(IF(I200&lt;=158333,54167,I200*LOOKUP(I200,{0,158334,300000,550000,708331},{0,0.3,0.2,0.1,0})+LOOKUP(I200,{0,158334,300000,550000,708331},{0,6667,36667,91667,162500})),0)-LOOKUP(I200,{0,2120834,2162500,2204167,2245834},{48334,40000,26667,13334,0})),{0,162501,275001,579167,750001,1500001,3333334},{0,8296,36374,54113,130688,237893,408061}),-1))</f>
        <v/>
      </c>
      <c r="K200" s="25">
        <f>IF(AND(D200&gt;0,C200&gt;=E200),ROUND(B200*D200,0),0)</f>
        <v/>
      </c>
      <c r="L200" s="25">
        <f>ROUND(K200*0.14575,0)</f>
        <v/>
      </c>
      <c r="M200" s="25">
        <f>IF(K200=0,0,ROUNDDOWN(ROUND((K200-L200)*LOOKUP(I200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00" s="25">
        <f>B200*C200+K200</f>
        <v/>
      </c>
      <c r="O200" s="25">
        <f>H200*C200+L200</f>
        <v/>
      </c>
      <c r="P200" s="25">
        <f>J200*C200+M200</f>
        <v/>
      </c>
      <c r="Q200" s="25">
        <f>IF(F200=1,IF(N200&lt;741000,0,IF(N200&lt;2191000,N200-740000,IF(N200&lt;2193000,1451000,IF(N200&lt;2196000,1453000,IF(N200&lt;2200000,1456000,IF(N200&lt;6600000,ROUND(IF(FLOOR(N200,4000)&lt;=3600000,FLOOR(N200,4000)*0.7-80000,FLOOR(N200,4000)*0.8-440000),0),IF(N200&lt;=8500000,ROUNDDOWN(N200*0.9-1100000,0),N200-1950000))))))),IF(N200&lt;651000,0,IF(N200&lt;1900000,N200-650000,IF(N200&lt;6600000,ROUND(IF(FLOOR(N200,4000)&lt;=3600000,FLOOR(N200,4000)*0.7-80000,FLOOR(N200,4000)*0.8-440000),0),IF(N200&lt;=8500000,ROUNDDOWN(N200*0.9-1100000,0),N200-1950000)))))</f>
        <v/>
      </c>
      <c r="R200" s="25">
        <f>IF(F200=1,LOOKUP(Q200,{0,4890001,6550001,23500001},{1040000,670000,620000,0}),LOOKUP(Q200,{0,1320001,3360001,4890001,6550001,23500001},{950000,880000,680000,630000,580000,0}))</f>
        <v/>
      </c>
      <c r="S200" s="25">
        <f>MAX(0,ROUNDDOWN(Q200-O200-R200-G200,-3))</f>
        <v/>
      </c>
      <c r="T200" s="25">
        <f>IF(S200&lt;=0,0,ROUNDDOWN(S200*LOOKUP(S200,{0,1950001,3300001,6950001,9000001,18000001,40000001},{0.05,0.1,0.2,0.23,0.33,0.4,0.45})-LOOKUP(S200,{0,1950001,3300001,6950001,9000001,18000001,40000001},{0,97500,427500,636000,1536000,2796000,4796000}),0)+ROUNDDOWN(ROUNDDOWN(S200*LOOKUP(S200,{0,1950001,3300001,6950001,9000001,18000001,40000001},{0.05,0.1,0.2,0.23,0.33,0.4,0.45})-LOOKUP(S200,{0,1950001,3300001,6950001,9000001,18000001,40000001},{0,97500,427500,636000,1536000,2796000,4796000}),0)*0.021,0))</f>
        <v/>
      </c>
      <c r="U200" s="25">
        <f>P200-T200</f>
        <v/>
      </c>
      <c r="V200" s="26">
        <f>IF(AND(P200&gt;0,T200=0),1,0)</f>
        <v/>
      </c>
    </row>
    <row r="201">
      <c r="A201" t="inlineStr">
        <is>
          <t>1万円刻み</t>
        </is>
      </c>
      <c r="B201" s="25">
        <f>'4_1万円刻み'!$A$4</f>
        <v/>
      </c>
      <c r="C201" s="26" t="n">
        <v>7</v>
      </c>
      <c r="D201" s="27" t="n">
        <v>0</v>
      </c>
      <c r="E201" s="26" t="n">
        <v>7</v>
      </c>
      <c r="F201" s="26" t="n">
        <v>1</v>
      </c>
      <c r="G201" s="25" t="n">
        <v>0</v>
      </c>
      <c r="H201" s="25">
        <f>ROUND(B201*0.14575,0)</f>
        <v/>
      </c>
      <c r="I201" s="25">
        <f>B201-H201</f>
        <v/>
      </c>
      <c r="J201" s="25">
        <f>IF(MAX(0,I201-ROUNDUP(IF(I201&lt;=158333,54167,I201*LOOKUP(I201,{0,158334,300000,550000,708331},{0,0.3,0.2,0.1,0})+LOOKUP(I201,{0,158334,300000,550000,708331},{0,6667,36667,91667,162500})),0)-LOOKUP(I201,{0,2120834,2162500,2204167,2245834},{48334,40000,26667,13334,0}))&lt;=0,0,ROUND(MAX(0,I201-ROUNDUP(IF(I201&lt;=158333,54167,I201*LOOKUP(I201,{0,158334,300000,550000,708331},{0,0.3,0.2,0.1,0})+LOOKUP(I201,{0,158334,300000,550000,708331},{0,6667,36667,91667,162500})),0)-LOOKUP(I201,{0,2120834,2162500,2204167,2245834},{48334,40000,26667,13334,0}))*LOOKUP(MAX(0,I201-ROUNDUP(IF(I201&lt;=158333,54167,I201*LOOKUP(I201,{0,158334,300000,550000,708331},{0,0.3,0.2,0.1,0})+LOOKUP(I201,{0,158334,300000,550000,708331},{0,6667,36667,91667,162500})),0)-LOOKUP(I201,{0,2120834,2162500,2204167,2245834},{48334,40000,26667,13334,0})),{0,162501,275001,579167,750001,1500001,3333334},{0.05105,0.1021,0.2042,0.23483,0.33693,0.4084,0.45945})-LOOKUP(MAX(0,I201-ROUNDUP(IF(I201&lt;=158333,54167,I201*LOOKUP(I201,{0,158334,300000,550000,708331},{0,0.3,0.2,0.1,0})+LOOKUP(I201,{0,158334,300000,550000,708331},{0,6667,36667,91667,162500})),0)-LOOKUP(I201,{0,2120834,2162500,2204167,2245834},{48334,40000,26667,13334,0})),{0,162501,275001,579167,750001,1500001,3333334},{0,8296,36374,54113,130688,237893,408061}),-1))</f>
        <v/>
      </c>
      <c r="K201" s="25">
        <f>IF(AND(D201&gt;0,C201&gt;=E201),ROUND(B201*D201,0),0)</f>
        <v/>
      </c>
      <c r="L201" s="25">
        <f>ROUND(K201*0.14575,0)</f>
        <v/>
      </c>
      <c r="M201" s="25">
        <f>IF(K201=0,0,ROUNDDOWN(ROUND((K201-L201)*LOOKUP(I201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01" s="25">
        <f>B201*C201+K201</f>
        <v/>
      </c>
      <c r="O201" s="25">
        <f>H201*C201+L201</f>
        <v/>
      </c>
      <c r="P201" s="25">
        <f>J201*C201+M201</f>
        <v/>
      </c>
      <c r="Q201" s="25">
        <f>IF(F201=1,IF(N201&lt;741000,0,IF(N201&lt;2191000,N201-740000,IF(N201&lt;2193000,1451000,IF(N201&lt;2196000,1453000,IF(N201&lt;2200000,1456000,IF(N201&lt;6600000,ROUND(IF(FLOOR(N201,4000)&lt;=3600000,FLOOR(N201,4000)*0.7-80000,FLOOR(N201,4000)*0.8-440000),0),IF(N201&lt;=8500000,ROUNDDOWN(N201*0.9-1100000,0),N201-1950000))))))),IF(N201&lt;651000,0,IF(N201&lt;1900000,N201-650000,IF(N201&lt;6600000,ROUND(IF(FLOOR(N201,4000)&lt;=3600000,FLOOR(N201,4000)*0.7-80000,FLOOR(N201,4000)*0.8-440000),0),IF(N201&lt;=8500000,ROUNDDOWN(N201*0.9-1100000,0),N201-1950000)))))</f>
        <v/>
      </c>
      <c r="R201" s="25">
        <f>IF(F201=1,LOOKUP(Q201,{0,4890001,6550001,23500001},{1040000,670000,620000,0}),LOOKUP(Q201,{0,1320001,3360001,4890001,6550001,23500001},{950000,880000,680000,630000,580000,0}))</f>
        <v/>
      </c>
      <c r="S201" s="25">
        <f>MAX(0,ROUNDDOWN(Q201-O201-R201-G201,-3))</f>
        <v/>
      </c>
      <c r="T201" s="25">
        <f>IF(S201&lt;=0,0,ROUNDDOWN(S201*LOOKUP(S201,{0,1950001,3300001,6950001,9000001,18000001,40000001},{0.05,0.1,0.2,0.23,0.33,0.4,0.45})-LOOKUP(S201,{0,1950001,3300001,6950001,9000001,18000001,40000001},{0,97500,427500,636000,1536000,2796000,4796000}),0)+ROUNDDOWN(ROUNDDOWN(S201*LOOKUP(S201,{0,1950001,3300001,6950001,9000001,18000001,40000001},{0.05,0.1,0.2,0.23,0.33,0.4,0.45})-LOOKUP(S201,{0,1950001,3300001,6950001,9000001,18000001,40000001},{0,97500,427500,636000,1536000,2796000,4796000}),0)*0.021,0))</f>
        <v/>
      </c>
      <c r="U201" s="25">
        <f>P201-T201</f>
        <v/>
      </c>
      <c r="V201" s="26">
        <f>IF(AND(P201&gt;0,T201=0),1,0)</f>
        <v/>
      </c>
    </row>
    <row r="202">
      <c r="A202" t="inlineStr">
        <is>
          <t>1万円刻み</t>
        </is>
      </c>
      <c r="B202" s="25">
        <f>'4_1万円刻み'!$A$4</f>
        <v/>
      </c>
      <c r="C202" s="26" t="n">
        <v>8</v>
      </c>
      <c r="D202" s="27" t="n">
        <v>0</v>
      </c>
      <c r="E202" s="26" t="n">
        <v>7</v>
      </c>
      <c r="F202" s="26" t="n">
        <v>1</v>
      </c>
      <c r="G202" s="25" t="n">
        <v>0</v>
      </c>
      <c r="H202" s="25">
        <f>ROUND(B202*0.14575,0)</f>
        <v/>
      </c>
      <c r="I202" s="25">
        <f>B202-H202</f>
        <v/>
      </c>
      <c r="J202" s="25">
        <f>IF(MAX(0,I202-ROUNDUP(IF(I202&lt;=158333,54167,I202*LOOKUP(I202,{0,158334,300000,550000,708331},{0,0.3,0.2,0.1,0})+LOOKUP(I202,{0,158334,300000,550000,708331},{0,6667,36667,91667,162500})),0)-LOOKUP(I202,{0,2120834,2162500,2204167,2245834},{48334,40000,26667,13334,0}))&lt;=0,0,ROUND(MAX(0,I202-ROUNDUP(IF(I202&lt;=158333,54167,I202*LOOKUP(I202,{0,158334,300000,550000,708331},{0,0.3,0.2,0.1,0})+LOOKUP(I202,{0,158334,300000,550000,708331},{0,6667,36667,91667,162500})),0)-LOOKUP(I202,{0,2120834,2162500,2204167,2245834},{48334,40000,26667,13334,0}))*LOOKUP(MAX(0,I202-ROUNDUP(IF(I202&lt;=158333,54167,I202*LOOKUP(I202,{0,158334,300000,550000,708331},{0,0.3,0.2,0.1,0})+LOOKUP(I202,{0,158334,300000,550000,708331},{0,6667,36667,91667,162500})),0)-LOOKUP(I202,{0,2120834,2162500,2204167,2245834},{48334,40000,26667,13334,0})),{0,162501,275001,579167,750001,1500001,3333334},{0.05105,0.1021,0.2042,0.23483,0.33693,0.4084,0.45945})-LOOKUP(MAX(0,I202-ROUNDUP(IF(I202&lt;=158333,54167,I202*LOOKUP(I202,{0,158334,300000,550000,708331},{0,0.3,0.2,0.1,0})+LOOKUP(I202,{0,158334,300000,550000,708331},{0,6667,36667,91667,162500})),0)-LOOKUP(I202,{0,2120834,2162500,2204167,2245834},{48334,40000,26667,13334,0})),{0,162501,275001,579167,750001,1500001,3333334},{0,8296,36374,54113,130688,237893,408061}),-1))</f>
        <v/>
      </c>
      <c r="K202" s="25">
        <f>IF(AND(D202&gt;0,C202&gt;=E202),ROUND(B202*D202,0),0)</f>
        <v/>
      </c>
      <c r="L202" s="25">
        <f>ROUND(K202*0.14575,0)</f>
        <v/>
      </c>
      <c r="M202" s="25">
        <f>IF(K202=0,0,ROUNDDOWN(ROUND((K202-L202)*LOOKUP(I202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02" s="25">
        <f>B202*C202+K202</f>
        <v/>
      </c>
      <c r="O202" s="25">
        <f>H202*C202+L202</f>
        <v/>
      </c>
      <c r="P202" s="25">
        <f>J202*C202+M202</f>
        <v/>
      </c>
      <c r="Q202" s="25">
        <f>IF(F202=1,IF(N202&lt;741000,0,IF(N202&lt;2191000,N202-740000,IF(N202&lt;2193000,1451000,IF(N202&lt;2196000,1453000,IF(N202&lt;2200000,1456000,IF(N202&lt;6600000,ROUND(IF(FLOOR(N202,4000)&lt;=3600000,FLOOR(N202,4000)*0.7-80000,FLOOR(N202,4000)*0.8-440000),0),IF(N202&lt;=8500000,ROUNDDOWN(N202*0.9-1100000,0),N202-1950000))))))),IF(N202&lt;651000,0,IF(N202&lt;1900000,N202-650000,IF(N202&lt;6600000,ROUND(IF(FLOOR(N202,4000)&lt;=3600000,FLOOR(N202,4000)*0.7-80000,FLOOR(N202,4000)*0.8-440000),0),IF(N202&lt;=8500000,ROUNDDOWN(N202*0.9-1100000,0),N202-1950000)))))</f>
        <v/>
      </c>
      <c r="R202" s="25">
        <f>IF(F202=1,LOOKUP(Q202,{0,4890001,6550001,23500001},{1040000,670000,620000,0}),LOOKUP(Q202,{0,1320001,3360001,4890001,6550001,23500001},{950000,880000,680000,630000,580000,0}))</f>
        <v/>
      </c>
      <c r="S202" s="25">
        <f>MAX(0,ROUNDDOWN(Q202-O202-R202-G202,-3))</f>
        <v/>
      </c>
      <c r="T202" s="25">
        <f>IF(S202&lt;=0,0,ROUNDDOWN(S202*LOOKUP(S202,{0,1950001,3300001,6950001,9000001,18000001,40000001},{0.05,0.1,0.2,0.23,0.33,0.4,0.45})-LOOKUP(S202,{0,1950001,3300001,6950001,9000001,18000001,40000001},{0,97500,427500,636000,1536000,2796000,4796000}),0)+ROUNDDOWN(ROUNDDOWN(S202*LOOKUP(S202,{0,1950001,3300001,6950001,9000001,18000001,40000001},{0.05,0.1,0.2,0.23,0.33,0.4,0.45})-LOOKUP(S202,{0,1950001,3300001,6950001,9000001,18000001,40000001},{0,97500,427500,636000,1536000,2796000,4796000}),0)*0.021,0))</f>
        <v/>
      </c>
      <c r="U202" s="25">
        <f>P202-T202</f>
        <v/>
      </c>
      <c r="V202" s="26">
        <f>IF(AND(P202&gt;0,T202=0),1,0)</f>
        <v/>
      </c>
    </row>
    <row r="203">
      <c r="A203" t="inlineStr">
        <is>
          <t>1万円刻み</t>
        </is>
      </c>
      <c r="B203" s="25">
        <f>'4_1万円刻み'!$A$4</f>
        <v/>
      </c>
      <c r="C203" s="26" t="n">
        <v>9</v>
      </c>
      <c r="D203" s="27" t="n">
        <v>0</v>
      </c>
      <c r="E203" s="26" t="n">
        <v>7</v>
      </c>
      <c r="F203" s="26" t="n">
        <v>1</v>
      </c>
      <c r="G203" s="25" t="n">
        <v>0</v>
      </c>
      <c r="H203" s="25">
        <f>ROUND(B203*0.14575,0)</f>
        <v/>
      </c>
      <c r="I203" s="25">
        <f>B203-H203</f>
        <v/>
      </c>
      <c r="J203" s="25">
        <f>IF(MAX(0,I203-ROUNDUP(IF(I203&lt;=158333,54167,I203*LOOKUP(I203,{0,158334,300000,550000,708331},{0,0.3,0.2,0.1,0})+LOOKUP(I203,{0,158334,300000,550000,708331},{0,6667,36667,91667,162500})),0)-LOOKUP(I203,{0,2120834,2162500,2204167,2245834},{48334,40000,26667,13334,0}))&lt;=0,0,ROUND(MAX(0,I203-ROUNDUP(IF(I203&lt;=158333,54167,I203*LOOKUP(I203,{0,158334,300000,550000,708331},{0,0.3,0.2,0.1,0})+LOOKUP(I203,{0,158334,300000,550000,708331},{0,6667,36667,91667,162500})),0)-LOOKUP(I203,{0,2120834,2162500,2204167,2245834},{48334,40000,26667,13334,0}))*LOOKUP(MAX(0,I203-ROUNDUP(IF(I203&lt;=158333,54167,I203*LOOKUP(I203,{0,158334,300000,550000,708331},{0,0.3,0.2,0.1,0})+LOOKUP(I203,{0,158334,300000,550000,708331},{0,6667,36667,91667,162500})),0)-LOOKUP(I203,{0,2120834,2162500,2204167,2245834},{48334,40000,26667,13334,0})),{0,162501,275001,579167,750001,1500001,3333334},{0.05105,0.1021,0.2042,0.23483,0.33693,0.4084,0.45945})-LOOKUP(MAX(0,I203-ROUNDUP(IF(I203&lt;=158333,54167,I203*LOOKUP(I203,{0,158334,300000,550000,708331},{0,0.3,0.2,0.1,0})+LOOKUP(I203,{0,158334,300000,550000,708331},{0,6667,36667,91667,162500})),0)-LOOKUP(I203,{0,2120834,2162500,2204167,2245834},{48334,40000,26667,13334,0})),{0,162501,275001,579167,750001,1500001,3333334},{0,8296,36374,54113,130688,237893,408061}),-1))</f>
        <v/>
      </c>
      <c r="K203" s="25">
        <f>IF(AND(D203&gt;0,C203&gt;=E203),ROUND(B203*D203,0),0)</f>
        <v/>
      </c>
      <c r="L203" s="25">
        <f>ROUND(K203*0.14575,0)</f>
        <v/>
      </c>
      <c r="M203" s="25">
        <f>IF(K203=0,0,ROUNDDOWN(ROUND((K203-L203)*LOOKUP(I203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03" s="25">
        <f>B203*C203+K203</f>
        <v/>
      </c>
      <c r="O203" s="25">
        <f>H203*C203+L203</f>
        <v/>
      </c>
      <c r="P203" s="25">
        <f>J203*C203+M203</f>
        <v/>
      </c>
      <c r="Q203" s="25">
        <f>IF(F203=1,IF(N203&lt;741000,0,IF(N203&lt;2191000,N203-740000,IF(N203&lt;2193000,1451000,IF(N203&lt;2196000,1453000,IF(N203&lt;2200000,1456000,IF(N203&lt;6600000,ROUND(IF(FLOOR(N203,4000)&lt;=3600000,FLOOR(N203,4000)*0.7-80000,FLOOR(N203,4000)*0.8-440000),0),IF(N203&lt;=8500000,ROUNDDOWN(N203*0.9-1100000,0),N203-1950000))))))),IF(N203&lt;651000,0,IF(N203&lt;1900000,N203-650000,IF(N203&lt;6600000,ROUND(IF(FLOOR(N203,4000)&lt;=3600000,FLOOR(N203,4000)*0.7-80000,FLOOR(N203,4000)*0.8-440000),0),IF(N203&lt;=8500000,ROUNDDOWN(N203*0.9-1100000,0),N203-1950000)))))</f>
        <v/>
      </c>
      <c r="R203" s="25">
        <f>IF(F203=1,LOOKUP(Q203,{0,4890001,6550001,23500001},{1040000,670000,620000,0}),LOOKUP(Q203,{0,1320001,3360001,4890001,6550001,23500001},{950000,880000,680000,630000,580000,0}))</f>
        <v/>
      </c>
      <c r="S203" s="25">
        <f>MAX(0,ROUNDDOWN(Q203-O203-R203-G203,-3))</f>
        <v/>
      </c>
      <c r="T203" s="25">
        <f>IF(S203&lt;=0,0,ROUNDDOWN(S203*LOOKUP(S203,{0,1950001,3300001,6950001,9000001,18000001,40000001},{0.05,0.1,0.2,0.23,0.33,0.4,0.45})-LOOKUP(S203,{0,1950001,3300001,6950001,9000001,18000001,40000001},{0,97500,427500,636000,1536000,2796000,4796000}),0)+ROUNDDOWN(ROUNDDOWN(S203*LOOKUP(S203,{0,1950001,3300001,6950001,9000001,18000001,40000001},{0.05,0.1,0.2,0.23,0.33,0.4,0.45})-LOOKUP(S203,{0,1950001,3300001,6950001,9000001,18000001,40000001},{0,97500,427500,636000,1536000,2796000,4796000}),0)*0.021,0))</f>
        <v/>
      </c>
      <c r="U203" s="25">
        <f>P203-T203</f>
        <v/>
      </c>
      <c r="V203" s="26">
        <f>IF(AND(P203&gt;0,T203=0),1,0)</f>
        <v/>
      </c>
    </row>
    <row r="204">
      <c r="A204" t="inlineStr">
        <is>
          <t>1万円刻み</t>
        </is>
      </c>
      <c r="B204" s="25">
        <f>'4_1万円刻み'!$A$4</f>
        <v/>
      </c>
      <c r="C204" s="26" t="n">
        <v>10</v>
      </c>
      <c r="D204" s="27" t="n">
        <v>0</v>
      </c>
      <c r="E204" s="26" t="n">
        <v>7</v>
      </c>
      <c r="F204" s="26" t="n">
        <v>1</v>
      </c>
      <c r="G204" s="25" t="n">
        <v>0</v>
      </c>
      <c r="H204" s="25">
        <f>ROUND(B204*0.14575,0)</f>
        <v/>
      </c>
      <c r="I204" s="25">
        <f>B204-H204</f>
        <v/>
      </c>
      <c r="J204" s="25">
        <f>IF(MAX(0,I204-ROUNDUP(IF(I204&lt;=158333,54167,I204*LOOKUP(I204,{0,158334,300000,550000,708331},{0,0.3,0.2,0.1,0})+LOOKUP(I204,{0,158334,300000,550000,708331},{0,6667,36667,91667,162500})),0)-LOOKUP(I204,{0,2120834,2162500,2204167,2245834},{48334,40000,26667,13334,0}))&lt;=0,0,ROUND(MAX(0,I204-ROUNDUP(IF(I204&lt;=158333,54167,I204*LOOKUP(I204,{0,158334,300000,550000,708331},{0,0.3,0.2,0.1,0})+LOOKUP(I204,{0,158334,300000,550000,708331},{0,6667,36667,91667,162500})),0)-LOOKUP(I204,{0,2120834,2162500,2204167,2245834},{48334,40000,26667,13334,0}))*LOOKUP(MAX(0,I204-ROUNDUP(IF(I204&lt;=158333,54167,I204*LOOKUP(I204,{0,158334,300000,550000,708331},{0,0.3,0.2,0.1,0})+LOOKUP(I204,{0,158334,300000,550000,708331},{0,6667,36667,91667,162500})),0)-LOOKUP(I204,{0,2120834,2162500,2204167,2245834},{48334,40000,26667,13334,0})),{0,162501,275001,579167,750001,1500001,3333334},{0.05105,0.1021,0.2042,0.23483,0.33693,0.4084,0.45945})-LOOKUP(MAX(0,I204-ROUNDUP(IF(I204&lt;=158333,54167,I204*LOOKUP(I204,{0,158334,300000,550000,708331},{0,0.3,0.2,0.1,0})+LOOKUP(I204,{0,158334,300000,550000,708331},{0,6667,36667,91667,162500})),0)-LOOKUP(I204,{0,2120834,2162500,2204167,2245834},{48334,40000,26667,13334,0})),{0,162501,275001,579167,750001,1500001,3333334},{0,8296,36374,54113,130688,237893,408061}),-1))</f>
        <v/>
      </c>
      <c r="K204" s="25">
        <f>IF(AND(D204&gt;0,C204&gt;=E204),ROUND(B204*D204,0),0)</f>
        <v/>
      </c>
      <c r="L204" s="25">
        <f>ROUND(K204*0.14575,0)</f>
        <v/>
      </c>
      <c r="M204" s="25">
        <f>IF(K204=0,0,ROUNDDOWN(ROUND((K204-L204)*LOOKUP(I204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04" s="25">
        <f>B204*C204+K204</f>
        <v/>
      </c>
      <c r="O204" s="25">
        <f>H204*C204+L204</f>
        <v/>
      </c>
      <c r="P204" s="25">
        <f>J204*C204+M204</f>
        <v/>
      </c>
      <c r="Q204" s="25">
        <f>IF(F204=1,IF(N204&lt;741000,0,IF(N204&lt;2191000,N204-740000,IF(N204&lt;2193000,1451000,IF(N204&lt;2196000,1453000,IF(N204&lt;2200000,1456000,IF(N204&lt;6600000,ROUND(IF(FLOOR(N204,4000)&lt;=3600000,FLOOR(N204,4000)*0.7-80000,FLOOR(N204,4000)*0.8-440000),0),IF(N204&lt;=8500000,ROUNDDOWN(N204*0.9-1100000,0),N204-1950000))))))),IF(N204&lt;651000,0,IF(N204&lt;1900000,N204-650000,IF(N204&lt;6600000,ROUND(IF(FLOOR(N204,4000)&lt;=3600000,FLOOR(N204,4000)*0.7-80000,FLOOR(N204,4000)*0.8-440000),0),IF(N204&lt;=8500000,ROUNDDOWN(N204*0.9-1100000,0),N204-1950000)))))</f>
        <v/>
      </c>
      <c r="R204" s="25">
        <f>IF(F204=1,LOOKUP(Q204,{0,4890001,6550001,23500001},{1040000,670000,620000,0}),LOOKUP(Q204,{0,1320001,3360001,4890001,6550001,23500001},{950000,880000,680000,630000,580000,0}))</f>
        <v/>
      </c>
      <c r="S204" s="25">
        <f>MAX(0,ROUNDDOWN(Q204-O204-R204-G204,-3))</f>
        <v/>
      </c>
      <c r="T204" s="25">
        <f>IF(S204&lt;=0,0,ROUNDDOWN(S204*LOOKUP(S204,{0,1950001,3300001,6950001,9000001,18000001,40000001},{0.05,0.1,0.2,0.23,0.33,0.4,0.45})-LOOKUP(S204,{0,1950001,3300001,6950001,9000001,18000001,40000001},{0,97500,427500,636000,1536000,2796000,4796000}),0)+ROUNDDOWN(ROUNDDOWN(S204*LOOKUP(S204,{0,1950001,3300001,6950001,9000001,18000001,40000001},{0.05,0.1,0.2,0.23,0.33,0.4,0.45})-LOOKUP(S204,{0,1950001,3300001,6950001,9000001,18000001,40000001},{0,97500,427500,636000,1536000,2796000,4796000}),0)*0.021,0))</f>
        <v/>
      </c>
      <c r="U204" s="25">
        <f>P204-T204</f>
        <v/>
      </c>
      <c r="V204" s="26">
        <f>IF(AND(P204&gt;0,T204=0),1,0)</f>
        <v/>
      </c>
    </row>
    <row r="205">
      <c r="A205" t="inlineStr">
        <is>
          <t>1万円刻み</t>
        </is>
      </c>
      <c r="B205" s="25">
        <f>'4_1万円刻み'!$A$4</f>
        <v/>
      </c>
      <c r="C205" s="26" t="n">
        <v>11</v>
      </c>
      <c r="D205" s="27" t="n">
        <v>0</v>
      </c>
      <c r="E205" s="26" t="n">
        <v>7</v>
      </c>
      <c r="F205" s="26" t="n">
        <v>1</v>
      </c>
      <c r="G205" s="25" t="n">
        <v>0</v>
      </c>
      <c r="H205" s="25">
        <f>ROUND(B205*0.14575,0)</f>
        <v/>
      </c>
      <c r="I205" s="25">
        <f>B205-H205</f>
        <v/>
      </c>
      <c r="J205" s="25">
        <f>IF(MAX(0,I205-ROUNDUP(IF(I205&lt;=158333,54167,I205*LOOKUP(I205,{0,158334,300000,550000,708331},{0,0.3,0.2,0.1,0})+LOOKUP(I205,{0,158334,300000,550000,708331},{0,6667,36667,91667,162500})),0)-LOOKUP(I205,{0,2120834,2162500,2204167,2245834},{48334,40000,26667,13334,0}))&lt;=0,0,ROUND(MAX(0,I205-ROUNDUP(IF(I205&lt;=158333,54167,I205*LOOKUP(I205,{0,158334,300000,550000,708331},{0,0.3,0.2,0.1,0})+LOOKUP(I205,{0,158334,300000,550000,708331},{0,6667,36667,91667,162500})),0)-LOOKUP(I205,{0,2120834,2162500,2204167,2245834},{48334,40000,26667,13334,0}))*LOOKUP(MAX(0,I205-ROUNDUP(IF(I205&lt;=158333,54167,I205*LOOKUP(I205,{0,158334,300000,550000,708331},{0,0.3,0.2,0.1,0})+LOOKUP(I205,{0,158334,300000,550000,708331},{0,6667,36667,91667,162500})),0)-LOOKUP(I205,{0,2120834,2162500,2204167,2245834},{48334,40000,26667,13334,0})),{0,162501,275001,579167,750001,1500001,3333334},{0.05105,0.1021,0.2042,0.23483,0.33693,0.4084,0.45945})-LOOKUP(MAX(0,I205-ROUNDUP(IF(I205&lt;=158333,54167,I205*LOOKUP(I205,{0,158334,300000,550000,708331},{0,0.3,0.2,0.1,0})+LOOKUP(I205,{0,158334,300000,550000,708331},{0,6667,36667,91667,162500})),0)-LOOKUP(I205,{0,2120834,2162500,2204167,2245834},{48334,40000,26667,13334,0})),{0,162501,275001,579167,750001,1500001,3333334},{0,8296,36374,54113,130688,237893,408061}),-1))</f>
        <v/>
      </c>
      <c r="K205" s="25">
        <f>IF(AND(D205&gt;0,C205&gt;=E205),ROUND(B205*D205,0),0)</f>
        <v/>
      </c>
      <c r="L205" s="25">
        <f>ROUND(K205*0.14575,0)</f>
        <v/>
      </c>
      <c r="M205" s="25">
        <f>IF(K205=0,0,ROUNDDOWN(ROUND((K205-L205)*LOOKUP(I205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05" s="25">
        <f>B205*C205+K205</f>
        <v/>
      </c>
      <c r="O205" s="25">
        <f>H205*C205+L205</f>
        <v/>
      </c>
      <c r="P205" s="25">
        <f>J205*C205+M205</f>
        <v/>
      </c>
      <c r="Q205" s="25">
        <f>IF(F205=1,IF(N205&lt;741000,0,IF(N205&lt;2191000,N205-740000,IF(N205&lt;2193000,1451000,IF(N205&lt;2196000,1453000,IF(N205&lt;2200000,1456000,IF(N205&lt;6600000,ROUND(IF(FLOOR(N205,4000)&lt;=3600000,FLOOR(N205,4000)*0.7-80000,FLOOR(N205,4000)*0.8-440000),0),IF(N205&lt;=8500000,ROUNDDOWN(N205*0.9-1100000,0),N205-1950000))))))),IF(N205&lt;651000,0,IF(N205&lt;1900000,N205-650000,IF(N205&lt;6600000,ROUND(IF(FLOOR(N205,4000)&lt;=3600000,FLOOR(N205,4000)*0.7-80000,FLOOR(N205,4000)*0.8-440000),0),IF(N205&lt;=8500000,ROUNDDOWN(N205*0.9-1100000,0),N205-1950000)))))</f>
        <v/>
      </c>
      <c r="R205" s="25">
        <f>IF(F205=1,LOOKUP(Q205,{0,4890001,6550001,23500001},{1040000,670000,620000,0}),LOOKUP(Q205,{0,1320001,3360001,4890001,6550001,23500001},{950000,880000,680000,630000,580000,0}))</f>
        <v/>
      </c>
      <c r="S205" s="25">
        <f>MAX(0,ROUNDDOWN(Q205-O205-R205-G205,-3))</f>
        <v/>
      </c>
      <c r="T205" s="25">
        <f>IF(S205&lt;=0,0,ROUNDDOWN(S205*LOOKUP(S205,{0,1950001,3300001,6950001,9000001,18000001,40000001},{0.05,0.1,0.2,0.23,0.33,0.4,0.45})-LOOKUP(S205,{0,1950001,3300001,6950001,9000001,18000001,40000001},{0,97500,427500,636000,1536000,2796000,4796000}),0)+ROUNDDOWN(ROUNDDOWN(S205*LOOKUP(S205,{0,1950001,3300001,6950001,9000001,18000001,40000001},{0.05,0.1,0.2,0.23,0.33,0.4,0.45})-LOOKUP(S205,{0,1950001,3300001,6950001,9000001,18000001,40000001},{0,97500,427500,636000,1536000,2796000,4796000}),0)*0.021,0))</f>
        <v/>
      </c>
      <c r="U205" s="25">
        <f>P205-T205</f>
        <v/>
      </c>
      <c r="V205" s="26">
        <f>IF(AND(P205&gt;0,T205=0),1,0)</f>
        <v/>
      </c>
    </row>
    <row r="206">
      <c r="A206" t="inlineStr">
        <is>
          <t>1万円刻み</t>
        </is>
      </c>
      <c r="B206" s="25">
        <f>'4_1万円刻み'!$A$4</f>
        <v/>
      </c>
      <c r="C206" s="26" t="n">
        <v>12</v>
      </c>
      <c r="D206" s="27" t="n">
        <v>0</v>
      </c>
      <c r="E206" s="26" t="n">
        <v>7</v>
      </c>
      <c r="F206" s="26" t="n">
        <v>1</v>
      </c>
      <c r="G206" s="25" t="n">
        <v>0</v>
      </c>
      <c r="H206" s="25">
        <f>ROUND(B206*0.14575,0)</f>
        <v/>
      </c>
      <c r="I206" s="25">
        <f>B206-H206</f>
        <v/>
      </c>
      <c r="J206" s="25">
        <f>IF(MAX(0,I206-ROUNDUP(IF(I206&lt;=158333,54167,I206*LOOKUP(I206,{0,158334,300000,550000,708331},{0,0.3,0.2,0.1,0})+LOOKUP(I206,{0,158334,300000,550000,708331},{0,6667,36667,91667,162500})),0)-LOOKUP(I206,{0,2120834,2162500,2204167,2245834},{48334,40000,26667,13334,0}))&lt;=0,0,ROUND(MAX(0,I206-ROUNDUP(IF(I206&lt;=158333,54167,I206*LOOKUP(I206,{0,158334,300000,550000,708331},{0,0.3,0.2,0.1,0})+LOOKUP(I206,{0,158334,300000,550000,708331},{0,6667,36667,91667,162500})),0)-LOOKUP(I206,{0,2120834,2162500,2204167,2245834},{48334,40000,26667,13334,0}))*LOOKUP(MAX(0,I206-ROUNDUP(IF(I206&lt;=158333,54167,I206*LOOKUP(I206,{0,158334,300000,550000,708331},{0,0.3,0.2,0.1,0})+LOOKUP(I206,{0,158334,300000,550000,708331},{0,6667,36667,91667,162500})),0)-LOOKUP(I206,{0,2120834,2162500,2204167,2245834},{48334,40000,26667,13334,0})),{0,162501,275001,579167,750001,1500001,3333334},{0.05105,0.1021,0.2042,0.23483,0.33693,0.4084,0.45945})-LOOKUP(MAX(0,I206-ROUNDUP(IF(I206&lt;=158333,54167,I206*LOOKUP(I206,{0,158334,300000,550000,708331},{0,0.3,0.2,0.1,0})+LOOKUP(I206,{0,158334,300000,550000,708331},{0,6667,36667,91667,162500})),0)-LOOKUP(I206,{0,2120834,2162500,2204167,2245834},{48334,40000,26667,13334,0})),{0,162501,275001,579167,750001,1500001,3333334},{0,8296,36374,54113,130688,237893,408061}),-1))</f>
        <v/>
      </c>
      <c r="K206" s="25">
        <f>IF(AND(D206&gt;0,C206&gt;=E206),ROUND(B206*D206,0),0)</f>
        <v/>
      </c>
      <c r="L206" s="25">
        <f>ROUND(K206*0.14575,0)</f>
        <v/>
      </c>
      <c r="M206" s="25">
        <f>IF(K206=0,0,ROUNDDOWN(ROUND((K206-L206)*LOOKUP(I206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06" s="25">
        <f>B206*C206+K206</f>
        <v/>
      </c>
      <c r="O206" s="25">
        <f>H206*C206+L206</f>
        <v/>
      </c>
      <c r="P206" s="25">
        <f>J206*C206+M206</f>
        <v/>
      </c>
      <c r="Q206" s="25">
        <f>IF(F206=1,IF(N206&lt;741000,0,IF(N206&lt;2191000,N206-740000,IF(N206&lt;2193000,1451000,IF(N206&lt;2196000,1453000,IF(N206&lt;2200000,1456000,IF(N206&lt;6600000,ROUND(IF(FLOOR(N206,4000)&lt;=3600000,FLOOR(N206,4000)*0.7-80000,FLOOR(N206,4000)*0.8-440000),0),IF(N206&lt;=8500000,ROUNDDOWN(N206*0.9-1100000,0),N206-1950000))))))),IF(N206&lt;651000,0,IF(N206&lt;1900000,N206-650000,IF(N206&lt;6600000,ROUND(IF(FLOOR(N206,4000)&lt;=3600000,FLOOR(N206,4000)*0.7-80000,FLOOR(N206,4000)*0.8-440000),0),IF(N206&lt;=8500000,ROUNDDOWN(N206*0.9-1100000,0),N206-1950000)))))</f>
        <v/>
      </c>
      <c r="R206" s="25">
        <f>IF(F206=1,LOOKUP(Q206,{0,4890001,6550001,23500001},{1040000,670000,620000,0}),LOOKUP(Q206,{0,1320001,3360001,4890001,6550001,23500001},{950000,880000,680000,630000,580000,0}))</f>
        <v/>
      </c>
      <c r="S206" s="25">
        <f>MAX(0,ROUNDDOWN(Q206-O206-R206-G206,-3))</f>
        <v/>
      </c>
      <c r="T206" s="25">
        <f>IF(S206&lt;=0,0,ROUNDDOWN(S206*LOOKUP(S206,{0,1950001,3300001,6950001,9000001,18000001,40000001},{0.05,0.1,0.2,0.23,0.33,0.4,0.45})-LOOKUP(S206,{0,1950001,3300001,6950001,9000001,18000001,40000001},{0,97500,427500,636000,1536000,2796000,4796000}),0)+ROUNDDOWN(ROUNDDOWN(S206*LOOKUP(S206,{0,1950001,3300001,6950001,9000001,18000001,40000001},{0.05,0.1,0.2,0.23,0.33,0.4,0.45})-LOOKUP(S206,{0,1950001,3300001,6950001,9000001,18000001,40000001},{0,97500,427500,636000,1536000,2796000,4796000}),0)*0.021,0))</f>
        <v/>
      </c>
      <c r="U206" s="25">
        <f>P206-T206</f>
        <v/>
      </c>
      <c r="V206" s="26">
        <f>IF(AND(P206&gt;0,T206=0),1,0)</f>
        <v/>
      </c>
    </row>
    <row r="207">
      <c r="A207" t="inlineStr">
        <is>
          <t>1万円刻み</t>
        </is>
      </c>
      <c r="B207" s="25">
        <f>'4_1万円刻み'!$A$5</f>
        <v/>
      </c>
      <c r="C207" s="26" t="n">
        <v>1</v>
      </c>
      <c r="D207" s="27" t="n">
        <v>0</v>
      </c>
      <c r="E207" s="26" t="n">
        <v>7</v>
      </c>
      <c r="F207" s="26" t="n">
        <v>1</v>
      </c>
      <c r="G207" s="25" t="n">
        <v>0</v>
      </c>
      <c r="H207" s="25">
        <f>ROUND(B207*0.14575,0)</f>
        <v/>
      </c>
      <c r="I207" s="25">
        <f>B207-H207</f>
        <v/>
      </c>
      <c r="J207" s="25">
        <f>IF(MAX(0,I207-ROUNDUP(IF(I207&lt;=158333,54167,I207*LOOKUP(I207,{0,158334,300000,550000,708331},{0,0.3,0.2,0.1,0})+LOOKUP(I207,{0,158334,300000,550000,708331},{0,6667,36667,91667,162500})),0)-LOOKUP(I207,{0,2120834,2162500,2204167,2245834},{48334,40000,26667,13334,0}))&lt;=0,0,ROUND(MAX(0,I207-ROUNDUP(IF(I207&lt;=158333,54167,I207*LOOKUP(I207,{0,158334,300000,550000,708331},{0,0.3,0.2,0.1,0})+LOOKUP(I207,{0,158334,300000,550000,708331},{0,6667,36667,91667,162500})),0)-LOOKUP(I207,{0,2120834,2162500,2204167,2245834},{48334,40000,26667,13334,0}))*LOOKUP(MAX(0,I207-ROUNDUP(IF(I207&lt;=158333,54167,I207*LOOKUP(I207,{0,158334,300000,550000,708331},{0,0.3,0.2,0.1,0})+LOOKUP(I207,{0,158334,300000,550000,708331},{0,6667,36667,91667,162500})),0)-LOOKUP(I207,{0,2120834,2162500,2204167,2245834},{48334,40000,26667,13334,0})),{0,162501,275001,579167,750001,1500001,3333334},{0.05105,0.1021,0.2042,0.23483,0.33693,0.4084,0.45945})-LOOKUP(MAX(0,I207-ROUNDUP(IF(I207&lt;=158333,54167,I207*LOOKUP(I207,{0,158334,300000,550000,708331},{0,0.3,0.2,0.1,0})+LOOKUP(I207,{0,158334,300000,550000,708331},{0,6667,36667,91667,162500})),0)-LOOKUP(I207,{0,2120834,2162500,2204167,2245834},{48334,40000,26667,13334,0})),{0,162501,275001,579167,750001,1500001,3333334},{0,8296,36374,54113,130688,237893,408061}),-1))</f>
        <v/>
      </c>
      <c r="K207" s="25">
        <f>IF(AND(D207&gt;0,C207&gt;=E207),ROUND(B207*D207,0),0)</f>
        <v/>
      </c>
      <c r="L207" s="25">
        <f>ROUND(K207*0.14575,0)</f>
        <v/>
      </c>
      <c r="M207" s="25">
        <f>IF(K207=0,0,ROUNDDOWN(ROUND((K207-L207)*LOOKUP(I207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07" s="25">
        <f>B207*C207+K207</f>
        <v/>
      </c>
      <c r="O207" s="25">
        <f>H207*C207+L207</f>
        <v/>
      </c>
      <c r="P207" s="25">
        <f>J207*C207+M207</f>
        <v/>
      </c>
      <c r="Q207" s="25">
        <f>IF(F207=1,IF(N207&lt;741000,0,IF(N207&lt;2191000,N207-740000,IF(N207&lt;2193000,1451000,IF(N207&lt;2196000,1453000,IF(N207&lt;2200000,1456000,IF(N207&lt;6600000,ROUND(IF(FLOOR(N207,4000)&lt;=3600000,FLOOR(N207,4000)*0.7-80000,FLOOR(N207,4000)*0.8-440000),0),IF(N207&lt;=8500000,ROUNDDOWN(N207*0.9-1100000,0),N207-1950000))))))),IF(N207&lt;651000,0,IF(N207&lt;1900000,N207-650000,IF(N207&lt;6600000,ROUND(IF(FLOOR(N207,4000)&lt;=3600000,FLOOR(N207,4000)*0.7-80000,FLOOR(N207,4000)*0.8-440000),0),IF(N207&lt;=8500000,ROUNDDOWN(N207*0.9-1100000,0),N207-1950000)))))</f>
        <v/>
      </c>
      <c r="R207" s="25">
        <f>IF(F207=1,LOOKUP(Q207,{0,4890001,6550001,23500001},{1040000,670000,620000,0}),LOOKUP(Q207,{0,1320001,3360001,4890001,6550001,23500001},{950000,880000,680000,630000,580000,0}))</f>
        <v/>
      </c>
      <c r="S207" s="25">
        <f>MAX(0,ROUNDDOWN(Q207-O207-R207-G207,-3))</f>
        <v/>
      </c>
      <c r="T207" s="25">
        <f>IF(S207&lt;=0,0,ROUNDDOWN(S207*LOOKUP(S207,{0,1950001,3300001,6950001,9000001,18000001,40000001},{0.05,0.1,0.2,0.23,0.33,0.4,0.45})-LOOKUP(S207,{0,1950001,3300001,6950001,9000001,18000001,40000001},{0,97500,427500,636000,1536000,2796000,4796000}),0)+ROUNDDOWN(ROUNDDOWN(S207*LOOKUP(S207,{0,1950001,3300001,6950001,9000001,18000001,40000001},{0.05,0.1,0.2,0.23,0.33,0.4,0.45})-LOOKUP(S207,{0,1950001,3300001,6950001,9000001,18000001,40000001},{0,97500,427500,636000,1536000,2796000,4796000}),0)*0.021,0))</f>
        <v/>
      </c>
      <c r="U207" s="25">
        <f>P207-T207</f>
        <v/>
      </c>
      <c r="V207" s="26">
        <f>IF(AND(P207&gt;0,T207=0),1,0)</f>
        <v/>
      </c>
    </row>
    <row r="208">
      <c r="A208" t="inlineStr">
        <is>
          <t>1万円刻み</t>
        </is>
      </c>
      <c r="B208" s="25">
        <f>'4_1万円刻み'!$A$5</f>
        <v/>
      </c>
      <c r="C208" s="26" t="n">
        <v>2</v>
      </c>
      <c r="D208" s="27" t="n">
        <v>0</v>
      </c>
      <c r="E208" s="26" t="n">
        <v>7</v>
      </c>
      <c r="F208" s="26" t="n">
        <v>1</v>
      </c>
      <c r="G208" s="25" t="n">
        <v>0</v>
      </c>
      <c r="H208" s="25">
        <f>ROUND(B208*0.14575,0)</f>
        <v/>
      </c>
      <c r="I208" s="25">
        <f>B208-H208</f>
        <v/>
      </c>
      <c r="J208" s="25">
        <f>IF(MAX(0,I208-ROUNDUP(IF(I208&lt;=158333,54167,I208*LOOKUP(I208,{0,158334,300000,550000,708331},{0,0.3,0.2,0.1,0})+LOOKUP(I208,{0,158334,300000,550000,708331},{0,6667,36667,91667,162500})),0)-LOOKUP(I208,{0,2120834,2162500,2204167,2245834},{48334,40000,26667,13334,0}))&lt;=0,0,ROUND(MAX(0,I208-ROUNDUP(IF(I208&lt;=158333,54167,I208*LOOKUP(I208,{0,158334,300000,550000,708331},{0,0.3,0.2,0.1,0})+LOOKUP(I208,{0,158334,300000,550000,708331},{0,6667,36667,91667,162500})),0)-LOOKUP(I208,{0,2120834,2162500,2204167,2245834},{48334,40000,26667,13334,0}))*LOOKUP(MAX(0,I208-ROUNDUP(IF(I208&lt;=158333,54167,I208*LOOKUP(I208,{0,158334,300000,550000,708331},{0,0.3,0.2,0.1,0})+LOOKUP(I208,{0,158334,300000,550000,708331},{0,6667,36667,91667,162500})),0)-LOOKUP(I208,{0,2120834,2162500,2204167,2245834},{48334,40000,26667,13334,0})),{0,162501,275001,579167,750001,1500001,3333334},{0.05105,0.1021,0.2042,0.23483,0.33693,0.4084,0.45945})-LOOKUP(MAX(0,I208-ROUNDUP(IF(I208&lt;=158333,54167,I208*LOOKUP(I208,{0,158334,300000,550000,708331},{0,0.3,0.2,0.1,0})+LOOKUP(I208,{0,158334,300000,550000,708331},{0,6667,36667,91667,162500})),0)-LOOKUP(I208,{0,2120834,2162500,2204167,2245834},{48334,40000,26667,13334,0})),{0,162501,275001,579167,750001,1500001,3333334},{0,8296,36374,54113,130688,237893,408061}),-1))</f>
        <v/>
      </c>
      <c r="K208" s="25">
        <f>IF(AND(D208&gt;0,C208&gt;=E208),ROUND(B208*D208,0),0)</f>
        <v/>
      </c>
      <c r="L208" s="25">
        <f>ROUND(K208*0.14575,0)</f>
        <v/>
      </c>
      <c r="M208" s="25">
        <f>IF(K208=0,0,ROUNDDOWN(ROUND((K208-L208)*LOOKUP(I208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08" s="25">
        <f>B208*C208+K208</f>
        <v/>
      </c>
      <c r="O208" s="25">
        <f>H208*C208+L208</f>
        <v/>
      </c>
      <c r="P208" s="25">
        <f>J208*C208+M208</f>
        <v/>
      </c>
      <c r="Q208" s="25">
        <f>IF(F208=1,IF(N208&lt;741000,0,IF(N208&lt;2191000,N208-740000,IF(N208&lt;2193000,1451000,IF(N208&lt;2196000,1453000,IF(N208&lt;2200000,1456000,IF(N208&lt;6600000,ROUND(IF(FLOOR(N208,4000)&lt;=3600000,FLOOR(N208,4000)*0.7-80000,FLOOR(N208,4000)*0.8-440000),0),IF(N208&lt;=8500000,ROUNDDOWN(N208*0.9-1100000,0),N208-1950000))))))),IF(N208&lt;651000,0,IF(N208&lt;1900000,N208-650000,IF(N208&lt;6600000,ROUND(IF(FLOOR(N208,4000)&lt;=3600000,FLOOR(N208,4000)*0.7-80000,FLOOR(N208,4000)*0.8-440000),0),IF(N208&lt;=8500000,ROUNDDOWN(N208*0.9-1100000,0),N208-1950000)))))</f>
        <v/>
      </c>
      <c r="R208" s="25">
        <f>IF(F208=1,LOOKUP(Q208,{0,4890001,6550001,23500001},{1040000,670000,620000,0}),LOOKUP(Q208,{0,1320001,3360001,4890001,6550001,23500001},{950000,880000,680000,630000,580000,0}))</f>
        <v/>
      </c>
      <c r="S208" s="25">
        <f>MAX(0,ROUNDDOWN(Q208-O208-R208-G208,-3))</f>
        <v/>
      </c>
      <c r="T208" s="25">
        <f>IF(S208&lt;=0,0,ROUNDDOWN(S208*LOOKUP(S208,{0,1950001,3300001,6950001,9000001,18000001,40000001},{0.05,0.1,0.2,0.23,0.33,0.4,0.45})-LOOKUP(S208,{0,1950001,3300001,6950001,9000001,18000001,40000001},{0,97500,427500,636000,1536000,2796000,4796000}),0)+ROUNDDOWN(ROUNDDOWN(S208*LOOKUP(S208,{0,1950001,3300001,6950001,9000001,18000001,40000001},{0.05,0.1,0.2,0.23,0.33,0.4,0.45})-LOOKUP(S208,{0,1950001,3300001,6950001,9000001,18000001,40000001},{0,97500,427500,636000,1536000,2796000,4796000}),0)*0.021,0))</f>
        <v/>
      </c>
      <c r="U208" s="25">
        <f>P208-T208</f>
        <v/>
      </c>
      <c r="V208" s="26">
        <f>IF(AND(P208&gt;0,T208=0),1,0)</f>
        <v/>
      </c>
    </row>
    <row r="209">
      <c r="A209" t="inlineStr">
        <is>
          <t>1万円刻み</t>
        </is>
      </c>
      <c r="B209" s="25">
        <f>'4_1万円刻み'!$A$5</f>
        <v/>
      </c>
      <c r="C209" s="26" t="n">
        <v>3</v>
      </c>
      <c r="D209" s="27" t="n">
        <v>0</v>
      </c>
      <c r="E209" s="26" t="n">
        <v>7</v>
      </c>
      <c r="F209" s="26" t="n">
        <v>1</v>
      </c>
      <c r="G209" s="25" t="n">
        <v>0</v>
      </c>
      <c r="H209" s="25">
        <f>ROUND(B209*0.14575,0)</f>
        <v/>
      </c>
      <c r="I209" s="25">
        <f>B209-H209</f>
        <v/>
      </c>
      <c r="J209" s="25">
        <f>IF(MAX(0,I209-ROUNDUP(IF(I209&lt;=158333,54167,I209*LOOKUP(I209,{0,158334,300000,550000,708331},{0,0.3,0.2,0.1,0})+LOOKUP(I209,{0,158334,300000,550000,708331},{0,6667,36667,91667,162500})),0)-LOOKUP(I209,{0,2120834,2162500,2204167,2245834},{48334,40000,26667,13334,0}))&lt;=0,0,ROUND(MAX(0,I209-ROUNDUP(IF(I209&lt;=158333,54167,I209*LOOKUP(I209,{0,158334,300000,550000,708331},{0,0.3,0.2,0.1,0})+LOOKUP(I209,{0,158334,300000,550000,708331},{0,6667,36667,91667,162500})),0)-LOOKUP(I209,{0,2120834,2162500,2204167,2245834},{48334,40000,26667,13334,0}))*LOOKUP(MAX(0,I209-ROUNDUP(IF(I209&lt;=158333,54167,I209*LOOKUP(I209,{0,158334,300000,550000,708331},{0,0.3,0.2,0.1,0})+LOOKUP(I209,{0,158334,300000,550000,708331},{0,6667,36667,91667,162500})),0)-LOOKUP(I209,{0,2120834,2162500,2204167,2245834},{48334,40000,26667,13334,0})),{0,162501,275001,579167,750001,1500001,3333334},{0.05105,0.1021,0.2042,0.23483,0.33693,0.4084,0.45945})-LOOKUP(MAX(0,I209-ROUNDUP(IF(I209&lt;=158333,54167,I209*LOOKUP(I209,{0,158334,300000,550000,708331},{0,0.3,0.2,0.1,0})+LOOKUP(I209,{0,158334,300000,550000,708331},{0,6667,36667,91667,162500})),0)-LOOKUP(I209,{0,2120834,2162500,2204167,2245834},{48334,40000,26667,13334,0})),{0,162501,275001,579167,750001,1500001,3333334},{0,8296,36374,54113,130688,237893,408061}),-1))</f>
        <v/>
      </c>
      <c r="K209" s="25">
        <f>IF(AND(D209&gt;0,C209&gt;=E209),ROUND(B209*D209,0),0)</f>
        <v/>
      </c>
      <c r="L209" s="25">
        <f>ROUND(K209*0.14575,0)</f>
        <v/>
      </c>
      <c r="M209" s="25">
        <f>IF(K209=0,0,ROUNDDOWN(ROUND((K209-L209)*LOOKUP(I209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09" s="25">
        <f>B209*C209+K209</f>
        <v/>
      </c>
      <c r="O209" s="25">
        <f>H209*C209+L209</f>
        <v/>
      </c>
      <c r="P209" s="25">
        <f>J209*C209+M209</f>
        <v/>
      </c>
      <c r="Q209" s="25">
        <f>IF(F209=1,IF(N209&lt;741000,0,IF(N209&lt;2191000,N209-740000,IF(N209&lt;2193000,1451000,IF(N209&lt;2196000,1453000,IF(N209&lt;2200000,1456000,IF(N209&lt;6600000,ROUND(IF(FLOOR(N209,4000)&lt;=3600000,FLOOR(N209,4000)*0.7-80000,FLOOR(N209,4000)*0.8-440000),0),IF(N209&lt;=8500000,ROUNDDOWN(N209*0.9-1100000,0),N209-1950000))))))),IF(N209&lt;651000,0,IF(N209&lt;1900000,N209-650000,IF(N209&lt;6600000,ROUND(IF(FLOOR(N209,4000)&lt;=3600000,FLOOR(N209,4000)*0.7-80000,FLOOR(N209,4000)*0.8-440000),0),IF(N209&lt;=8500000,ROUNDDOWN(N209*0.9-1100000,0),N209-1950000)))))</f>
        <v/>
      </c>
      <c r="R209" s="25">
        <f>IF(F209=1,LOOKUP(Q209,{0,4890001,6550001,23500001},{1040000,670000,620000,0}),LOOKUP(Q209,{0,1320001,3360001,4890001,6550001,23500001},{950000,880000,680000,630000,580000,0}))</f>
        <v/>
      </c>
      <c r="S209" s="25">
        <f>MAX(0,ROUNDDOWN(Q209-O209-R209-G209,-3))</f>
        <v/>
      </c>
      <c r="T209" s="25">
        <f>IF(S209&lt;=0,0,ROUNDDOWN(S209*LOOKUP(S209,{0,1950001,3300001,6950001,9000001,18000001,40000001},{0.05,0.1,0.2,0.23,0.33,0.4,0.45})-LOOKUP(S209,{0,1950001,3300001,6950001,9000001,18000001,40000001},{0,97500,427500,636000,1536000,2796000,4796000}),0)+ROUNDDOWN(ROUNDDOWN(S209*LOOKUP(S209,{0,1950001,3300001,6950001,9000001,18000001,40000001},{0.05,0.1,0.2,0.23,0.33,0.4,0.45})-LOOKUP(S209,{0,1950001,3300001,6950001,9000001,18000001,40000001},{0,97500,427500,636000,1536000,2796000,4796000}),0)*0.021,0))</f>
        <v/>
      </c>
      <c r="U209" s="25">
        <f>P209-T209</f>
        <v/>
      </c>
      <c r="V209" s="26">
        <f>IF(AND(P209&gt;0,T209=0),1,0)</f>
        <v/>
      </c>
    </row>
    <row r="210">
      <c r="A210" t="inlineStr">
        <is>
          <t>1万円刻み</t>
        </is>
      </c>
      <c r="B210" s="25">
        <f>'4_1万円刻み'!$A$5</f>
        <v/>
      </c>
      <c r="C210" s="26" t="n">
        <v>4</v>
      </c>
      <c r="D210" s="27" t="n">
        <v>0</v>
      </c>
      <c r="E210" s="26" t="n">
        <v>7</v>
      </c>
      <c r="F210" s="26" t="n">
        <v>1</v>
      </c>
      <c r="G210" s="25" t="n">
        <v>0</v>
      </c>
      <c r="H210" s="25">
        <f>ROUND(B210*0.14575,0)</f>
        <v/>
      </c>
      <c r="I210" s="25">
        <f>B210-H210</f>
        <v/>
      </c>
      <c r="J210" s="25">
        <f>IF(MAX(0,I210-ROUNDUP(IF(I210&lt;=158333,54167,I210*LOOKUP(I210,{0,158334,300000,550000,708331},{0,0.3,0.2,0.1,0})+LOOKUP(I210,{0,158334,300000,550000,708331},{0,6667,36667,91667,162500})),0)-LOOKUP(I210,{0,2120834,2162500,2204167,2245834},{48334,40000,26667,13334,0}))&lt;=0,0,ROUND(MAX(0,I210-ROUNDUP(IF(I210&lt;=158333,54167,I210*LOOKUP(I210,{0,158334,300000,550000,708331},{0,0.3,0.2,0.1,0})+LOOKUP(I210,{0,158334,300000,550000,708331},{0,6667,36667,91667,162500})),0)-LOOKUP(I210,{0,2120834,2162500,2204167,2245834},{48334,40000,26667,13334,0}))*LOOKUP(MAX(0,I210-ROUNDUP(IF(I210&lt;=158333,54167,I210*LOOKUP(I210,{0,158334,300000,550000,708331},{0,0.3,0.2,0.1,0})+LOOKUP(I210,{0,158334,300000,550000,708331},{0,6667,36667,91667,162500})),0)-LOOKUP(I210,{0,2120834,2162500,2204167,2245834},{48334,40000,26667,13334,0})),{0,162501,275001,579167,750001,1500001,3333334},{0.05105,0.1021,0.2042,0.23483,0.33693,0.4084,0.45945})-LOOKUP(MAX(0,I210-ROUNDUP(IF(I210&lt;=158333,54167,I210*LOOKUP(I210,{0,158334,300000,550000,708331},{0,0.3,0.2,0.1,0})+LOOKUP(I210,{0,158334,300000,550000,708331},{0,6667,36667,91667,162500})),0)-LOOKUP(I210,{0,2120834,2162500,2204167,2245834},{48334,40000,26667,13334,0})),{0,162501,275001,579167,750001,1500001,3333334},{0,8296,36374,54113,130688,237893,408061}),-1))</f>
        <v/>
      </c>
      <c r="K210" s="25">
        <f>IF(AND(D210&gt;0,C210&gt;=E210),ROUND(B210*D210,0),0)</f>
        <v/>
      </c>
      <c r="L210" s="25">
        <f>ROUND(K210*0.14575,0)</f>
        <v/>
      </c>
      <c r="M210" s="25">
        <f>IF(K210=0,0,ROUNDDOWN(ROUND((K210-L210)*LOOKUP(I210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10" s="25">
        <f>B210*C210+K210</f>
        <v/>
      </c>
      <c r="O210" s="25">
        <f>H210*C210+L210</f>
        <v/>
      </c>
      <c r="P210" s="25">
        <f>J210*C210+M210</f>
        <v/>
      </c>
      <c r="Q210" s="25">
        <f>IF(F210=1,IF(N210&lt;741000,0,IF(N210&lt;2191000,N210-740000,IF(N210&lt;2193000,1451000,IF(N210&lt;2196000,1453000,IF(N210&lt;2200000,1456000,IF(N210&lt;6600000,ROUND(IF(FLOOR(N210,4000)&lt;=3600000,FLOOR(N210,4000)*0.7-80000,FLOOR(N210,4000)*0.8-440000),0),IF(N210&lt;=8500000,ROUNDDOWN(N210*0.9-1100000,0),N210-1950000))))))),IF(N210&lt;651000,0,IF(N210&lt;1900000,N210-650000,IF(N210&lt;6600000,ROUND(IF(FLOOR(N210,4000)&lt;=3600000,FLOOR(N210,4000)*0.7-80000,FLOOR(N210,4000)*0.8-440000),0),IF(N210&lt;=8500000,ROUNDDOWN(N210*0.9-1100000,0),N210-1950000)))))</f>
        <v/>
      </c>
      <c r="R210" s="25">
        <f>IF(F210=1,LOOKUP(Q210,{0,4890001,6550001,23500001},{1040000,670000,620000,0}),LOOKUP(Q210,{0,1320001,3360001,4890001,6550001,23500001},{950000,880000,680000,630000,580000,0}))</f>
        <v/>
      </c>
      <c r="S210" s="25">
        <f>MAX(0,ROUNDDOWN(Q210-O210-R210-G210,-3))</f>
        <v/>
      </c>
      <c r="T210" s="25">
        <f>IF(S210&lt;=0,0,ROUNDDOWN(S210*LOOKUP(S210,{0,1950001,3300001,6950001,9000001,18000001,40000001},{0.05,0.1,0.2,0.23,0.33,0.4,0.45})-LOOKUP(S210,{0,1950001,3300001,6950001,9000001,18000001,40000001},{0,97500,427500,636000,1536000,2796000,4796000}),0)+ROUNDDOWN(ROUNDDOWN(S210*LOOKUP(S210,{0,1950001,3300001,6950001,9000001,18000001,40000001},{0.05,0.1,0.2,0.23,0.33,0.4,0.45})-LOOKUP(S210,{0,1950001,3300001,6950001,9000001,18000001,40000001},{0,97500,427500,636000,1536000,2796000,4796000}),0)*0.021,0))</f>
        <v/>
      </c>
      <c r="U210" s="25">
        <f>P210-T210</f>
        <v/>
      </c>
      <c r="V210" s="26">
        <f>IF(AND(P210&gt;0,T210=0),1,0)</f>
        <v/>
      </c>
    </row>
    <row r="211">
      <c r="A211" t="inlineStr">
        <is>
          <t>1万円刻み</t>
        </is>
      </c>
      <c r="B211" s="25">
        <f>'4_1万円刻み'!$A$5</f>
        <v/>
      </c>
      <c r="C211" s="26" t="n">
        <v>5</v>
      </c>
      <c r="D211" s="27" t="n">
        <v>0</v>
      </c>
      <c r="E211" s="26" t="n">
        <v>7</v>
      </c>
      <c r="F211" s="26" t="n">
        <v>1</v>
      </c>
      <c r="G211" s="25" t="n">
        <v>0</v>
      </c>
      <c r="H211" s="25">
        <f>ROUND(B211*0.14575,0)</f>
        <v/>
      </c>
      <c r="I211" s="25">
        <f>B211-H211</f>
        <v/>
      </c>
      <c r="J211" s="25">
        <f>IF(MAX(0,I211-ROUNDUP(IF(I211&lt;=158333,54167,I211*LOOKUP(I211,{0,158334,300000,550000,708331},{0,0.3,0.2,0.1,0})+LOOKUP(I211,{0,158334,300000,550000,708331},{0,6667,36667,91667,162500})),0)-LOOKUP(I211,{0,2120834,2162500,2204167,2245834},{48334,40000,26667,13334,0}))&lt;=0,0,ROUND(MAX(0,I211-ROUNDUP(IF(I211&lt;=158333,54167,I211*LOOKUP(I211,{0,158334,300000,550000,708331},{0,0.3,0.2,0.1,0})+LOOKUP(I211,{0,158334,300000,550000,708331},{0,6667,36667,91667,162500})),0)-LOOKUP(I211,{0,2120834,2162500,2204167,2245834},{48334,40000,26667,13334,0}))*LOOKUP(MAX(0,I211-ROUNDUP(IF(I211&lt;=158333,54167,I211*LOOKUP(I211,{0,158334,300000,550000,708331},{0,0.3,0.2,0.1,0})+LOOKUP(I211,{0,158334,300000,550000,708331},{0,6667,36667,91667,162500})),0)-LOOKUP(I211,{0,2120834,2162500,2204167,2245834},{48334,40000,26667,13334,0})),{0,162501,275001,579167,750001,1500001,3333334},{0.05105,0.1021,0.2042,0.23483,0.33693,0.4084,0.45945})-LOOKUP(MAX(0,I211-ROUNDUP(IF(I211&lt;=158333,54167,I211*LOOKUP(I211,{0,158334,300000,550000,708331},{0,0.3,0.2,0.1,0})+LOOKUP(I211,{0,158334,300000,550000,708331},{0,6667,36667,91667,162500})),0)-LOOKUP(I211,{0,2120834,2162500,2204167,2245834},{48334,40000,26667,13334,0})),{0,162501,275001,579167,750001,1500001,3333334},{0,8296,36374,54113,130688,237893,408061}),-1))</f>
        <v/>
      </c>
      <c r="K211" s="25">
        <f>IF(AND(D211&gt;0,C211&gt;=E211),ROUND(B211*D211,0),0)</f>
        <v/>
      </c>
      <c r="L211" s="25">
        <f>ROUND(K211*0.14575,0)</f>
        <v/>
      </c>
      <c r="M211" s="25">
        <f>IF(K211=0,0,ROUNDDOWN(ROUND((K211-L211)*LOOKUP(I211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11" s="25">
        <f>B211*C211+K211</f>
        <v/>
      </c>
      <c r="O211" s="25">
        <f>H211*C211+L211</f>
        <v/>
      </c>
      <c r="P211" s="25">
        <f>J211*C211+M211</f>
        <v/>
      </c>
      <c r="Q211" s="25">
        <f>IF(F211=1,IF(N211&lt;741000,0,IF(N211&lt;2191000,N211-740000,IF(N211&lt;2193000,1451000,IF(N211&lt;2196000,1453000,IF(N211&lt;2200000,1456000,IF(N211&lt;6600000,ROUND(IF(FLOOR(N211,4000)&lt;=3600000,FLOOR(N211,4000)*0.7-80000,FLOOR(N211,4000)*0.8-440000),0),IF(N211&lt;=8500000,ROUNDDOWN(N211*0.9-1100000,0),N211-1950000))))))),IF(N211&lt;651000,0,IF(N211&lt;1900000,N211-650000,IF(N211&lt;6600000,ROUND(IF(FLOOR(N211,4000)&lt;=3600000,FLOOR(N211,4000)*0.7-80000,FLOOR(N211,4000)*0.8-440000),0),IF(N211&lt;=8500000,ROUNDDOWN(N211*0.9-1100000,0),N211-1950000)))))</f>
        <v/>
      </c>
      <c r="R211" s="25">
        <f>IF(F211=1,LOOKUP(Q211,{0,4890001,6550001,23500001},{1040000,670000,620000,0}),LOOKUP(Q211,{0,1320001,3360001,4890001,6550001,23500001},{950000,880000,680000,630000,580000,0}))</f>
        <v/>
      </c>
      <c r="S211" s="25">
        <f>MAX(0,ROUNDDOWN(Q211-O211-R211-G211,-3))</f>
        <v/>
      </c>
      <c r="T211" s="25">
        <f>IF(S211&lt;=0,0,ROUNDDOWN(S211*LOOKUP(S211,{0,1950001,3300001,6950001,9000001,18000001,40000001},{0.05,0.1,0.2,0.23,0.33,0.4,0.45})-LOOKUP(S211,{0,1950001,3300001,6950001,9000001,18000001,40000001},{0,97500,427500,636000,1536000,2796000,4796000}),0)+ROUNDDOWN(ROUNDDOWN(S211*LOOKUP(S211,{0,1950001,3300001,6950001,9000001,18000001,40000001},{0.05,0.1,0.2,0.23,0.33,0.4,0.45})-LOOKUP(S211,{0,1950001,3300001,6950001,9000001,18000001,40000001},{0,97500,427500,636000,1536000,2796000,4796000}),0)*0.021,0))</f>
        <v/>
      </c>
      <c r="U211" s="25">
        <f>P211-T211</f>
        <v/>
      </c>
      <c r="V211" s="26">
        <f>IF(AND(P211&gt;0,T211=0),1,0)</f>
        <v/>
      </c>
    </row>
    <row r="212">
      <c r="A212" t="inlineStr">
        <is>
          <t>1万円刻み</t>
        </is>
      </c>
      <c r="B212" s="25">
        <f>'4_1万円刻み'!$A$5</f>
        <v/>
      </c>
      <c r="C212" s="26" t="n">
        <v>6</v>
      </c>
      <c r="D212" s="27" t="n">
        <v>0</v>
      </c>
      <c r="E212" s="26" t="n">
        <v>7</v>
      </c>
      <c r="F212" s="26" t="n">
        <v>1</v>
      </c>
      <c r="G212" s="25" t="n">
        <v>0</v>
      </c>
      <c r="H212" s="25">
        <f>ROUND(B212*0.14575,0)</f>
        <v/>
      </c>
      <c r="I212" s="25">
        <f>B212-H212</f>
        <v/>
      </c>
      <c r="J212" s="25">
        <f>IF(MAX(0,I212-ROUNDUP(IF(I212&lt;=158333,54167,I212*LOOKUP(I212,{0,158334,300000,550000,708331},{0,0.3,0.2,0.1,0})+LOOKUP(I212,{0,158334,300000,550000,708331},{0,6667,36667,91667,162500})),0)-LOOKUP(I212,{0,2120834,2162500,2204167,2245834},{48334,40000,26667,13334,0}))&lt;=0,0,ROUND(MAX(0,I212-ROUNDUP(IF(I212&lt;=158333,54167,I212*LOOKUP(I212,{0,158334,300000,550000,708331},{0,0.3,0.2,0.1,0})+LOOKUP(I212,{0,158334,300000,550000,708331},{0,6667,36667,91667,162500})),0)-LOOKUP(I212,{0,2120834,2162500,2204167,2245834},{48334,40000,26667,13334,0}))*LOOKUP(MAX(0,I212-ROUNDUP(IF(I212&lt;=158333,54167,I212*LOOKUP(I212,{0,158334,300000,550000,708331},{0,0.3,0.2,0.1,0})+LOOKUP(I212,{0,158334,300000,550000,708331},{0,6667,36667,91667,162500})),0)-LOOKUP(I212,{0,2120834,2162500,2204167,2245834},{48334,40000,26667,13334,0})),{0,162501,275001,579167,750001,1500001,3333334},{0.05105,0.1021,0.2042,0.23483,0.33693,0.4084,0.45945})-LOOKUP(MAX(0,I212-ROUNDUP(IF(I212&lt;=158333,54167,I212*LOOKUP(I212,{0,158334,300000,550000,708331},{0,0.3,0.2,0.1,0})+LOOKUP(I212,{0,158334,300000,550000,708331},{0,6667,36667,91667,162500})),0)-LOOKUP(I212,{0,2120834,2162500,2204167,2245834},{48334,40000,26667,13334,0})),{0,162501,275001,579167,750001,1500001,3333334},{0,8296,36374,54113,130688,237893,408061}),-1))</f>
        <v/>
      </c>
      <c r="K212" s="25">
        <f>IF(AND(D212&gt;0,C212&gt;=E212),ROUND(B212*D212,0),0)</f>
        <v/>
      </c>
      <c r="L212" s="25">
        <f>ROUND(K212*0.14575,0)</f>
        <v/>
      </c>
      <c r="M212" s="25">
        <f>IF(K212=0,0,ROUNDDOWN(ROUND((K212-L212)*LOOKUP(I212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12" s="25">
        <f>B212*C212+K212</f>
        <v/>
      </c>
      <c r="O212" s="25">
        <f>H212*C212+L212</f>
        <v/>
      </c>
      <c r="P212" s="25">
        <f>J212*C212+M212</f>
        <v/>
      </c>
      <c r="Q212" s="25">
        <f>IF(F212=1,IF(N212&lt;741000,0,IF(N212&lt;2191000,N212-740000,IF(N212&lt;2193000,1451000,IF(N212&lt;2196000,1453000,IF(N212&lt;2200000,1456000,IF(N212&lt;6600000,ROUND(IF(FLOOR(N212,4000)&lt;=3600000,FLOOR(N212,4000)*0.7-80000,FLOOR(N212,4000)*0.8-440000),0),IF(N212&lt;=8500000,ROUNDDOWN(N212*0.9-1100000,0),N212-1950000))))))),IF(N212&lt;651000,0,IF(N212&lt;1900000,N212-650000,IF(N212&lt;6600000,ROUND(IF(FLOOR(N212,4000)&lt;=3600000,FLOOR(N212,4000)*0.7-80000,FLOOR(N212,4000)*0.8-440000),0),IF(N212&lt;=8500000,ROUNDDOWN(N212*0.9-1100000,0),N212-1950000)))))</f>
        <v/>
      </c>
      <c r="R212" s="25">
        <f>IF(F212=1,LOOKUP(Q212,{0,4890001,6550001,23500001},{1040000,670000,620000,0}),LOOKUP(Q212,{0,1320001,3360001,4890001,6550001,23500001},{950000,880000,680000,630000,580000,0}))</f>
        <v/>
      </c>
      <c r="S212" s="25">
        <f>MAX(0,ROUNDDOWN(Q212-O212-R212-G212,-3))</f>
        <v/>
      </c>
      <c r="T212" s="25">
        <f>IF(S212&lt;=0,0,ROUNDDOWN(S212*LOOKUP(S212,{0,1950001,3300001,6950001,9000001,18000001,40000001},{0.05,0.1,0.2,0.23,0.33,0.4,0.45})-LOOKUP(S212,{0,1950001,3300001,6950001,9000001,18000001,40000001},{0,97500,427500,636000,1536000,2796000,4796000}),0)+ROUNDDOWN(ROUNDDOWN(S212*LOOKUP(S212,{0,1950001,3300001,6950001,9000001,18000001,40000001},{0.05,0.1,0.2,0.23,0.33,0.4,0.45})-LOOKUP(S212,{0,1950001,3300001,6950001,9000001,18000001,40000001},{0,97500,427500,636000,1536000,2796000,4796000}),0)*0.021,0))</f>
        <v/>
      </c>
      <c r="U212" s="25">
        <f>P212-T212</f>
        <v/>
      </c>
      <c r="V212" s="26">
        <f>IF(AND(P212&gt;0,T212=0),1,0)</f>
        <v/>
      </c>
    </row>
    <row r="213">
      <c r="A213" t="inlineStr">
        <is>
          <t>1万円刻み</t>
        </is>
      </c>
      <c r="B213" s="25">
        <f>'4_1万円刻み'!$A$5</f>
        <v/>
      </c>
      <c r="C213" s="26" t="n">
        <v>7</v>
      </c>
      <c r="D213" s="27" t="n">
        <v>0</v>
      </c>
      <c r="E213" s="26" t="n">
        <v>7</v>
      </c>
      <c r="F213" s="26" t="n">
        <v>1</v>
      </c>
      <c r="G213" s="25" t="n">
        <v>0</v>
      </c>
      <c r="H213" s="25">
        <f>ROUND(B213*0.14575,0)</f>
        <v/>
      </c>
      <c r="I213" s="25">
        <f>B213-H213</f>
        <v/>
      </c>
      <c r="J213" s="25">
        <f>IF(MAX(0,I213-ROUNDUP(IF(I213&lt;=158333,54167,I213*LOOKUP(I213,{0,158334,300000,550000,708331},{0,0.3,0.2,0.1,0})+LOOKUP(I213,{0,158334,300000,550000,708331},{0,6667,36667,91667,162500})),0)-LOOKUP(I213,{0,2120834,2162500,2204167,2245834},{48334,40000,26667,13334,0}))&lt;=0,0,ROUND(MAX(0,I213-ROUNDUP(IF(I213&lt;=158333,54167,I213*LOOKUP(I213,{0,158334,300000,550000,708331},{0,0.3,0.2,0.1,0})+LOOKUP(I213,{0,158334,300000,550000,708331},{0,6667,36667,91667,162500})),0)-LOOKUP(I213,{0,2120834,2162500,2204167,2245834},{48334,40000,26667,13334,0}))*LOOKUP(MAX(0,I213-ROUNDUP(IF(I213&lt;=158333,54167,I213*LOOKUP(I213,{0,158334,300000,550000,708331},{0,0.3,0.2,0.1,0})+LOOKUP(I213,{0,158334,300000,550000,708331},{0,6667,36667,91667,162500})),0)-LOOKUP(I213,{0,2120834,2162500,2204167,2245834},{48334,40000,26667,13334,0})),{0,162501,275001,579167,750001,1500001,3333334},{0.05105,0.1021,0.2042,0.23483,0.33693,0.4084,0.45945})-LOOKUP(MAX(0,I213-ROUNDUP(IF(I213&lt;=158333,54167,I213*LOOKUP(I213,{0,158334,300000,550000,708331},{0,0.3,0.2,0.1,0})+LOOKUP(I213,{0,158334,300000,550000,708331},{0,6667,36667,91667,162500})),0)-LOOKUP(I213,{0,2120834,2162500,2204167,2245834},{48334,40000,26667,13334,0})),{0,162501,275001,579167,750001,1500001,3333334},{0,8296,36374,54113,130688,237893,408061}),-1))</f>
        <v/>
      </c>
      <c r="K213" s="25">
        <f>IF(AND(D213&gt;0,C213&gt;=E213),ROUND(B213*D213,0),0)</f>
        <v/>
      </c>
      <c r="L213" s="25">
        <f>ROUND(K213*0.14575,0)</f>
        <v/>
      </c>
      <c r="M213" s="25">
        <f>IF(K213=0,0,ROUNDDOWN(ROUND((K213-L213)*LOOKUP(I213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13" s="25">
        <f>B213*C213+K213</f>
        <v/>
      </c>
      <c r="O213" s="25">
        <f>H213*C213+L213</f>
        <v/>
      </c>
      <c r="P213" s="25">
        <f>J213*C213+M213</f>
        <v/>
      </c>
      <c r="Q213" s="25">
        <f>IF(F213=1,IF(N213&lt;741000,0,IF(N213&lt;2191000,N213-740000,IF(N213&lt;2193000,1451000,IF(N213&lt;2196000,1453000,IF(N213&lt;2200000,1456000,IF(N213&lt;6600000,ROUND(IF(FLOOR(N213,4000)&lt;=3600000,FLOOR(N213,4000)*0.7-80000,FLOOR(N213,4000)*0.8-440000),0),IF(N213&lt;=8500000,ROUNDDOWN(N213*0.9-1100000,0),N213-1950000))))))),IF(N213&lt;651000,0,IF(N213&lt;1900000,N213-650000,IF(N213&lt;6600000,ROUND(IF(FLOOR(N213,4000)&lt;=3600000,FLOOR(N213,4000)*0.7-80000,FLOOR(N213,4000)*0.8-440000),0),IF(N213&lt;=8500000,ROUNDDOWN(N213*0.9-1100000,0),N213-1950000)))))</f>
        <v/>
      </c>
      <c r="R213" s="25">
        <f>IF(F213=1,LOOKUP(Q213,{0,4890001,6550001,23500001},{1040000,670000,620000,0}),LOOKUP(Q213,{0,1320001,3360001,4890001,6550001,23500001},{950000,880000,680000,630000,580000,0}))</f>
        <v/>
      </c>
      <c r="S213" s="25">
        <f>MAX(0,ROUNDDOWN(Q213-O213-R213-G213,-3))</f>
        <v/>
      </c>
      <c r="T213" s="25">
        <f>IF(S213&lt;=0,0,ROUNDDOWN(S213*LOOKUP(S213,{0,1950001,3300001,6950001,9000001,18000001,40000001},{0.05,0.1,0.2,0.23,0.33,0.4,0.45})-LOOKUP(S213,{0,1950001,3300001,6950001,9000001,18000001,40000001},{0,97500,427500,636000,1536000,2796000,4796000}),0)+ROUNDDOWN(ROUNDDOWN(S213*LOOKUP(S213,{0,1950001,3300001,6950001,9000001,18000001,40000001},{0.05,0.1,0.2,0.23,0.33,0.4,0.45})-LOOKUP(S213,{0,1950001,3300001,6950001,9000001,18000001,40000001},{0,97500,427500,636000,1536000,2796000,4796000}),0)*0.021,0))</f>
        <v/>
      </c>
      <c r="U213" s="25">
        <f>P213-T213</f>
        <v/>
      </c>
      <c r="V213" s="26">
        <f>IF(AND(P213&gt;0,T213=0),1,0)</f>
        <v/>
      </c>
    </row>
    <row r="214">
      <c r="A214" t="inlineStr">
        <is>
          <t>1万円刻み</t>
        </is>
      </c>
      <c r="B214" s="25">
        <f>'4_1万円刻み'!$A$5</f>
        <v/>
      </c>
      <c r="C214" s="26" t="n">
        <v>8</v>
      </c>
      <c r="D214" s="27" t="n">
        <v>0</v>
      </c>
      <c r="E214" s="26" t="n">
        <v>7</v>
      </c>
      <c r="F214" s="26" t="n">
        <v>1</v>
      </c>
      <c r="G214" s="25" t="n">
        <v>0</v>
      </c>
      <c r="H214" s="25">
        <f>ROUND(B214*0.14575,0)</f>
        <v/>
      </c>
      <c r="I214" s="25">
        <f>B214-H214</f>
        <v/>
      </c>
      <c r="J214" s="25">
        <f>IF(MAX(0,I214-ROUNDUP(IF(I214&lt;=158333,54167,I214*LOOKUP(I214,{0,158334,300000,550000,708331},{0,0.3,0.2,0.1,0})+LOOKUP(I214,{0,158334,300000,550000,708331},{0,6667,36667,91667,162500})),0)-LOOKUP(I214,{0,2120834,2162500,2204167,2245834},{48334,40000,26667,13334,0}))&lt;=0,0,ROUND(MAX(0,I214-ROUNDUP(IF(I214&lt;=158333,54167,I214*LOOKUP(I214,{0,158334,300000,550000,708331},{0,0.3,0.2,0.1,0})+LOOKUP(I214,{0,158334,300000,550000,708331},{0,6667,36667,91667,162500})),0)-LOOKUP(I214,{0,2120834,2162500,2204167,2245834},{48334,40000,26667,13334,0}))*LOOKUP(MAX(0,I214-ROUNDUP(IF(I214&lt;=158333,54167,I214*LOOKUP(I214,{0,158334,300000,550000,708331},{0,0.3,0.2,0.1,0})+LOOKUP(I214,{0,158334,300000,550000,708331},{0,6667,36667,91667,162500})),0)-LOOKUP(I214,{0,2120834,2162500,2204167,2245834},{48334,40000,26667,13334,0})),{0,162501,275001,579167,750001,1500001,3333334},{0.05105,0.1021,0.2042,0.23483,0.33693,0.4084,0.45945})-LOOKUP(MAX(0,I214-ROUNDUP(IF(I214&lt;=158333,54167,I214*LOOKUP(I214,{0,158334,300000,550000,708331},{0,0.3,0.2,0.1,0})+LOOKUP(I214,{0,158334,300000,550000,708331},{0,6667,36667,91667,162500})),0)-LOOKUP(I214,{0,2120834,2162500,2204167,2245834},{48334,40000,26667,13334,0})),{0,162501,275001,579167,750001,1500001,3333334},{0,8296,36374,54113,130688,237893,408061}),-1))</f>
        <v/>
      </c>
      <c r="K214" s="25">
        <f>IF(AND(D214&gt;0,C214&gt;=E214),ROUND(B214*D214,0),0)</f>
        <v/>
      </c>
      <c r="L214" s="25">
        <f>ROUND(K214*0.14575,0)</f>
        <v/>
      </c>
      <c r="M214" s="25">
        <f>IF(K214=0,0,ROUNDDOWN(ROUND((K214-L214)*LOOKUP(I214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14" s="25">
        <f>B214*C214+K214</f>
        <v/>
      </c>
      <c r="O214" s="25">
        <f>H214*C214+L214</f>
        <v/>
      </c>
      <c r="P214" s="25">
        <f>J214*C214+M214</f>
        <v/>
      </c>
      <c r="Q214" s="25">
        <f>IF(F214=1,IF(N214&lt;741000,0,IF(N214&lt;2191000,N214-740000,IF(N214&lt;2193000,1451000,IF(N214&lt;2196000,1453000,IF(N214&lt;2200000,1456000,IF(N214&lt;6600000,ROUND(IF(FLOOR(N214,4000)&lt;=3600000,FLOOR(N214,4000)*0.7-80000,FLOOR(N214,4000)*0.8-440000),0),IF(N214&lt;=8500000,ROUNDDOWN(N214*0.9-1100000,0),N214-1950000))))))),IF(N214&lt;651000,0,IF(N214&lt;1900000,N214-650000,IF(N214&lt;6600000,ROUND(IF(FLOOR(N214,4000)&lt;=3600000,FLOOR(N214,4000)*0.7-80000,FLOOR(N214,4000)*0.8-440000),0),IF(N214&lt;=8500000,ROUNDDOWN(N214*0.9-1100000,0),N214-1950000)))))</f>
        <v/>
      </c>
      <c r="R214" s="25">
        <f>IF(F214=1,LOOKUP(Q214,{0,4890001,6550001,23500001},{1040000,670000,620000,0}),LOOKUP(Q214,{0,1320001,3360001,4890001,6550001,23500001},{950000,880000,680000,630000,580000,0}))</f>
        <v/>
      </c>
      <c r="S214" s="25">
        <f>MAX(0,ROUNDDOWN(Q214-O214-R214-G214,-3))</f>
        <v/>
      </c>
      <c r="T214" s="25">
        <f>IF(S214&lt;=0,0,ROUNDDOWN(S214*LOOKUP(S214,{0,1950001,3300001,6950001,9000001,18000001,40000001},{0.05,0.1,0.2,0.23,0.33,0.4,0.45})-LOOKUP(S214,{0,1950001,3300001,6950001,9000001,18000001,40000001},{0,97500,427500,636000,1536000,2796000,4796000}),0)+ROUNDDOWN(ROUNDDOWN(S214*LOOKUP(S214,{0,1950001,3300001,6950001,9000001,18000001,40000001},{0.05,0.1,0.2,0.23,0.33,0.4,0.45})-LOOKUP(S214,{0,1950001,3300001,6950001,9000001,18000001,40000001},{0,97500,427500,636000,1536000,2796000,4796000}),0)*0.021,0))</f>
        <v/>
      </c>
      <c r="U214" s="25">
        <f>P214-T214</f>
        <v/>
      </c>
      <c r="V214" s="26">
        <f>IF(AND(P214&gt;0,T214=0),1,0)</f>
        <v/>
      </c>
    </row>
    <row r="215">
      <c r="A215" t="inlineStr">
        <is>
          <t>1万円刻み</t>
        </is>
      </c>
      <c r="B215" s="25">
        <f>'4_1万円刻み'!$A$5</f>
        <v/>
      </c>
      <c r="C215" s="26" t="n">
        <v>9</v>
      </c>
      <c r="D215" s="27" t="n">
        <v>0</v>
      </c>
      <c r="E215" s="26" t="n">
        <v>7</v>
      </c>
      <c r="F215" s="26" t="n">
        <v>1</v>
      </c>
      <c r="G215" s="25" t="n">
        <v>0</v>
      </c>
      <c r="H215" s="25">
        <f>ROUND(B215*0.14575,0)</f>
        <v/>
      </c>
      <c r="I215" s="25">
        <f>B215-H215</f>
        <v/>
      </c>
      <c r="J215" s="25">
        <f>IF(MAX(0,I215-ROUNDUP(IF(I215&lt;=158333,54167,I215*LOOKUP(I215,{0,158334,300000,550000,708331},{0,0.3,0.2,0.1,0})+LOOKUP(I215,{0,158334,300000,550000,708331},{0,6667,36667,91667,162500})),0)-LOOKUP(I215,{0,2120834,2162500,2204167,2245834},{48334,40000,26667,13334,0}))&lt;=0,0,ROUND(MAX(0,I215-ROUNDUP(IF(I215&lt;=158333,54167,I215*LOOKUP(I215,{0,158334,300000,550000,708331},{0,0.3,0.2,0.1,0})+LOOKUP(I215,{0,158334,300000,550000,708331},{0,6667,36667,91667,162500})),0)-LOOKUP(I215,{0,2120834,2162500,2204167,2245834},{48334,40000,26667,13334,0}))*LOOKUP(MAX(0,I215-ROUNDUP(IF(I215&lt;=158333,54167,I215*LOOKUP(I215,{0,158334,300000,550000,708331},{0,0.3,0.2,0.1,0})+LOOKUP(I215,{0,158334,300000,550000,708331},{0,6667,36667,91667,162500})),0)-LOOKUP(I215,{0,2120834,2162500,2204167,2245834},{48334,40000,26667,13334,0})),{0,162501,275001,579167,750001,1500001,3333334},{0.05105,0.1021,0.2042,0.23483,0.33693,0.4084,0.45945})-LOOKUP(MAX(0,I215-ROUNDUP(IF(I215&lt;=158333,54167,I215*LOOKUP(I215,{0,158334,300000,550000,708331},{0,0.3,0.2,0.1,0})+LOOKUP(I215,{0,158334,300000,550000,708331},{0,6667,36667,91667,162500})),0)-LOOKUP(I215,{0,2120834,2162500,2204167,2245834},{48334,40000,26667,13334,0})),{0,162501,275001,579167,750001,1500001,3333334},{0,8296,36374,54113,130688,237893,408061}),-1))</f>
        <v/>
      </c>
      <c r="K215" s="25">
        <f>IF(AND(D215&gt;0,C215&gt;=E215),ROUND(B215*D215,0),0)</f>
        <v/>
      </c>
      <c r="L215" s="25">
        <f>ROUND(K215*0.14575,0)</f>
        <v/>
      </c>
      <c r="M215" s="25">
        <f>IF(K215=0,0,ROUNDDOWN(ROUND((K215-L215)*LOOKUP(I215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15" s="25">
        <f>B215*C215+K215</f>
        <v/>
      </c>
      <c r="O215" s="25">
        <f>H215*C215+L215</f>
        <v/>
      </c>
      <c r="P215" s="25">
        <f>J215*C215+M215</f>
        <v/>
      </c>
      <c r="Q215" s="25">
        <f>IF(F215=1,IF(N215&lt;741000,0,IF(N215&lt;2191000,N215-740000,IF(N215&lt;2193000,1451000,IF(N215&lt;2196000,1453000,IF(N215&lt;2200000,1456000,IF(N215&lt;6600000,ROUND(IF(FLOOR(N215,4000)&lt;=3600000,FLOOR(N215,4000)*0.7-80000,FLOOR(N215,4000)*0.8-440000),0),IF(N215&lt;=8500000,ROUNDDOWN(N215*0.9-1100000,0),N215-1950000))))))),IF(N215&lt;651000,0,IF(N215&lt;1900000,N215-650000,IF(N215&lt;6600000,ROUND(IF(FLOOR(N215,4000)&lt;=3600000,FLOOR(N215,4000)*0.7-80000,FLOOR(N215,4000)*0.8-440000),0),IF(N215&lt;=8500000,ROUNDDOWN(N215*0.9-1100000,0),N215-1950000)))))</f>
        <v/>
      </c>
      <c r="R215" s="25">
        <f>IF(F215=1,LOOKUP(Q215,{0,4890001,6550001,23500001},{1040000,670000,620000,0}),LOOKUP(Q215,{0,1320001,3360001,4890001,6550001,23500001},{950000,880000,680000,630000,580000,0}))</f>
        <v/>
      </c>
      <c r="S215" s="25">
        <f>MAX(0,ROUNDDOWN(Q215-O215-R215-G215,-3))</f>
        <v/>
      </c>
      <c r="T215" s="25">
        <f>IF(S215&lt;=0,0,ROUNDDOWN(S215*LOOKUP(S215,{0,1950001,3300001,6950001,9000001,18000001,40000001},{0.05,0.1,0.2,0.23,0.33,0.4,0.45})-LOOKUP(S215,{0,1950001,3300001,6950001,9000001,18000001,40000001},{0,97500,427500,636000,1536000,2796000,4796000}),0)+ROUNDDOWN(ROUNDDOWN(S215*LOOKUP(S215,{0,1950001,3300001,6950001,9000001,18000001,40000001},{0.05,0.1,0.2,0.23,0.33,0.4,0.45})-LOOKUP(S215,{0,1950001,3300001,6950001,9000001,18000001,40000001},{0,97500,427500,636000,1536000,2796000,4796000}),0)*0.021,0))</f>
        <v/>
      </c>
      <c r="U215" s="25">
        <f>P215-T215</f>
        <v/>
      </c>
      <c r="V215" s="26">
        <f>IF(AND(P215&gt;0,T215=0),1,0)</f>
        <v/>
      </c>
    </row>
    <row r="216">
      <c r="A216" t="inlineStr">
        <is>
          <t>1万円刻み</t>
        </is>
      </c>
      <c r="B216" s="25">
        <f>'4_1万円刻み'!$A$5</f>
        <v/>
      </c>
      <c r="C216" s="26" t="n">
        <v>10</v>
      </c>
      <c r="D216" s="27" t="n">
        <v>0</v>
      </c>
      <c r="E216" s="26" t="n">
        <v>7</v>
      </c>
      <c r="F216" s="26" t="n">
        <v>1</v>
      </c>
      <c r="G216" s="25" t="n">
        <v>0</v>
      </c>
      <c r="H216" s="25">
        <f>ROUND(B216*0.14575,0)</f>
        <v/>
      </c>
      <c r="I216" s="25">
        <f>B216-H216</f>
        <v/>
      </c>
      <c r="J216" s="25">
        <f>IF(MAX(0,I216-ROUNDUP(IF(I216&lt;=158333,54167,I216*LOOKUP(I216,{0,158334,300000,550000,708331},{0,0.3,0.2,0.1,0})+LOOKUP(I216,{0,158334,300000,550000,708331},{0,6667,36667,91667,162500})),0)-LOOKUP(I216,{0,2120834,2162500,2204167,2245834},{48334,40000,26667,13334,0}))&lt;=0,0,ROUND(MAX(0,I216-ROUNDUP(IF(I216&lt;=158333,54167,I216*LOOKUP(I216,{0,158334,300000,550000,708331},{0,0.3,0.2,0.1,0})+LOOKUP(I216,{0,158334,300000,550000,708331},{0,6667,36667,91667,162500})),0)-LOOKUP(I216,{0,2120834,2162500,2204167,2245834},{48334,40000,26667,13334,0}))*LOOKUP(MAX(0,I216-ROUNDUP(IF(I216&lt;=158333,54167,I216*LOOKUP(I216,{0,158334,300000,550000,708331},{0,0.3,0.2,0.1,0})+LOOKUP(I216,{0,158334,300000,550000,708331},{0,6667,36667,91667,162500})),0)-LOOKUP(I216,{0,2120834,2162500,2204167,2245834},{48334,40000,26667,13334,0})),{0,162501,275001,579167,750001,1500001,3333334},{0.05105,0.1021,0.2042,0.23483,0.33693,0.4084,0.45945})-LOOKUP(MAX(0,I216-ROUNDUP(IF(I216&lt;=158333,54167,I216*LOOKUP(I216,{0,158334,300000,550000,708331},{0,0.3,0.2,0.1,0})+LOOKUP(I216,{0,158334,300000,550000,708331},{0,6667,36667,91667,162500})),0)-LOOKUP(I216,{0,2120834,2162500,2204167,2245834},{48334,40000,26667,13334,0})),{0,162501,275001,579167,750001,1500001,3333334},{0,8296,36374,54113,130688,237893,408061}),-1))</f>
        <v/>
      </c>
      <c r="K216" s="25">
        <f>IF(AND(D216&gt;0,C216&gt;=E216),ROUND(B216*D216,0),0)</f>
        <v/>
      </c>
      <c r="L216" s="25">
        <f>ROUND(K216*0.14575,0)</f>
        <v/>
      </c>
      <c r="M216" s="25">
        <f>IF(K216=0,0,ROUNDDOWN(ROUND((K216-L216)*LOOKUP(I216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16" s="25">
        <f>B216*C216+K216</f>
        <v/>
      </c>
      <c r="O216" s="25">
        <f>H216*C216+L216</f>
        <v/>
      </c>
      <c r="P216" s="25">
        <f>J216*C216+M216</f>
        <v/>
      </c>
      <c r="Q216" s="25">
        <f>IF(F216=1,IF(N216&lt;741000,0,IF(N216&lt;2191000,N216-740000,IF(N216&lt;2193000,1451000,IF(N216&lt;2196000,1453000,IF(N216&lt;2200000,1456000,IF(N216&lt;6600000,ROUND(IF(FLOOR(N216,4000)&lt;=3600000,FLOOR(N216,4000)*0.7-80000,FLOOR(N216,4000)*0.8-440000),0),IF(N216&lt;=8500000,ROUNDDOWN(N216*0.9-1100000,0),N216-1950000))))))),IF(N216&lt;651000,0,IF(N216&lt;1900000,N216-650000,IF(N216&lt;6600000,ROUND(IF(FLOOR(N216,4000)&lt;=3600000,FLOOR(N216,4000)*0.7-80000,FLOOR(N216,4000)*0.8-440000),0),IF(N216&lt;=8500000,ROUNDDOWN(N216*0.9-1100000,0),N216-1950000)))))</f>
        <v/>
      </c>
      <c r="R216" s="25">
        <f>IF(F216=1,LOOKUP(Q216,{0,4890001,6550001,23500001},{1040000,670000,620000,0}),LOOKUP(Q216,{0,1320001,3360001,4890001,6550001,23500001},{950000,880000,680000,630000,580000,0}))</f>
        <v/>
      </c>
      <c r="S216" s="25">
        <f>MAX(0,ROUNDDOWN(Q216-O216-R216-G216,-3))</f>
        <v/>
      </c>
      <c r="T216" s="25">
        <f>IF(S216&lt;=0,0,ROUNDDOWN(S216*LOOKUP(S216,{0,1950001,3300001,6950001,9000001,18000001,40000001},{0.05,0.1,0.2,0.23,0.33,0.4,0.45})-LOOKUP(S216,{0,1950001,3300001,6950001,9000001,18000001,40000001},{0,97500,427500,636000,1536000,2796000,4796000}),0)+ROUNDDOWN(ROUNDDOWN(S216*LOOKUP(S216,{0,1950001,3300001,6950001,9000001,18000001,40000001},{0.05,0.1,0.2,0.23,0.33,0.4,0.45})-LOOKUP(S216,{0,1950001,3300001,6950001,9000001,18000001,40000001},{0,97500,427500,636000,1536000,2796000,4796000}),0)*0.021,0))</f>
        <v/>
      </c>
      <c r="U216" s="25">
        <f>P216-T216</f>
        <v/>
      </c>
      <c r="V216" s="26">
        <f>IF(AND(P216&gt;0,T216=0),1,0)</f>
        <v/>
      </c>
    </row>
    <row r="217">
      <c r="A217" t="inlineStr">
        <is>
          <t>1万円刻み</t>
        </is>
      </c>
      <c r="B217" s="25">
        <f>'4_1万円刻み'!$A$5</f>
        <v/>
      </c>
      <c r="C217" s="26" t="n">
        <v>11</v>
      </c>
      <c r="D217" s="27" t="n">
        <v>0</v>
      </c>
      <c r="E217" s="26" t="n">
        <v>7</v>
      </c>
      <c r="F217" s="26" t="n">
        <v>1</v>
      </c>
      <c r="G217" s="25" t="n">
        <v>0</v>
      </c>
      <c r="H217" s="25">
        <f>ROUND(B217*0.14575,0)</f>
        <v/>
      </c>
      <c r="I217" s="25">
        <f>B217-H217</f>
        <v/>
      </c>
      <c r="J217" s="25">
        <f>IF(MAX(0,I217-ROUNDUP(IF(I217&lt;=158333,54167,I217*LOOKUP(I217,{0,158334,300000,550000,708331},{0,0.3,0.2,0.1,0})+LOOKUP(I217,{0,158334,300000,550000,708331},{0,6667,36667,91667,162500})),0)-LOOKUP(I217,{0,2120834,2162500,2204167,2245834},{48334,40000,26667,13334,0}))&lt;=0,0,ROUND(MAX(0,I217-ROUNDUP(IF(I217&lt;=158333,54167,I217*LOOKUP(I217,{0,158334,300000,550000,708331},{0,0.3,0.2,0.1,0})+LOOKUP(I217,{0,158334,300000,550000,708331},{0,6667,36667,91667,162500})),0)-LOOKUP(I217,{0,2120834,2162500,2204167,2245834},{48334,40000,26667,13334,0}))*LOOKUP(MAX(0,I217-ROUNDUP(IF(I217&lt;=158333,54167,I217*LOOKUP(I217,{0,158334,300000,550000,708331},{0,0.3,0.2,0.1,0})+LOOKUP(I217,{0,158334,300000,550000,708331},{0,6667,36667,91667,162500})),0)-LOOKUP(I217,{0,2120834,2162500,2204167,2245834},{48334,40000,26667,13334,0})),{0,162501,275001,579167,750001,1500001,3333334},{0.05105,0.1021,0.2042,0.23483,0.33693,0.4084,0.45945})-LOOKUP(MAX(0,I217-ROUNDUP(IF(I217&lt;=158333,54167,I217*LOOKUP(I217,{0,158334,300000,550000,708331},{0,0.3,0.2,0.1,0})+LOOKUP(I217,{0,158334,300000,550000,708331},{0,6667,36667,91667,162500})),0)-LOOKUP(I217,{0,2120834,2162500,2204167,2245834},{48334,40000,26667,13334,0})),{0,162501,275001,579167,750001,1500001,3333334},{0,8296,36374,54113,130688,237893,408061}),-1))</f>
        <v/>
      </c>
      <c r="K217" s="25">
        <f>IF(AND(D217&gt;0,C217&gt;=E217),ROUND(B217*D217,0),0)</f>
        <v/>
      </c>
      <c r="L217" s="25">
        <f>ROUND(K217*0.14575,0)</f>
        <v/>
      </c>
      <c r="M217" s="25">
        <f>IF(K217=0,0,ROUNDDOWN(ROUND((K217-L217)*LOOKUP(I217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17" s="25">
        <f>B217*C217+K217</f>
        <v/>
      </c>
      <c r="O217" s="25">
        <f>H217*C217+L217</f>
        <v/>
      </c>
      <c r="P217" s="25">
        <f>J217*C217+M217</f>
        <v/>
      </c>
      <c r="Q217" s="25">
        <f>IF(F217=1,IF(N217&lt;741000,0,IF(N217&lt;2191000,N217-740000,IF(N217&lt;2193000,1451000,IF(N217&lt;2196000,1453000,IF(N217&lt;2200000,1456000,IF(N217&lt;6600000,ROUND(IF(FLOOR(N217,4000)&lt;=3600000,FLOOR(N217,4000)*0.7-80000,FLOOR(N217,4000)*0.8-440000),0),IF(N217&lt;=8500000,ROUNDDOWN(N217*0.9-1100000,0),N217-1950000))))))),IF(N217&lt;651000,0,IF(N217&lt;1900000,N217-650000,IF(N217&lt;6600000,ROUND(IF(FLOOR(N217,4000)&lt;=3600000,FLOOR(N217,4000)*0.7-80000,FLOOR(N217,4000)*0.8-440000),0),IF(N217&lt;=8500000,ROUNDDOWN(N217*0.9-1100000,0),N217-1950000)))))</f>
        <v/>
      </c>
      <c r="R217" s="25">
        <f>IF(F217=1,LOOKUP(Q217,{0,4890001,6550001,23500001},{1040000,670000,620000,0}),LOOKUP(Q217,{0,1320001,3360001,4890001,6550001,23500001},{950000,880000,680000,630000,580000,0}))</f>
        <v/>
      </c>
      <c r="S217" s="25">
        <f>MAX(0,ROUNDDOWN(Q217-O217-R217-G217,-3))</f>
        <v/>
      </c>
      <c r="T217" s="25">
        <f>IF(S217&lt;=0,0,ROUNDDOWN(S217*LOOKUP(S217,{0,1950001,3300001,6950001,9000001,18000001,40000001},{0.05,0.1,0.2,0.23,0.33,0.4,0.45})-LOOKUP(S217,{0,1950001,3300001,6950001,9000001,18000001,40000001},{0,97500,427500,636000,1536000,2796000,4796000}),0)+ROUNDDOWN(ROUNDDOWN(S217*LOOKUP(S217,{0,1950001,3300001,6950001,9000001,18000001,40000001},{0.05,0.1,0.2,0.23,0.33,0.4,0.45})-LOOKUP(S217,{0,1950001,3300001,6950001,9000001,18000001,40000001},{0,97500,427500,636000,1536000,2796000,4796000}),0)*0.021,0))</f>
        <v/>
      </c>
      <c r="U217" s="25">
        <f>P217-T217</f>
        <v/>
      </c>
      <c r="V217" s="26">
        <f>IF(AND(P217&gt;0,T217=0),1,0)</f>
        <v/>
      </c>
    </row>
    <row r="218">
      <c r="A218" t="inlineStr">
        <is>
          <t>1万円刻み</t>
        </is>
      </c>
      <c r="B218" s="25">
        <f>'4_1万円刻み'!$A$5</f>
        <v/>
      </c>
      <c r="C218" s="26" t="n">
        <v>12</v>
      </c>
      <c r="D218" s="27" t="n">
        <v>0</v>
      </c>
      <c r="E218" s="26" t="n">
        <v>7</v>
      </c>
      <c r="F218" s="26" t="n">
        <v>1</v>
      </c>
      <c r="G218" s="25" t="n">
        <v>0</v>
      </c>
      <c r="H218" s="25">
        <f>ROUND(B218*0.14575,0)</f>
        <v/>
      </c>
      <c r="I218" s="25">
        <f>B218-H218</f>
        <v/>
      </c>
      <c r="J218" s="25">
        <f>IF(MAX(0,I218-ROUNDUP(IF(I218&lt;=158333,54167,I218*LOOKUP(I218,{0,158334,300000,550000,708331},{0,0.3,0.2,0.1,0})+LOOKUP(I218,{0,158334,300000,550000,708331},{0,6667,36667,91667,162500})),0)-LOOKUP(I218,{0,2120834,2162500,2204167,2245834},{48334,40000,26667,13334,0}))&lt;=0,0,ROUND(MAX(0,I218-ROUNDUP(IF(I218&lt;=158333,54167,I218*LOOKUP(I218,{0,158334,300000,550000,708331},{0,0.3,0.2,0.1,0})+LOOKUP(I218,{0,158334,300000,550000,708331},{0,6667,36667,91667,162500})),0)-LOOKUP(I218,{0,2120834,2162500,2204167,2245834},{48334,40000,26667,13334,0}))*LOOKUP(MAX(0,I218-ROUNDUP(IF(I218&lt;=158333,54167,I218*LOOKUP(I218,{0,158334,300000,550000,708331},{0,0.3,0.2,0.1,0})+LOOKUP(I218,{0,158334,300000,550000,708331},{0,6667,36667,91667,162500})),0)-LOOKUP(I218,{0,2120834,2162500,2204167,2245834},{48334,40000,26667,13334,0})),{0,162501,275001,579167,750001,1500001,3333334},{0.05105,0.1021,0.2042,0.23483,0.33693,0.4084,0.45945})-LOOKUP(MAX(0,I218-ROUNDUP(IF(I218&lt;=158333,54167,I218*LOOKUP(I218,{0,158334,300000,550000,708331},{0,0.3,0.2,0.1,0})+LOOKUP(I218,{0,158334,300000,550000,708331},{0,6667,36667,91667,162500})),0)-LOOKUP(I218,{0,2120834,2162500,2204167,2245834},{48334,40000,26667,13334,0})),{0,162501,275001,579167,750001,1500001,3333334},{0,8296,36374,54113,130688,237893,408061}),-1))</f>
        <v/>
      </c>
      <c r="K218" s="25">
        <f>IF(AND(D218&gt;0,C218&gt;=E218),ROUND(B218*D218,0),0)</f>
        <v/>
      </c>
      <c r="L218" s="25">
        <f>ROUND(K218*0.14575,0)</f>
        <v/>
      </c>
      <c r="M218" s="25">
        <f>IF(K218=0,0,ROUNDDOWN(ROUND((K218-L218)*LOOKUP(I218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18" s="25">
        <f>B218*C218+K218</f>
        <v/>
      </c>
      <c r="O218" s="25">
        <f>H218*C218+L218</f>
        <v/>
      </c>
      <c r="P218" s="25">
        <f>J218*C218+M218</f>
        <v/>
      </c>
      <c r="Q218" s="25">
        <f>IF(F218=1,IF(N218&lt;741000,0,IF(N218&lt;2191000,N218-740000,IF(N218&lt;2193000,1451000,IF(N218&lt;2196000,1453000,IF(N218&lt;2200000,1456000,IF(N218&lt;6600000,ROUND(IF(FLOOR(N218,4000)&lt;=3600000,FLOOR(N218,4000)*0.7-80000,FLOOR(N218,4000)*0.8-440000),0),IF(N218&lt;=8500000,ROUNDDOWN(N218*0.9-1100000,0),N218-1950000))))))),IF(N218&lt;651000,0,IF(N218&lt;1900000,N218-650000,IF(N218&lt;6600000,ROUND(IF(FLOOR(N218,4000)&lt;=3600000,FLOOR(N218,4000)*0.7-80000,FLOOR(N218,4000)*0.8-440000),0),IF(N218&lt;=8500000,ROUNDDOWN(N218*0.9-1100000,0),N218-1950000)))))</f>
        <v/>
      </c>
      <c r="R218" s="25">
        <f>IF(F218=1,LOOKUP(Q218,{0,4890001,6550001,23500001},{1040000,670000,620000,0}),LOOKUP(Q218,{0,1320001,3360001,4890001,6550001,23500001},{950000,880000,680000,630000,580000,0}))</f>
        <v/>
      </c>
      <c r="S218" s="25">
        <f>MAX(0,ROUNDDOWN(Q218-O218-R218-G218,-3))</f>
        <v/>
      </c>
      <c r="T218" s="25">
        <f>IF(S218&lt;=0,0,ROUNDDOWN(S218*LOOKUP(S218,{0,1950001,3300001,6950001,9000001,18000001,40000001},{0.05,0.1,0.2,0.23,0.33,0.4,0.45})-LOOKUP(S218,{0,1950001,3300001,6950001,9000001,18000001,40000001},{0,97500,427500,636000,1536000,2796000,4796000}),0)+ROUNDDOWN(ROUNDDOWN(S218*LOOKUP(S218,{0,1950001,3300001,6950001,9000001,18000001,40000001},{0.05,0.1,0.2,0.23,0.33,0.4,0.45})-LOOKUP(S218,{0,1950001,3300001,6950001,9000001,18000001,40000001},{0,97500,427500,636000,1536000,2796000,4796000}),0)*0.021,0))</f>
        <v/>
      </c>
      <c r="U218" s="25">
        <f>P218-T218</f>
        <v/>
      </c>
      <c r="V218" s="26">
        <f>IF(AND(P218&gt;0,T218=0),1,0)</f>
        <v/>
      </c>
    </row>
    <row r="219">
      <c r="A219" t="inlineStr">
        <is>
          <t>1万円刻み</t>
        </is>
      </c>
      <c r="B219" s="25">
        <f>'4_1万円刻み'!$A$6</f>
        <v/>
      </c>
      <c r="C219" s="26" t="n">
        <v>1</v>
      </c>
      <c r="D219" s="27" t="n">
        <v>0</v>
      </c>
      <c r="E219" s="26" t="n">
        <v>7</v>
      </c>
      <c r="F219" s="26" t="n">
        <v>1</v>
      </c>
      <c r="G219" s="25" t="n">
        <v>0</v>
      </c>
      <c r="H219" s="25">
        <f>ROUND(B219*0.14575,0)</f>
        <v/>
      </c>
      <c r="I219" s="25">
        <f>B219-H219</f>
        <v/>
      </c>
      <c r="J219" s="25">
        <f>IF(MAX(0,I219-ROUNDUP(IF(I219&lt;=158333,54167,I219*LOOKUP(I219,{0,158334,300000,550000,708331},{0,0.3,0.2,0.1,0})+LOOKUP(I219,{0,158334,300000,550000,708331},{0,6667,36667,91667,162500})),0)-LOOKUP(I219,{0,2120834,2162500,2204167,2245834},{48334,40000,26667,13334,0}))&lt;=0,0,ROUND(MAX(0,I219-ROUNDUP(IF(I219&lt;=158333,54167,I219*LOOKUP(I219,{0,158334,300000,550000,708331},{0,0.3,0.2,0.1,0})+LOOKUP(I219,{0,158334,300000,550000,708331},{0,6667,36667,91667,162500})),0)-LOOKUP(I219,{0,2120834,2162500,2204167,2245834},{48334,40000,26667,13334,0}))*LOOKUP(MAX(0,I219-ROUNDUP(IF(I219&lt;=158333,54167,I219*LOOKUP(I219,{0,158334,300000,550000,708331},{0,0.3,0.2,0.1,0})+LOOKUP(I219,{0,158334,300000,550000,708331},{0,6667,36667,91667,162500})),0)-LOOKUP(I219,{0,2120834,2162500,2204167,2245834},{48334,40000,26667,13334,0})),{0,162501,275001,579167,750001,1500001,3333334},{0.05105,0.1021,0.2042,0.23483,0.33693,0.4084,0.45945})-LOOKUP(MAX(0,I219-ROUNDUP(IF(I219&lt;=158333,54167,I219*LOOKUP(I219,{0,158334,300000,550000,708331},{0,0.3,0.2,0.1,0})+LOOKUP(I219,{0,158334,300000,550000,708331},{0,6667,36667,91667,162500})),0)-LOOKUP(I219,{0,2120834,2162500,2204167,2245834},{48334,40000,26667,13334,0})),{0,162501,275001,579167,750001,1500001,3333334},{0,8296,36374,54113,130688,237893,408061}),-1))</f>
        <v/>
      </c>
      <c r="K219" s="25">
        <f>IF(AND(D219&gt;0,C219&gt;=E219),ROUND(B219*D219,0),0)</f>
        <v/>
      </c>
      <c r="L219" s="25">
        <f>ROUND(K219*0.14575,0)</f>
        <v/>
      </c>
      <c r="M219" s="25">
        <f>IF(K219=0,0,ROUNDDOWN(ROUND((K219-L219)*LOOKUP(I219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19" s="25">
        <f>B219*C219+K219</f>
        <v/>
      </c>
      <c r="O219" s="25">
        <f>H219*C219+L219</f>
        <v/>
      </c>
      <c r="P219" s="25">
        <f>J219*C219+M219</f>
        <v/>
      </c>
      <c r="Q219" s="25">
        <f>IF(F219=1,IF(N219&lt;741000,0,IF(N219&lt;2191000,N219-740000,IF(N219&lt;2193000,1451000,IF(N219&lt;2196000,1453000,IF(N219&lt;2200000,1456000,IF(N219&lt;6600000,ROUND(IF(FLOOR(N219,4000)&lt;=3600000,FLOOR(N219,4000)*0.7-80000,FLOOR(N219,4000)*0.8-440000),0),IF(N219&lt;=8500000,ROUNDDOWN(N219*0.9-1100000,0),N219-1950000))))))),IF(N219&lt;651000,0,IF(N219&lt;1900000,N219-650000,IF(N219&lt;6600000,ROUND(IF(FLOOR(N219,4000)&lt;=3600000,FLOOR(N219,4000)*0.7-80000,FLOOR(N219,4000)*0.8-440000),0),IF(N219&lt;=8500000,ROUNDDOWN(N219*0.9-1100000,0),N219-1950000)))))</f>
        <v/>
      </c>
      <c r="R219" s="25">
        <f>IF(F219=1,LOOKUP(Q219,{0,4890001,6550001,23500001},{1040000,670000,620000,0}),LOOKUP(Q219,{0,1320001,3360001,4890001,6550001,23500001},{950000,880000,680000,630000,580000,0}))</f>
        <v/>
      </c>
      <c r="S219" s="25">
        <f>MAX(0,ROUNDDOWN(Q219-O219-R219-G219,-3))</f>
        <v/>
      </c>
      <c r="T219" s="25">
        <f>IF(S219&lt;=0,0,ROUNDDOWN(S219*LOOKUP(S219,{0,1950001,3300001,6950001,9000001,18000001,40000001},{0.05,0.1,0.2,0.23,0.33,0.4,0.45})-LOOKUP(S219,{0,1950001,3300001,6950001,9000001,18000001,40000001},{0,97500,427500,636000,1536000,2796000,4796000}),0)+ROUNDDOWN(ROUNDDOWN(S219*LOOKUP(S219,{0,1950001,3300001,6950001,9000001,18000001,40000001},{0.05,0.1,0.2,0.23,0.33,0.4,0.45})-LOOKUP(S219,{0,1950001,3300001,6950001,9000001,18000001,40000001},{0,97500,427500,636000,1536000,2796000,4796000}),0)*0.021,0))</f>
        <v/>
      </c>
      <c r="U219" s="25">
        <f>P219-T219</f>
        <v/>
      </c>
      <c r="V219" s="26">
        <f>IF(AND(P219&gt;0,T219=0),1,0)</f>
        <v/>
      </c>
    </row>
    <row r="220">
      <c r="A220" t="inlineStr">
        <is>
          <t>1万円刻み</t>
        </is>
      </c>
      <c r="B220" s="25">
        <f>'4_1万円刻み'!$A$6</f>
        <v/>
      </c>
      <c r="C220" s="26" t="n">
        <v>2</v>
      </c>
      <c r="D220" s="27" t="n">
        <v>0</v>
      </c>
      <c r="E220" s="26" t="n">
        <v>7</v>
      </c>
      <c r="F220" s="26" t="n">
        <v>1</v>
      </c>
      <c r="G220" s="25" t="n">
        <v>0</v>
      </c>
      <c r="H220" s="25">
        <f>ROUND(B220*0.14575,0)</f>
        <v/>
      </c>
      <c r="I220" s="25">
        <f>B220-H220</f>
        <v/>
      </c>
      <c r="J220" s="25">
        <f>IF(MAX(0,I220-ROUNDUP(IF(I220&lt;=158333,54167,I220*LOOKUP(I220,{0,158334,300000,550000,708331},{0,0.3,0.2,0.1,0})+LOOKUP(I220,{0,158334,300000,550000,708331},{0,6667,36667,91667,162500})),0)-LOOKUP(I220,{0,2120834,2162500,2204167,2245834},{48334,40000,26667,13334,0}))&lt;=0,0,ROUND(MAX(0,I220-ROUNDUP(IF(I220&lt;=158333,54167,I220*LOOKUP(I220,{0,158334,300000,550000,708331},{0,0.3,0.2,0.1,0})+LOOKUP(I220,{0,158334,300000,550000,708331},{0,6667,36667,91667,162500})),0)-LOOKUP(I220,{0,2120834,2162500,2204167,2245834},{48334,40000,26667,13334,0}))*LOOKUP(MAX(0,I220-ROUNDUP(IF(I220&lt;=158333,54167,I220*LOOKUP(I220,{0,158334,300000,550000,708331},{0,0.3,0.2,0.1,0})+LOOKUP(I220,{0,158334,300000,550000,708331},{0,6667,36667,91667,162500})),0)-LOOKUP(I220,{0,2120834,2162500,2204167,2245834},{48334,40000,26667,13334,0})),{0,162501,275001,579167,750001,1500001,3333334},{0.05105,0.1021,0.2042,0.23483,0.33693,0.4084,0.45945})-LOOKUP(MAX(0,I220-ROUNDUP(IF(I220&lt;=158333,54167,I220*LOOKUP(I220,{0,158334,300000,550000,708331},{0,0.3,0.2,0.1,0})+LOOKUP(I220,{0,158334,300000,550000,708331},{0,6667,36667,91667,162500})),0)-LOOKUP(I220,{0,2120834,2162500,2204167,2245834},{48334,40000,26667,13334,0})),{0,162501,275001,579167,750001,1500001,3333334},{0,8296,36374,54113,130688,237893,408061}),-1))</f>
        <v/>
      </c>
      <c r="K220" s="25">
        <f>IF(AND(D220&gt;0,C220&gt;=E220),ROUND(B220*D220,0),0)</f>
        <v/>
      </c>
      <c r="L220" s="25">
        <f>ROUND(K220*0.14575,0)</f>
        <v/>
      </c>
      <c r="M220" s="25">
        <f>IF(K220=0,0,ROUNDDOWN(ROUND((K220-L220)*LOOKUP(I220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20" s="25">
        <f>B220*C220+K220</f>
        <v/>
      </c>
      <c r="O220" s="25">
        <f>H220*C220+L220</f>
        <v/>
      </c>
      <c r="P220" s="25">
        <f>J220*C220+M220</f>
        <v/>
      </c>
      <c r="Q220" s="25">
        <f>IF(F220=1,IF(N220&lt;741000,0,IF(N220&lt;2191000,N220-740000,IF(N220&lt;2193000,1451000,IF(N220&lt;2196000,1453000,IF(N220&lt;2200000,1456000,IF(N220&lt;6600000,ROUND(IF(FLOOR(N220,4000)&lt;=3600000,FLOOR(N220,4000)*0.7-80000,FLOOR(N220,4000)*0.8-440000),0),IF(N220&lt;=8500000,ROUNDDOWN(N220*0.9-1100000,0),N220-1950000))))))),IF(N220&lt;651000,0,IF(N220&lt;1900000,N220-650000,IF(N220&lt;6600000,ROUND(IF(FLOOR(N220,4000)&lt;=3600000,FLOOR(N220,4000)*0.7-80000,FLOOR(N220,4000)*0.8-440000),0),IF(N220&lt;=8500000,ROUNDDOWN(N220*0.9-1100000,0),N220-1950000)))))</f>
        <v/>
      </c>
      <c r="R220" s="25">
        <f>IF(F220=1,LOOKUP(Q220,{0,4890001,6550001,23500001},{1040000,670000,620000,0}),LOOKUP(Q220,{0,1320001,3360001,4890001,6550001,23500001},{950000,880000,680000,630000,580000,0}))</f>
        <v/>
      </c>
      <c r="S220" s="25">
        <f>MAX(0,ROUNDDOWN(Q220-O220-R220-G220,-3))</f>
        <v/>
      </c>
      <c r="T220" s="25">
        <f>IF(S220&lt;=0,0,ROUNDDOWN(S220*LOOKUP(S220,{0,1950001,3300001,6950001,9000001,18000001,40000001},{0.05,0.1,0.2,0.23,0.33,0.4,0.45})-LOOKUP(S220,{0,1950001,3300001,6950001,9000001,18000001,40000001},{0,97500,427500,636000,1536000,2796000,4796000}),0)+ROUNDDOWN(ROUNDDOWN(S220*LOOKUP(S220,{0,1950001,3300001,6950001,9000001,18000001,40000001},{0.05,0.1,0.2,0.23,0.33,0.4,0.45})-LOOKUP(S220,{0,1950001,3300001,6950001,9000001,18000001,40000001},{0,97500,427500,636000,1536000,2796000,4796000}),0)*0.021,0))</f>
        <v/>
      </c>
      <c r="U220" s="25">
        <f>P220-T220</f>
        <v/>
      </c>
      <c r="V220" s="26">
        <f>IF(AND(P220&gt;0,T220=0),1,0)</f>
        <v/>
      </c>
    </row>
    <row r="221">
      <c r="A221" t="inlineStr">
        <is>
          <t>1万円刻み</t>
        </is>
      </c>
      <c r="B221" s="25">
        <f>'4_1万円刻み'!$A$6</f>
        <v/>
      </c>
      <c r="C221" s="26" t="n">
        <v>3</v>
      </c>
      <c r="D221" s="27" t="n">
        <v>0</v>
      </c>
      <c r="E221" s="26" t="n">
        <v>7</v>
      </c>
      <c r="F221" s="26" t="n">
        <v>1</v>
      </c>
      <c r="G221" s="25" t="n">
        <v>0</v>
      </c>
      <c r="H221" s="25">
        <f>ROUND(B221*0.14575,0)</f>
        <v/>
      </c>
      <c r="I221" s="25">
        <f>B221-H221</f>
        <v/>
      </c>
      <c r="J221" s="25">
        <f>IF(MAX(0,I221-ROUNDUP(IF(I221&lt;=158333,54167,I221*LOOKUP(I221,{0,158334,300000,550000,708331},{0,0.3,0.2,0.1,0})+LOOKUP(I221,{0,158334,300000,550000,708331},{0,6667,36667,91667,162500})),0)-LOOKUP(I221,{0,2120834,2162500,2204167,2245834},{48334,40000,26667,13334,0}))&lt;=0,0,ROUND(MAX(0,I221-ROUNDUP(IF(I221&lt;=158333,54167,I221*LOOKUP(I221,{0,158334,300000,550000,708331},{0,0.3,0.2,0.1,0})+LOOKUP(I221,{0,158334,300000,550000,708331},{0,6667,36667,91667,162500})),0)-LOOKUP(I221,{0,2120834,2162500,2204167,2245834},{48334,40000,26667,13334,0}))*LOOKUP(MAX(0,I221-ROUNDUP(IF(I221&lt;=158333,54167,I221*LOOKUP(I221,{0,158334,300000,550000,708331},{0,0.3,0.2,0.1,0})+LOOKUP(I221,{0,158334,300000,550000,708331},{0,6667,36667,91667,162500})),0)-LOOKUP(I221,{0,2120834,2162500,2204167,2245834},{48334,40000,26667,13334,0})),{0,162501,275001,579167,750001,1500001,3333334},{0.05105,0.1021,0.2042,0.23483,0.33693,0.4084,0.45945})-LOOKUP(MAX(0,I221-ROUNDUP(IF(I221&lt;=158333,54167,I221*LOOKUP(I221,{0,158334,300000,550000,708331},{0,0.3,0.2,0.1,0})+LOOKUP(I221,{0,158334,300000,550000,708331},{0,6667,36667,91667,162500})),0)-LOOKUP(I221,{0,2120834,2162500,2204167,2245834},{48334,40000,26667,13334,0})),{0,162501,275001,579167,750001,1500001,3333334},{0,8296,36374,54113,130688,237893,408061}),-1))</f>
        <v/>
      </c>
      <c r="K221" s="25">
        <f>IF(AND(D221&gt;0,C221&gt;=E221),ROUND(B221*D221,0),0)</f>
        <v/>
      </c>
      <c r="L221" s="25">
        <f>ROUND(K221*0.14575,0)</f>
        <v/>
      </c>
      <c r="M221" s="25">
        <f>IF(K221=0,0,ROUNDDOWN(ROUND((K221-L221)*LOOKUP(I221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21" s="25">
        <f>B221*C221+K221</f>
        <v/>
      </c>
      <c r="O221" s="25">
        <f>H221*C221+L221</f>
        <v/>
      </c>
      <c r="P221" s="25">
        <f>J221*C221+M221</f>
        <v/>
      </c>
      <c r="Q221" s="25">
        <f>IF(F221=1,IF(N221&lt;741000,0,IF(N221&lt;2191000,N221-740000,IF(N221&lt;2193000,1451000,IF(N221&lt;2196000,1453000,IF(N221&lt;2200000,1456000,IF(N221&lt;6600000,ROUND(IF(FLOOR(N221,4000)&lt;=3600000,FLOOR(N221,4000)*0.7-80000,FLOOR(N221,4000)*0.8-440000),0),IF(N221&lt;=8500000,ROUNDDOWN(N221*0.9-1100000,0),N221-1950000))))))),IF(N221&lt;651000,0,IF(N221&lt;1900000,N221-650000,IF(N221&lt;6600000,ROUND(IF(FLOOR(N221,4000)&lt;=3600000,FLOOR(N221,4000)*0.7-80000,FLOOR(N221,4000)*0.8-440000),0),IF(N221&lt;=8500000,ROUNDDOWN(N221*0.9-1100000,0),N221-1950000)))))</f>
        <v/>
      </c>
      <c r="R221" s="25">
        <f>IF(F221=1,LOOKUP(Q221,{0,4890001,6550001,23500001},{1040000,670000,620000,0}),LOOKUP(Q221,{0,1320001,3360001,4890001,6550001,23500001},{950000,880000,680000,630000,580000,0}))</f>
        <v/>
      </c>
      <c r="S221" s="25">
        <f>MAX(0,ROUNDDOWN(Q221-O221-R221-G221,-3))</f>
        <v/>
      </c>
      <c r="T221" s="25">
        <f>IF(S221&lt;=0,0,ROUNDDOWN(S221*LOOKUP(S221,{0,1950001,3300001,6950001,9000001,18000001,40000001},{0.05,0.1,0.2,0.23,0.33,0.4,0.45})-LOOKUP(S221,{0,1950001,3300001,6950001,9000001,18000001,40000001},{0,97500,427500,636000,1536000,2796000,4796000}),0)+ROUNDDOWN(ROUNDDOWN(S221*LOOKUP(S221,{0,1950001,3300001,6950001,9000001,18000001,40000001},{0.05,0.1,0.2,0.23,0.33,0.4,0.45})-LOOKUP(S221,{0,1950001,3300001,6950001,9000001,18000001,40000001},{0,97500,427500,636000,1536000,2796000,4796000}),0)*0.021,0))</f>
        <v/>
      </c>
      <c r="U221" s="25">
        <f>P221-T221</f>
        <v/>
      </c>
      <c r="V221" s="26">
        <f>IF(AND(P221&gt;0,T221=0),1,0)</f>
        <v/>
      </c>
    </row>
    <row r="222">
      <c r="A222" t="inlineStr">
        <is>
          <t>1万円刻み</t>
        </is>
      </c>
      <c r="B222" s="25">
        <f>'4_1万円刻み'!$A$6</f>
        <v/>
      </c>
      <c r="C222" s="26" t="n">
        <v>4</v>
      </c>
      <c r="D222" s="27" t="n">
        <v>0</v>
      </c>
      <c r="E222" s="26" t="n">
        <v>7</v>
      </c>
      <c r="F222" s="26" t="n">
        <v>1</v>
      </c>
      <c r="G222" s="25" t="n">
        <v>0</v>
      </c>
      <c r="H222" s="25">
        <f>ROUND(B222*0.14575,0)</f>
        <v/>
      </c>
      <c r="I222" s="25">
        <f>B222-H222</f>
        <v/>
      </c>
      <c r="J222" s="25">
        <f>IF(MAX(0,I222-ROUNDUP(IF(I222&lt;=158333,54167,I222*LOOKUP(I222,{0,158334,300000,550000,708331},{0,0.3,0.2,0.1,0})+LOOKUP(I222,{0,158334,300000,550000,708331},{0,6667,36667,91667,162500})),0)-LOOKUP(I222,{0,2120834,2162500,2204167,2245834},{48334,40000,26667,13334,0}))&lt;=0,0,ROUND(MAX(0,I222-ROUNDUP(IF(I222&lt;=158333,54167,I222*LOOKUP(I222,{0,158334,300000,550000,708331},{0,0.3,0.2,0.1,0})+LOOKUP(I222,{0,158334,300000,550000,708331},{0,6667,36667,91667,162500})),0)-LOOKUP(I222,{0,2120834,2162500,2204167,2245834},{48334,40000,26667,13334,0}))*LOOKUP(MAX(0,I222-ROUNDUP(IF(I222&lt;=158333,54167,I222*LOOKUP(I222,{0,158334,300000,550000,708331},{0,0.3,0.2,0.1,0})+LOOKUP(I222,{0,158334,300000,550000,708331},{0,6667,36667,91667,162500})),0)-LOOKUP(I222,{0,2120834,2162500,2204167,2245834},{48334,40000,26667,13334,0})),{0,162501,275001,579167,750001,1500001,3333334},{0.05105,0.1021,0.2042,0.23483,0.33693,0.4084,0.45945})-LOOKUP(MAX(0,I222-ROUNDUP(IF(I222&lt;=158333,54167,I222*LOOKUP(I222,{0,158334,300000,550000,708331},{0,0.3,0.2,0.1,0})+LOOKUP(I222,{0,158334,300000,550000,708331},{0,6667,36667,91667,162500})),0)-LOOKUP(I222,{0,2120834,2162500,2204167,2245834},{48334,40000,26667,13334,0})),{0,162501,275001,579167,750001,1500001,3333334},{0,8296,36374,54113,130688,237893,408061}),-1))</f>
        <v/>
      </c>
      <c r="K222" s="25">
        <f>IF(AND(D222&gt;0,C222&gt;=E222),ROUND(B222*D222,0),0)</f>
        <v/>
      </c>
      <c r="L222" s="25">
        <f>ROUND(K222*0.14575,0)</f>
        <v/>
      </c>
      <c r="M222" s="25">
        <f>IF(K222=0,0,ROUNDDOWN(ROUND((K222-L222)*LOOKUP(I222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22" s="25">
        <f>B222*C222+K222</f>
        <v/>
      </c>
      <c r="O222" s="25">
        <f>H222*C222+L222</f>
        <v/>
      </c>
      <c r="P222" s="25">
        <f>J222*C222+M222</f>
        <v/>
      </c>
      <c r="Q222" s="25">
        <f>IF(F222=1,IF(N222&lt;741000,0,IF(N222&lt;2191000,N222-740000,IF(N222&lt;2193000,1451000,IF(N222&lt;2196000,1453000,IF(N222&lt;2200000,1456000,IF(N222&lt;6600000,ROUND(IF(FLOOR(N222,4000)&lt;=3600000,FLOOR(N222,4000)*0.7-80000,FLOOR(N222,4000)*0.8-440000),0),IF(N222&lt;=8500000,ROUNDDOWN(N222*0.9-1100000,0),N222-1950000))))))),IF(N222&lt;651000,0,IF(N222&lt;1900000,N222-650000,IF(N222&lt;6600000,ROUND(IF(FLOOR(N222,4000)&lt;=3600000,FLOOR(N222,4000)*0.7-80000,FLOOR(N222,4000)*0.8-440000),0),IF(N222&lt;=8500000,ROUNDDOWN(N222*0.9-1100000,0),N222-1950000)))))</f>
        <v/>
      </c>
      <c r="R222" s="25">
        <f>IF(F222=1,LOOKUP(Q222,{0,4890001,6550001,23500001},{1040000,670000,620000,0}),LOOKUP(Q222,{0,1320001,3360001,4890001,6550001,23500001},{950000,880000,680000,630000,580000,0}))</f>
        <v/>
      </c>
      <c r="S222" s="25">
        <f>MAX(0,ROUNDDOWN(Q222-O222-R222-G222,-3))</f>
        <v/>
      </c>
      <c r="T222" s="25">
        <f>IF(S222&lt;=0,0,ROUNDDOWN(S222*LOOKUP(S222,{0,1950001,3300001,6950001,9000001,18000001,40000001},{0.05,0.1,0.2,0.23,0.33,0.4,0.45})-LOOKUP(S222,{0,1950001,3300001,6950001,9000001,18000001,40000001},{0,97500,427500,636000,1536000,2796000,4796000}),0)+ROUNDDOWN(ROUNDDOWN(S222*LOOKUP(S222,{0,1950001,3300001,6950001,9000001,18000001,40000001},{0.05,0.1,0.2,0.23,0.33,0.4,0.45})-LOOKUP(S222,{0,1950001,3300001,6950001,9000001,18000001,40000001},{0,97500,427500,636000,1536000,2796000,4796000}),0)*0.021,0))</f>
        <v/>
      </c>
      <c r="U222" s="25">
        <f>P222-T222</f>
        <v/>
      </c>
      <c r="V222" s="26">
        <f>IF(AND(P222&gt;0,T222=0),1,0)</f>
        <v/>
      </c>
    </row>
    <row r="223">
      <c r="A223" t="inlineStr">
        <is>
          <t>1万円刻み</t>
        </is>
      </c>
      <c r="B223" s="25">
        <f>'4_1万円刻み'!$A$6</f>
        <v/>
      </c>
      <c r="C223" s="26" t="n">
        <v>5</v>
      </c>
      <c r="D223" s="27" t="n">
        <v>0</v>
      </c>
      <c r="E223" s="26" t="n">
        <v>7</v>
      </c>
      <c r="F223" s="26" t="n">
        <v>1</v>
      </c>
      <c r="G223" s="25" t="n">
        <v>0</v>
      </c>
      <c r="H223" s="25">
        <f>ROUND(B223*0.14575,0)</f>
        <v/>
      </c>
      <c r="I223" s="25">
        <f>B223-H223</f>
        <v/>
      </c>
      <c r="J223" s="25">
        <f>IF(MAX(0,I223-ROUNDUP(IF(I223&lt;=158333,54167,I223*LOOKUP(I223,{0,158334,300000,550000,708331},{0,0.3,0.2,0.1,0})+LOOKUP(I223,{0,158334,300000,550000,708331},{0,6667,36667,91667,162500})),0)-LOOKUP(I223,{0,2120834,2162500,2204167,2245834},{48334,40000,26667,13334,0}))&lt;=0,0,ROUND(MAX(0,I223-ROUNDUP(IF(I223&lt;=158333,54167,I223*LOOKUP(I223,{0,158334,300000,550000,708331},{0,0.3,0.2,0.1,0})+LOOKUP(I223,{0,158334,300000,550000,708331},{0,6667,36667,91667,162500})),0)-LOOKUP(I223,{0,2120834,2162500,2204167,2245834},{48334,40000,26667,13334,0}))*LOOKUP(MAX(0,I223-ROUNDUP(IF(I223&lt;=158333,54167,I223*LOOKUP(I223,{0,158334,300000,550000,708331},{0,0.3,0.2,0.1,0})+LOOKUP(I223,{0,158334,300000,550000,708331},{0,6667,36667,91667,162500})),0)-LOOKUP(I223,{0,2120834,2162500,2204167,2245834},{48334,40000,26667,13334,0})),{0,162501,275001,579167,750001,1500001,3333334},{0.05105,0.1021,0.2042,0.23483,0.33693,0.4084,0.45945})-LOOKUP(MAX(0,I223-ROUNDUP(IF(I223&lt;=158333,54167,I223*LOOKUP(I223,{0,158334,300000,550000,708331},{0,0.3,0.2,0.1,0})+LOOKUP(I223,{0,158334,300000,550000,708331},{0,6667,36667,91667,162500})),0)-LOOKUP(I223,{0,2120834,2162500,2204167,2245834},{48334,40000,26667,13334,0})),{0,162501,275001,579167,750001,1500001,3333334},{0,8296,36374,54113,130688,237893,408061}),-1))</f>
        <v/>
      </c>
      <c r="K223" s="25">
        <f>IF(AND(D223&gt;0,C223&gt;=E223),ROUND(B223*D223,0),0)</f>
        <v/>
      </c>
      <c r="L223" s="25">
        <f>ROUND(K223*0.14575,0)</f>
        <v/>
      </c>
      <c r="M223" s="25">
        <f>IF(K223=0,0,ROUNDDOWN(ROUND((K223-L223)*LOOKUP(I223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23" s="25">
        <f>B223*C223+K223</f>
        <v/>
      </c>
      <c r="O223" s="25">
        <f>H223*C223+L223</f>
        <v/>
      </c>
      <c r="P223" s="25">
        <f>J223*C223+M223</f>
        <v/>
      </c>
      <c r="Q223" s="25">
        <f>IF(F223=1,IF(N223&lt;741000,0,IF(N223&lt;2191000,N223-740000,IF(N223&lt;2193000,1451000,IF(N223&lt;2196000,1453000,IF(N223&lt;2200000,1456000,IF(N223&lt;6600000,ROUND(IF(FLOOR(N223,4000)&lt;=3600000,FLOOR(N223,4000)*0.7-80000,FLOOR(N223,4000)*0.8-440000),0),IF(N223&lt;=8500000,ROUNDDOWN(N223*0.9-1100000,0),N223-1950000))))))),IF(N223&lt;651000,0,IF(N223&lt;1900000,N223-650000,IF(N223&lt;6600000,ROUND(IF(FLOOR(N223,4000)&lt;=3600000,FLOOR(N223,4000)*0.7-80000,FLOOR(N223,4000)*0.8-440000),0),IF(N223&lt;=8500000,ROUNDDOWN(N223*0.9-1100000,0),N223-1950000)))))</f>
        <v/>
      </c>
      <c r="R223" s="25">
        <f>IF(F223=1,LOOKUP(Q223,{0,4890001,6550001,23500001},{1040000,670000,620000,0}),LOOKUP(Q223,{0,1320001,3360001,4890001,6550001,23500001},{950000,880000,680000,630000,580000,0}))</f>
        <v/>
      </c>
      <c r="S223" s="25">
        <f>MAX(0,ROUNDDOWN(Q223-O223-R223-G223,-3))</f>
        <v/>
      </c>
      <c r="T223" s="25">
        <f>IF(S223&lt;=0,0,ROUNDDOWN(S223*LOOKUP(S223,{0,1950001,3300001,6950001,9000001,18000001,40000001},{0.05,0.1,0.2,0.23,0.33,0.4,0.45})-LOOKUP(S223,{0,1950001,3300001,6950001,9000001,18000001,40000001},{0,97500,427500,636000,1536000,2796000,4796000}),0)+ROUNDDOWN(ROUNDDOWN(S223*LOOKUP(S223,{0,1950001,3300001,6950001,9000001,18000001,40000001},{0.05,0.1,0.2,0.23,0.33,0.4,0.45})-LOOKUP(S223,{0,1950001,3300001,6950001,9000001,18000001,40000001},{0,97500,427500,636000,1536000,2796000,4796000}),0)*0.021,0))</f>
        <v/>
      </c>
      <c r="U223" s="25">
        <f>P223-T223</f>
        <v/>
      </c>
      <c r="V223" s="26">
        <f>IF(AND(P223&gt;0,T223=0),1,0)</f>
        <v/>
      </c>
    </row>
    <row r="224">
      <c r="A224" t="inlineStr">
        <is>
          <t>1万円刻み</t>
        </is>
      </c>
      <c r="B224" s="25">
        <f>'4_1万円刻み'!$A$6</f>
        <v/>
      </c>
      <c r="C224" s="26" t="n">
        <v>6</v>
      </c>
      <c r="D224" s="27" t="n">
        <v>0</v>
      </c>
      <c r="E224" s="26" t="n">
        <v>7</v>
      </c>
      <c r="F224" s="26" t="n">
        <v>1</v>
      </c>
      <c r="G224" s="25" t="n">
        <v>0</v>
      </c>
      <c r="H224" s="25">
        <f>ROUND(B224*0.14575,0)</f>
        <v/>
      </c>
      <c r="I224" s="25">
        <f>B224-H224</f>
        <v/>
      </c>
      <c r="J224" s="25">
        <f>IF(MAX(0,I224-ROUNDUP(IF(I224&lt;=158333,54167,I224*LOOKUP(I224,{0,158334,300000,550000,708331},{0,0.3,0.2,0.1,0})+LOOKUP(I224,{0,158334,300000,550000,708331},{0,6667,36667,91667,162500})),0)-LOOKUP(I224,{0,2120834,2162500,2204167,2245834},{48334,40000,26667,13334,0}))&lt;=0,0,ROUND(MAX(0,I224-ROUNDUP(IF(I224&lt;=158333,54167,I224*LOOKUP(I224,{0,158334,300000,550000,708331},{0,0.3,0.2,0.1,0})+LOOKUP(I224,{0,158334,300000,550000,708331},{0,6667,36667,91667,162500})),0)-LOOKUP(I224,{0,2120834,2162500,2204167,2245834},{48334,40000,26667,13334,0}))*LOOKUP(MAX(0,I224-ROUNDUP(IF(I224&lt;=158333,54167,I224*LOOKUP(I224,{0,158334,300000,550000,708331},{0,0.3,0.2,0.1,0})+LOOKUP(I224,{0,158334,300000,550000,708331},{0,6667,36667,91667,162500})),0)-LOOKUP(I224,{0,2120834,2162500,2204167,2245834},{48334,40000,26667,13334,0})),{0,162501,275001,579167,750001,1500001,3333334},{0.05105,0.1021,0.2042,0.23483,0.33693,0.4084,0.45945})-LOOKUP(MAX(0,I224-ROUNDUP(IF(I224&lt;=158333,54167,I224*LOOKUP(I224,{0,158334,300000,550000,708331},{0,0.3,0.2,0.1,0})+LOOKUP(I224,{0,158334,300000,550000,708331},{0,6667,36667,91667,162500})),0)-LOOKUP(I224,{0,2120834,2162500,2204167,2245834},{48334,40000,26667,13334,0})),{0,162501,275001,579167,750001,1500001,3333334},{0,8296,36374,54113,130688,237893,408061}),-1))</f>
        <v/>
      </c>
      <c r="K224" s="25">
        <f>IF(AND(D224&gt;0,C224&gt;=E224),ROUND(B224*D224,0),0)</f>
        <v/>
      </c>
      <c r="L224" s="25">
        <f>ROUND(K224*0.14575,0)</f>
        <v/>
      </c>
      <c r="M224" s="25">
        <f>IF(K224=0,0,ROUNDDOWN(ROUND((K224-L224)*LOOKUP(I224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24" s="25">
        <f>B224*C224+K224</f>
        <v/>
      </c>
      <c r="O224" s="25">
        <f>H224*C224+L224</f>
        <v/>
      </c>
      <c r="P224" s="25">
        <f>J224*C224+M224</f>
        <v/>
      </c>
      <c r="Q224" s="25">
        <f>IF(F224=1,IF(N224&lt;741000,0,IF(N224&lt;2191000,N224-740000,IF(N224&lt;2193000,1451000,IF(N224&lt;2196000,1453000,IF(N224&lt;2200000,1456000,IF(N224&lt;6600000,ROUND(IF(FLOOR(N224,4000)&lt;=3600000,FLOOR(N224,4000)*0.7-80000,FLOOR(N224,4000)*0.8-440000),0),IF(N224&lt;=8500000,ROUNDDOWN(N224*0.9-1100000,0),N224-1950000))))))),IF(N224&lt;651000,0,IF(N224&lt;1900000,N224-650000,IF(N224&lt;6600000,ROUND(IF(FLOOR(N224,4000)&lt;=3600000,FLOOR(N224,4000)*0.7-80000,FLOOR(N224,4000)*0.8-440000),0),IF(N224&lt;=8500000,ROUNDDOWN(N224*0.9-1100000,0),N224-1950000)))))</f>
        <v/>
      </c>
      <c r="R224" s="25">
        <f>IF(F224=1,LOOKUP(Q224,{0,4890001,6550001,23500001},{1040000,670000,620000,0}),LOOKUP(Q224,{0,1320001,3360001,4890001,6550001,23500001},{950000,880000,680000,630000,580000,0}))</f>
        <v/>
      </c>
      <c r="S224" s="25">
        <f>MAX(0,ROUNDDOWN(Q224-O224-R224-G224,-3))</f>
        <v/>
      </c>
      <c r="T224" s="25">
        <f>IF(S224&lt;=0,0,ROUNDDOWN(S224*LOOKUP(S224,{0,1950001,3300001,6950001,9000001,18000001,40000001},{0.05,0.1,0.2,0.23,0.33,0.4,0.45})-LOOKUP(S224,{0,1950001,3300001,6950001,9000001,18000001,40000001},{0,97500,427500,636000,1536000,2796000,4796000}),0)+ROUNDDOWN(ROUNDDOWN(S224*LOOKUP(S224,{0,1950001,3300001,6950001,9000001,18000001,40000001},{0.05,0.1,0.2,0.23,0.33,0.4,0.45})-LOOKUP(S224,{0,1950001,3300001,6950001,9000001,18000001,40000001},{0,97500,427500,636000,1536000,2796000,4796000}),0)*0.021,0))</f>
        <v/>
      </c>
      <c r="U224" s="25">
        <f>P224-T224</f>
        <v/>
      </c>
      <c r="V224" s="26">
        <f>IF(AND(P224&gt;0,T224=0),1,0)</f>
        <v/>
      </c>
    </row>
    <row r="225">
      <c r="A225" t="inlineStr">
        <is>
          <t>1万円刻み</t>
        </is>
      </c>
      <c r="B225" s="25">
        <f>'4_1万円刻み'!$A$6</f>
        <v/>
      </c>
      <c r="C225" s="26" t="n">
        <v>7</v>
      </c>
      <c r="D225" s="27" t="n">
        <v>0</v>
      </c>
      <c r="E225" s="26" t="n">
        <v>7</v>
      </c>
      <c r="F225" s="26" t="n">
        <v>1</v>
      </c>
      <c r="G225" s="25" t="n">
        <v>0</v>
      </c>
      <c r="H225" s="25">
        <f>ROUND(B225*0.14575,0)</f>
        <v/>
      </c>
      <c r="I225" s="25">
        <f>B225-H225</f>
        <v/>
      </c>
      <c r="J225" s="25">
        <f>IF(MAX(0,I225-ROUNDUP(IF(I225&lt;=158333,54167,I225*LOOKUP(I225,{0,158334,300000,550000,708331},{0,0.3,0.2,0.1,0})+LOOKUP(I225,{0,158334,300000,550000,708331},{0,6667,36667,91667,162500})),0)-LOOKUP(I225,{0,2120834,2162500,2204167,2245834},{48334,40000,26667,13334,0}))&lt;=0,0,ROUND(MAX(0,I225-ROUNDUP(IF(I225&lt;=158333,54167,I225*LOOKUP(I225,{0,158334,300000,550000,708331},{0,0.3,0.2,0.1,0})+LOOKUP(I225,{0,158334,300000,550000,708331},{0,6667,36667,91667,162500})),0)-LOOKUP(I225,{0,2120834,2162500,2204167,2245834},{48334,40000,26667,13334,0}))*LOOKUP(MAX(0,I225-ROUNDUP(IF(I225&lt;=158333,54167,I225*LOOKUP(I225,{0,158334,300000,550000,708331},{0,0.3,0.2,0.1,0})+LOOKUP(I225,{0,158334,300000,550000,708331},{0,6667,36667,91667,162500})),0)-LOOKUP(I225,{0,2120834,2162500,2204167,2245834},{48334,40000,26667,13334,0})),{0,162501,275001,579167,750001,1500001,3333334},{0.05105,0.1021,0.2042,0.23483,0.33693,0.4084,0.45945})-LOOKUP(MAX(0,I225-ROUNDUP(IF(I225&lt;=158333,54167,I225*LOOKUP(I225,{0,158334,300000,550000,708331},{0,0.3,0.2,0.1,0})+LOOKUP(I225,{0,158334,300000,550000,708331},{0,6667,36667,91667,162500})),0)-LOOKUP(I225,{0,2120834,2162500,2204167,2245834},{48334,40000,26667,13334,0})),{0,162501,275001,579167,750001,1500001,3333334},{0,8296,36374,54113,130688,237893,408061}),-1))</f>
        <v/>
      </c>
      <c r="K225" s="25">
        <f>IF(AND(D225&gt;0,C225&gt;=E225),ROUND(B225*D225,0),0)</f>
        <v/>
      </c>
      <c r="L225" s="25">
        <f>ROUND(K225*0.14575,0)</f>
        <v/>
      </c>
      <c r="M225" s="25">
        <f>IF(K225=0,0,ROUNDDOWN(ROUND((K225-L225)*LOOKUP(I225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25" s="25">
        <f>B225*C225+K225</f>
        <v/>
      </c>
      <c r="O225" s="25">
        <f>H225*C225+L225</f>
        <v/>
      </c>
      <c r="P225" s="25">
        <f>J225*C225+M225</f>
        <v/>
      </c>
      <c r="Q225" s="25">
        <f>IF(F225=1,IF(N225&lt;741000,0,IF(N225&lt;2191000,N225-740000,IF(N225&lt;2193000,1451000,IF(N225&lt;2196000,1453000,IF(N225&lt;2200000,1456000,IF(N225&lt;6600000,ROUND(IF(FLOOR(N225,4000)&lt;=3600000,FLOOR(N225,4000)*0.7-80000,FLOOR(N225,4000)*0.8-440000),0),IF(N225&lt;=8500000,ROUNDDOWN(N225*0.9-1100000,0),N225-1950000))))))),IF(N225&lt;651000,0,IF(N225&lt;1900000,N225-650000,IF(N225&lt;6600000,ROUND(IF(FLOOR(N225,4000)&lt;=3600000,FLOOR(N225,4000)*0.7-80000,FLOOR(N225,4000)*0.8-440000),0),IF(N225&lt;=8500000,ROUNDDOWN(N225*0.9-1100000,0),N225-1950000)))))</f>
        <v/>
      </c>
      <c r="R225" s="25">
        <f>IF(F225=1,LOOKUP(Q225,{0,4890001,6550001,23500001},{1040000,670000,620000,0}),LOOKUP(Q225,{0,1320001,3360001,4890001,6550001,23500001},{950000,880000,680000,630000,580000,0}))</f>
        <v/>
      </c>
      <c r="S225" s="25">
        <f>MAX(0,ROUNDDOWN(Q225-O225-R225-G225,-3))</f>
        <v/>
      </c>
      <c r="T225" s="25">
        <f>IF(S225&lt;=0,0,ROUNDDOWN(S225*LOOKUP(S225,{0,1950001,3300001,6950001,9000001,18000001,40000001},{0.05,0.1,0.2,0.23,0.33,0.4,0.45})-LOOKUP(S225,{0,1950001,3300001,6950001,9000001,18000001,40000001},{0,97500,427500,636000,1536000,2796000,4796000}),0)+ROUNDDOWN(ROUNDDOWN(S225*LOOKUP(S225,{0,1950001,3300001,6950001,9000001,18000001,40000001},{0.05,0.1,0.2,0.23,0.33,0.4,0.45})-LOOKUP(S225,{0,1950001,3300001,6950001,9000001,18000001,40000001},{0,97500,427500,636000,1536000,2796000,4796000}),0)*0.021,0))</f>
        <v/>
      </c>
      <c r="U225" s="25">
        <f>P225-T225</f>
        <v/>
      </c>
      <c r="V225" s="26">
        <f>IF(AND(P225&gt;0,T225=0),1,0)</f>
        <v/>
      </c>
    </row>
    <row r="226">
      <c r="A226" t="inlineStr">
        <is>
          <t>1万円刻み</t>
        </is>
      </c>
      <c r="B226" s="25">
        <f>'4_1万円刻み'!$A$6</f>
        <v/>
      </c>
      <c r="C226" s="26" t="n">
        <v>8</v>
      </c>
      <c r="D226" s="27" t="n">
        <v>0</v>
      </c>
      <c r="E226" s="26" t="n">
        <v>7</v>
      </c>
      <c r="F226" s="26" t="n">
        <v>1</v>
      </c>
      <c r="G226" s="25" t="n">
        <v>0</v>
      </c>
      <c r="H226" s="25">
        <f>ROUND(B226*0.14575,0)</f>
        <v/>
      </c>
      <c r="I226" s="25">
        <f>B226-H226</f>
        <v/>
      </c>
      <c r="J226" s="25">
        <f>IF(MAX(0,I226-ROUNDUP(IF(I226&lt;=158333,54167,I226*LOOKUP(I226,{0,158334,300000,550000,708331},{0,0.3,0.2,0.1,0})+LOOKUP(I226,{0,158334,300000,550000,708331},{0,6667,36667,91667,162500})),0)-LOOKUP(I226,{0,2120834,2162500,2204167,2245834},{48334,40000,26667,13334,0}))&lt;=0,0,ROUND(MAX(0,I226-ROUNDUP(IF(I226&lt;=158333,54167,I226*LOOKUP(I226,{0,158334,300000,550000,708331},{0,0.3,0.2,0.1,0})+LOOKUP(I226,{0,158334,300000,550000,708331},{0,6667,36667,91667,162500})),0)-LOOKUP(I226,{0,2120834,2162500,2204167,2245834},{48334,40000,26667,13334,0}))*LOOKUP(MAX(0,I226-ROUNDUP(IF(I226&lt;=158333,54167,I226*LOOKUP(I226,{0,158334,300000,550000,708331},{0,0.3,0.2,0.1,0})+LOOKUP(I226,{0,158334,300000,550000,708331},{0,6667,36667,91667,162500})),0)-LOOKUP(I226,{0,2120834,2162500,2204167,2245834},{48334,40000,26667,13334,0})),{0,162501,275001,579167,750001,1500001,3333334},{0.05105,0.1021,0.2042,0.23483,0.33693,0.4084,0.45945})-LOOKUP(MAX(0,I226-ROUNDUP(IF(I226&lt;=158333,54167,I226*LOOKUP(I226,{0,158334,300000,550000,708331},{0,0.3,0.2,0.1,0})+LOOKUP(I226,{0,158334,300000,550000,708331},{0,6667,36667,91667,162500})),0)-LOOKUP(I226,{0,2120834,2162500,2204167,2245834},{48334,40000,26667,13334,0})),{0,162501,275001,579167,750001,1500001,3333334},{0,8296,36374,54113,130688,237893,408061}),-1))</f>
        <v/>
      </c>
      <c r="K226" s="25">
        <f>IF(AND(D226&gt;0,C226&gt;=E226),ROUND(B226*D226,0),0)</f>
        <v/>
      </c>
      <c r="L226" s="25">
        <f>ROUND(K226*0.14575,0)</f>
        <v/>
      </c>
      <c r="M226" s="25">
        <f>IF(K226=0,0,ROUNDDOWN(ROUND((K226-L226)*LOOKUP(I226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26" s="25">
        <f>B226*C226+K226</f>
        <v/>
      </c>
      <c r="O226" s="25">
        <f>H226*C226+L226</f>
        <v/>
      </c>
      <c r="P226" s="25">
        <f>J226*C226+M226</f>
        <v/>
      </c>
      <c r="Q226" s="25">
        <f>IF(F226=1,IF(N226&lt;741000,0,IF(N226&lt;2191000,N226-740000,IF(N226&lt;2193000,1451000,IF(N226&lt;2196000,1453000,IF(N226&lt;2200000,1456000,IF(N226&lt;6600000,ROUND(IF(FLOOR(N226,4000)&lt;=3600000,FLOOR(N226,4000)*0.7-80000,FLOOR(N226,4000)*0.8-440000),0),IF(N226&lt;=8500000,ROUNDDOWN(N226*0.9-1100000,0),N226-1950000))))))),IF(N226&lt;651000,0,IF(N226&lt;1900000,N226-650000,IF(N226&lt;6600000,ROUND(IF(FLOOR(N226,4000)&lt;=3600000,FLOOR(N226,4000)*0.7-80000,FLOOR(N226,4000)*0.8-440000),0),IF(N226&lt;=8500000,ROUNDDOWN(N226*0.9-1100000,0),N226-1950000)))))</f>
        <v/>
      </c>
      <c r="R226" s="25">
        <f>IF(F226=1,LOOKUP(Q226,{0,4890001,6550001,23500001},{1040000,670000,620000,0}),LOOKUP(Q226,{0,1320001,3360001,4890001,6550001,23500001},{950000,880000,680000,630000,580000,0}))</f>
        <v/>
      </c>
      <c r="S226" s="25">
        <f>MAX(0,ROUNDDOWN(Q226-O226-R226-G226,-3))</f>
        <v/>
      </c>
      <c r="T226" s="25">
        <f>IF(S226&lt;=0,0,ROUNDDOWN(S226*LOOKUP(S226,{0,1950001,3300001,6950001,9000001,18000001,40000001},{0.05,0.1,0.2,0.23,0.33,0.4,0.45})-LOOKUP(S226,{0,1950001,3300001,6950001,9000001,18000001,40000001},{0,97500,427500,636000,1536000,2796000,4796000}),0)+ROUNDDOWN(ROUNDDOWN(S226*LOOKUP(S226,{0,1950001,3300001,6950001,9000001,18000001,40000001},{0.05,0.1,0.2,0.23,0.33,0.4,0.45})-LOOKUP(S226,{0,1950001,3300001,6950001,9000001,18000001,40000001},{0,97500,427500,636000,1536000,2796000,4796000}),0)*0.021,0))</f>
        <v/>
      </c>
      <c r="U226" s="25">
        <f>P226-T226</f>
        <v/>
      </c>
      <c r="V226" s="26">
        <f>IF(AND(P226&gt;0,T226=0),1,0)</f>
        <v/>
      </c>
    </row>
    <row r="227">
      <c r="A227" t="inlineStr">
        <is>
          <t>1万円刻み</t>
        </is>
      </c>
      <c r="B227" s="25">
        <f>'4_1万円刻み'!$A$6</f>
        <v/>
      </c>
      <c r="C227" s="26" t="n">
        <v>9</v>
      </c>
      <c r="D227" s="27" t="n">
        <v>0</v>
      </c>
      <c r="E227" s="26" t="n">
        <v>7</v>
      </c>
      <c r="F227" s="26" t="n">
        <v>1</v>
      </c>
      <c r="G227" s="25" t="n">
        <v>0</v>
      </c>
      <c r="H227" s="25">
        <f>ROUND(B227*0.14575,0)</f>
        <v/>
      </c>
      <c r="I227" s="25">
        <f>B227-H227</f>
        <v/>
      </c>
      <c r="J227" s="25">
        <f>IF(MAX(0,I227-ROUNDUP(IF(I227&lt;=158333,54167,I227*LOOKUP(I227,{0,158334,300000,550000,708331},{0,0.3,0.2,0.1,0})+LOOKUP(I227,{0,158334,300000,550000,708331},{0,6667,36667,91667,162500})),0)-LOOKUP(I227,{0,2120834,2162500,2204167,2245834},{48334,40000,26667,13334,0}))&lt;=0,0,ROUND(MAX(0,I227-ROUNDUP(IF(I227&lt;=158333,54167,I227*LOOKUP(I227,{0,158334,300000,550000,708331},{0,0.3,0.2,0.1,0})+LOOKUP(I227,{0,158334,300000,550000,708331},{0,6667,36667,91667,162500})),0)-LOOKUP(I227,{0,2120834,2162500,2204167,2245834},{48334,40000,26667,13334,0}))*LOOKUP(MAX(0,I227-ROUNDUP(IF(I227&lt;=158333,54167,I227*LOOKUP(I227,{0,158334,300000,550000,708331},{0,0.3,0.2,0.1,0})+LOOKUP(I227,{0,158334,300000,550000,708331},{0,6667,36667,91667,162500})),0)-LOOKUP(I227,{0,2120834,2162500,2204167,2245834},{48334,40000,26667,13334,0})),{0,162501,275001,579167,750001,1500001,3333334},{0.05105,0.1021,0.2042,0.23483,0.33693,0.4084,0.45945})-LOOKUP(MAX(0,I227-ROUNDUP(IF(I227&lt;=158333,54167,I227*LOOKUP(I227,{0,158334,300000,550000,708331},{0,0.3,0.2,0.1,0})+LOOKUP(I227,{0,158334,300000,550000,708331},{0,6667,36667,91667,162500})),0)-LOOKUP(I227,{0,2120834,2162500,2204167,2245834},{48334,40000,26667,13334,0})),{0,162501,275001,579167,750001,1500001,3333334},{0,8296,36374,54113,130688,237893,408061}),-1))</f>
        <v/>
      </c>
      <c r="K227" s="25">
        <f>IF(AND(D227&gt;0,C227&gt;=E227),ROUND(B227*D227,0),0)</f>
        <v/>
      </c>
      <c r="L227" s="25">
        <f>ROUND(K227*0.14575,0)</f>
        <v/>
      </c>
      <c r="M227" s="25">
        <f>IF(K227=0,0,ROUNDDOWN(ROUND((K227-L227)*LOOKUP(I227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27" s="25">
        <f>B227*C227+K227</f>
        <v/>
      </c>
      <c r="O227" s="25">
        <f>H227*C227+L227</f>
        <v/>
      </c>
      <c r="P227" s="25">
        <f>J227*C227+M227</f>
        <v/>
      </c>
      <c r="Q227" s="25">
        <f>IF(F227=1,IF(N227&lt;741000,0,IF(N227&lt;2191000,N227-740000,IF(N227&lt;2193000,1451000,IF(N227&lt;2196000,1453000,IF(N227&lt;2200000,1456000,IF(N227&lt;6600000,ROUND(IF(FLOOR(N227,4000)&lt;=3600000,FLOOR(N227,4000)*0.7-80000,FLOOR(N227,4000)*0.8-440000),0),IF(N227&lt;=8500000,ROUNDDOWN(N227*0.9-1100000,0),N227-1950000))))))),IF(N227&lt;651000,0,IF(N227&lt;1900000,N227-650000,IF(N227&lt;6600000,ROUND(IF(FLOOR(N227,4000)&lt;=3600000,FLOOR(N227,4000)*0.7-80000,FLOOR(N227,4000)*0.8-440000),0),IF(N227&lt;=8500000,ROUNDDOWN(N227*0.9-1100000,0),N227-1950000)))))</f>
        <v/>
      </c>
      <c r="R227" s="25">
        <f>IF(F227=1,LOOKUP(Q227,{0,4890001,6550001,23500001},{1040000,670000,620000,0}),LOOKUP(Q227,{0,1320001,3360001,4890001,6550001,23500001},{950000,880000,680000,630000,580000,0}))</f>
        <v/>
      </c>
      <c r="S227" s="25">
        <f>MAX(0,ROUNDDOWN(Q227-O227-R227-G227,-3))</f>
        <v/>
      </c>
      <c r="T227" s="25">
        <f>IF(S227&lt;=0,0,ROUNDDOWN(S227*LOOKUP(S227,{0,1950001,3300001,6950001,9000001,18000001,40000001},{0.05,0.1,0.2,0.23,0.33,0.4,0.45})-LOOKUP(S227,{0,1950001,3300001,6950001,9000001,18000001,40000001},{0,97500,427500,636000,1536000,2796000,4796000}),0)+ROUNDDOWN(ROUNDDOWN(S227*LOOKUP(S227,{0,1950001,3300001,6950001,9000001,18000001,40000001},{0.05,0.1,0.2,0.23,0.33,0.4,0.45})-LOOKUP(S227,{0,1950001,3300001,6950001,9000001,18000001,40000001},{0,97500,427500,636000,1536000,2796000,4796000}),0)*0.021,0))</f>
        <v/>
      </c>
      <c r="U227" s="25">
        <f>P227-T227</f>
        <v/>
      </c>
      <c r="V227" s="26">
        <f>IF(AND(P227&gt;0,T227=0),1,0)</f>
        <v/>
      </c>
    </row>
    <row r="228">
      <c r="A228" t="inlineStr">
        <is>
          <t>1万円刻み</t>
        </is>
      </c>
      <c r="B228" s="25">
        <f>'4_1万円刻み'!$A$6</f>
        <v/>
      </c>
      <c r="C228" s="26" t="n">
        <v>10</v>
      </c>
      <c r="D228" s="27" t="n">
        <v>0</v>
      </c>
      <c r="E228" s="26" t="n">
        <v>7</v>
      </c>
      <c r="F228" s="26" t="n">
        <v>1</v>
      </c>
      <c r="G228" s="25" t="n">
        <v>0</v>
      </c>
      <c r="H228" s="25">
        <f>ROUND(B228*0.14575,0)</f>
        <v/>
      </c>
      <c r="I228" s="25">
        <f>B228-H228</f>
        <v/>
      </c>
      <c r="J228" s="25">
        <f>IF(MAX(0,I228-ROUNDUP(IF(I228&lt;=158333,54167,I228*LOOKUP(I228,{0,158334,300000,550000,708331},{0,0.3,0.2,0.1,0})+LOOKUP(I228,{0,158334,300000,550000,708331},{0,6667,36667,91667,162500})),0)-LOOKUP(I228,{0,2120834,2162500,2204167,2245834},{48334,40000,26667,13334,0}))&lt;=0,0,ROUND(MAX(0,I228-ROUNDUP(IF(I228&lt;=158333,54167,I228*LOOKUP(I228,{0,158334,300000,550000,708331},{0,0.3,0.2,0.1,0})+LOOKUP(I228,{0,158334,300000,550000,708331},{0,6667,36667,91667,162500})),0)-LOOKUP(I228,{0,2120834,2162500,2204167,2245834},{48334,40000,26667,13334,0}))*LOOKUP(MAX(0,I228-ROUNDUP(IF(I228&lt;=158333,54167,I228*LOOKUP(I228,{0,158334,300000,550000,708331},{0,0.3,0.2,0.1,0})+LOOKUP(I228,{0,158334,300000,550000,708331},{0,6667,36667,91667,162500})),0)-LOOKUP(I228,{0,2120834,2162500,2204167,2245834},{48334,40000,26667,13334,0})),{0,162501,275001,579167,750001,1500001,3333334},{0.05105,0.1021,0.2042,0.23483,0.33693,0.4084,0.45945})-LOOKUP(MAX(0,I228-ROUNDUP(IF(I228&lt;=158333,54167,I228*LOOKUP(I228,{0,158334,300000,550000,708331},{0,0.3,0.2,0.1,0})+LOOKUP(I228,{0,158334,300000,550000,708331},{0,6667,36667,91667,162500})),0)-LOOKUP(I228,{0,2120834,2162500,2204167,2245834},{48334,40000,26667,13334,0})),{0,162501,275001,579167,750001,1500001,3333334},{0,8296,36374,54113,130688,237893,408061}),-1))</f>
        <v/>
      </c>
      <c r="K228" s="25">
        <f>IF(AND(D228&gt;0,C228&gt;=E228),ROUND(B228*D228,0),0)</f>
        <v/>
      </c>
      <c r="L228" s="25">
        <f>ROUND(K228*0.14575,0)</f>
        <v/>
      </c>
      <c r="M228" s="25">
        <f>IF(K228=0,0,ROUNDDOWN(ROUND((K228-L228)*LOOKUP(I228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28" s="25">
        <f>B228*C228+K228</f>
        <v/>
      </c>
      <c r="O228" s="25">
        <f>H228*C228+L228</f>
        <v/>
      </c>
      <c r="P228" s="25">
        <f>J228*C228+M228</f>
        <v/>
      </c>
      <c r="Q228" s="25">
        <f>IF(F228=1,IF(N228&lt;741000,0,IF(N228&lt;2191000,N228-740000,IF(N228&lt;2193000,1451000,IF(N228&lt;2196000,1453000,IF(N228&lt;2200000,1456000,IF(N228&lt;6600000,ROUND(IF(FLOOR(N228,4000)&lt;=3600000,FLOOR(N228,4000)*0.7-80000,FLOOR(N228,4000)*0.8-440000),0),IF(N228&lt;=8500000,ROUNDDOWN(N228*0.9-1100000,0),N228-1950000))))))),IF(N228&lt;651000,0,IF(N228&lt;1900000,N228-650000,IF(N228&lt;6600000,ROUND(IF(FLOOR(N228,4000)&lt;=3600000,FLOOR(N228,4000)*0.7-80000,FLOOR(N228,4000)*0.8-440000),0),IF(N228&lt;=8500000,ROUNDDOWN(N228*0.9-1100000,0),N228-1950000)))))</f>
        <v/>
      </c>
      <c r="R228" s="25">
        <f>IF(F228=1,LOOKUP(Q228,{0,4890001,6550001,23500001},{1040000,670000,620000,0}),LOOKUP(Q228,{0,1320001,3360001,4890001,6550001,23500001},{950000,880000,680000,630000,580000,0}))</f>
        <v/>
      </c>
      <c r="S228" s="25">
        <f>MAX(0,ROUNDDOWN(Q228-O228-R228-G228,-3))</f>
        <v/>
      </c>
      <c r="T228" s="25">
        <f>IF(S228&lt;=0,0,ROUNDDOWN(S228*LOOKUP(S228,{0,1950001,3300001,6950001,9000001,18000001,40000001},{0.05,0.1,0.2,0.23,0.33,0.4,0.45})-LOOKUP(S228,{0,1950001,3300001,6950001,9000001,18000001,40000001},{0,97500,427500,636000,1536000,2796000,4796000}),0)+ROUNDDOWN(ROUNDDOWN(S228*LOOKUP(S228,{0,1950001,3300001,6950001,9000001,18000001,40000001},{0.05,0.1,0.2,0.23,0.33,0.4,0.45})-LOOKUP(S228,{0,1950001,3300001,6950001,9000001,18000001,40000001},{0,97500,427500,636000,1536000,2796000,4796000}),0)*0.021,0))</f>
        <v/>
      </c>
      <c r="U228" s="25">
        <f>P228-T228</f>
        <v/>
      </c>
      <c r="V228" s="26">
        <f>IF(AND(P228&gt;0,T228=0),1,0)</f>
        <v/>
      </c>
    </row>
    <row r="229">
      <c r="A229" t="inlineStr">
        <is>
          <t>1万円刻み</t>
        </is>
      </c>
      <c r="B229" s="25">
        <f>'4_1万円刻み'!$A$6</f>
        <v/>
      </c>
      <c r="C229" s="26" t="n">
        <v>11</v>
      </c>
      <c r="D229" s="27" t="n">
        <v>0</v>
      </c>
      <c r="E229" s="26" t="n">
        <v>7</v>
      </c>
      <c r="F229" s="26" t="n">
        <v>1</v>
      </c>
      <c r="G229" s="25" t="n">
        <v>0</v>
      </c>
      <c r="H229" s="25">
        <f>ROUND(B229*0.14575,0)</f>
        <v/>
      </c>
      <c r="I229" s="25">
        <f>B229-H229</f>
        <v/>
      </c>
      <c r="J229" s="25">
        <f>IF(MAX(0,I229-ROUNDUP(IF(I229&lt;=158333,54167,I229*LOOKUP(I229,{0,158334,300000,550000,708331},{0,0.3,0.2,0.1,0})+LOOKUP(I229,{0,158334,300000,550000,708331},{0,6667,36667,91667,162500})),0)-LOOKUP(I229,{0,2120834,2162500,2204167,2245834},{48334,40000,26667,13334,0}))&lt;=0,0,ROUND(MAX(0,I229-ROUNDUP(IF(I229&lt;=158333,54167,I229*LOOKUP(I229,{0,158334,300000,550000,708331},{0,0.3,0.2,0.1,0})+LOOKUP(I229,{0,158334,300000,550000,708331},{0,6667,36667,91667,162500})),0)-LOOKUP(I229,{0,2120834,2162500,2204167,2245834},{48334,40000,26667,13334,0}))*LOOKUP(MAX(0,I229-ROUNDUP(IF(I229&lt;=158333,54167,I229*LOOKUP(I229,{0,158334,300000,550000,708331},{0,0.3,0.2,0.1,0})+LOOKUP(I229,{0,158334,300000,550000,708331},{0,6667,36667,91667,162500})),0)-LOOKUP(I229,{0,2120834,2162500,2204167,2245834},{48334,40000,26667,13334,0})),{0,162501,275001,579167,750001,1500001,3333334},{0.05105,0.1021,0.2042,0.23483,0.33693,0.4084,0.45945})-LOOKUP(MAX(0,I229-ROUNDUP(IF(I229&lt;=158333,54167,I229*LOOKUP(I229,{0,158334,300000,550000,708331},{0,0.3,0.2,0.1,0})+LOOKUP(I229,{0,158334,300000,550000,708331},{0,6667,36667,91667,162500})),0)-LOOKUP(I229,{0,2120834,2162500,2204167,2245834},{48334,40000,26667,13334,0})),{0,162501,275001,579167,750001,1500001,3333334},{0,8296,36374,54113,130688,237893,408061}),-1))</f>
        <v/>
      </c>
      <c r="K229" s="25">
        <f>IF(AND(D229&gt;0,C229&gt;=E229),ROUND(B229*D229,0),0)</f>
        <v/>
      </c>
      <c r="L229" s="25">
        <f>ROUND(K229*0.14575,0)</f>
        <v/>
      </c>
      <c r="M229" s="25">
        <f>IF(K229=0,0,ROUNDDOWN(ROUND((K229-L229)*LOOKUP(I229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29" s="25">
        <f>B229*C229+K229</f>
        <v/>
      </c>
      <c r="O229" s="25">
        <f>H229*C229+L229</f>
        <v/>
      </c>
      <c r="P229" s="25">
        <f>J229*C229+M229</f>
        <v/>
      </c>
      <c r="Q229" s="25">
        <f>IF(F229=1,IF(N229&lt;741000,0,IF(N229&lt;2191000,N229-740000,IF(N229&lt;2193000,1451000,IF(N229&lt;2196000,1453000,IF(N229&lt;2200000,1456000,IF(N229&lt;6600000,ROUND(IF(FLOOR(N229,4000)&lt;=3600000,FLOOR(N229,4000)*0.7-80000,FLOOR(N229,4000)*0.8-440000),0),IF(N229&lt;=8500000,ROUNDDOWN(N229*0.9-1100000,0),N229-1950000))))))),IF(N229&lt;651000,0,IF(N229&lt;1900000,N229-650000,IF(N229&lt;6600000,ROUND(IF(FLOOR(N229,4000)&lt;=3600000,FLOOR(N229,4000)*0.7-80000,FLOOR(N229,4000)*0.8-440000),0),IF(N229&lt;=8500000,ROUNDDOWN(N229*0.9-1100000,0),N229-1950000)))))</f>
        <v/>
      </c>
      <c r="R229" s="25">
        <f>IF(F229=1,LOOKUP(Q229,{0,4890001,6550001,23500001},{1040000,670000,620000,0}),LOOKUP(Q229,{0,1320001,3360001,4890001,6550001,23500001},{950000,880000,680000,630000,580000,0}))</f>
        <v/>
      </c>
      <c r="S229" s="25">
        <f>MAX(0,ROUNDDOWN(Q229-O229-R229-G229,-3))</f>
        <v/>
      </c>
      <c r="T229" s="25">
        <f>IF(S229&lt;=0,0,ROUNDDOWN(S229*LOOKUP(S229,{0,1950001,3300001,6950001,9000001,18000001,40000001},{0.05,0.1,0.2,0.23,0.33,0.4,0.45})-LOOKUP(S229,{0,1950001,3300001,6950001,9000001,18000001,40000001},{0,97500,427500,636000,1536000,2796000,4796000}),0)+ROUNDDOWN(ROUNDDOWN(S229*LOOKUP(S229,{0,1950001,3300001,6950001,9000001,18000001,40000001},{0.05,0.1,0.2,0.23,0.33,0.4,0.45})-LOOKUP(S229,{0,1950001,3300001,6950001,9000001,18000001,40000001},{0,97500,427500,636000,1536000,2796000,4796000}),0)*0.021,0))</f>
        <v/>
      </c>
      <c r="U229" s="25">
        <f>P229-T229</f>
        <v/>
      </c>
      <c r="V229" s="26">
        <f>IF(AND(P229&gt;0,T229=0),1,0)</f>
        <v/>
      </c>
    </row>
    <row r="230">
      <c r="A230" t="inlineStr">
        <is>
          <t>1万円刻み</t>
        </is>
      </c>
      <c r="B230" s="25">
        <f>'4_1万円刻み'!$A$6</f>
        <v/>
      </c>
      <c r="C230" s="26" t="n">
        <v>12</v>
      </c>
      <c r="D230" s="27" t="n">
        <v>0</v>
      </c>
      <c r="E230" s="26" t="n">
        <v>7</v>
      </c>
      <c r="F230" s="26" t="n">
        <v>1</v>
      </c>
      <c r="G230" s="25" t="n">
        <v>0</v>
      </c>
      <c r="H230" s="25">
        <f>ROUND(B230*0.14575,0)</f>
        <v/>
      </c>
      <c r="I230" s="25">
        <f>B230-H230</f>
        <v/>
      </c>
      <c r="J230" s="25">
        <f>IF(MAX(0,I230-ROUNDUP(IF(I230&lt;=158333,54167,I230*LOOKUP(I230,{0,158334,300000,550000,708331},{0,0.3,0.2,0.1,0})+LOOKUP(I230,{0,158334,300000,550000,708331},{0,6667,36667,91667,162500})),0)-LOOKUP(I230,{0,2120834,2162500,2204167,2245834},{48334,40000,26667,13334,0}))&lt;=0,0,ROUND(MAX(0,I230-ROUNDUP(IF(I230&lt;=158333,54167,I230*LOOKUP(I230,{0,158334,300000,550000,708331},{0,0.3,0.2,0.1,0})+LOOKUP(I230,{0,158334,300000,550000,708331},{0,6667,36667,91667,162500})),0)-LOOKUP(I230,{0,2120834,2162500,2204167,2245834},{48334,40000,26667,13334,0}))*LOOKUP(MAX(0,I230-ROUNDUP(IF(I230&lt;=158333,54167,I230*LOOKUP(I230,{0,158334,300000,550000,708331},{0,0.3,0.2,0.1,0})+LOOKUP(I230,{0,158334,300000,550000,708331},{0,6667,36667,91667,162500})),0)-LOOKUP(I230,{0,2120834,2162500,2204167,2245834},{48334,40000,26667,13334,0})),{0,162501,275001,579167,750001,1500001,3333334},{0.05105,0.1021,0.2042,0.23483,0.33693,0.4084,0.45945})-LOOKUP(MAX(0,I230-ROUNDUP(IF(I230&lt;=158333,54167,I230*LOOKUP(I230,{0,158334,300000,550000,708331},{0,0.3,0.2,0.1,0})+LOOKUP(I230,{0,158334,300000,550000,708331},{0,6667,36667,91667,162500})),0)-LOOKUP(I230,{0,2120834,2162500,2204167,2245834},{48334,40000,26667,13334,0})),{0,162501,275001,579167,750001,1500001,3333334},{0,8296,36374,54113,130688,237893,408061}),-1))</f>
        <v/>
      </c>
      <c r="K230" s="25">
        <f>IF(AND(D230&gt;0,C230&gt;=E230),ROUND(B230*D230,0),0)</f>
        <v/>
      </c>
      <c r="L230" s="25">
        <f>ROUND(K230*0.14575,0)</f>
        <v/>
      </c>
      <c r="M230" s="25">
        <f>IF(K230=0,0,ROUNDDOWN(ROUND((K230-L230)*LOOKUP(I230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30" s="25">
        <f>B230*C230+K230</f>
        <v/>
      </c>
      <c r="O230" s="25">
        <f>H230*C230+L230</f>
        <v/>
      </c>
      <c r="P230" s="25">
        <f>J230*C230+M230</f>
        <v/>
      </c>
      <c r="Q230" s="25">
        <f>IF(F230=1,IF(N230&lt;741000,0,IF(N230&lt;2191000,N230-740000,IF(N230&lt;2193000,1451000,IF(N230&lt;2196000,1453000,IF(N230&lt;2200000,1456000,IF(N230&lt;6600000,ROUND(IF(FLOOR(N230,4000)&lt;=3600000,FLOOR(N230,4000)*0.7-80000,FLOOR(N230,4000)*0.8-440000),0),IF(N230&lt;=8500000,ROUNDDOWN(N230*0.9-1100000,0),N230-1950000))))))),IF(N230&lt;651000,0,IF(N230&lt;1900000,N230-650000,IF(N230&lt;6600000,ROUND(IF(FLOOR(N230,4000)&lt;=3600000,FLOOR(N230,4000)*0.7-80000,FLOOR(N230,4000)*0.8-440000),0),IF(N230&lt;=8500000,ROUNDDOWN(N230*0.9-1100000,0),N230-1950000)))))</f>
        <v/>
      </c>
      <c r="R230" s="25">
        <f>IF(F230=1,LOOKUP(Q230,{0,4890001,6550001,23500001},{1040000,670000,620000,0}),LOOKUP(Q230,{0,1320001,3360001,4890001,6550001,23500001},{950000,880000,680000,630000,580000,0}))</f>
        <v/>
      </c>
      <c r="S230" s="25">
        <f>MAX(0,ROUNDDOWN(Q230-O230-R230-G230,-3))</f>
        <v/>
      </c>
      <c r="T230" s="25">
        <f>IF(S230&lt;=0,0,ROUNDDOWN(S230*LOOKUP(S230,{0,1950001,3300001,6950001,9000001,18000001,40000001},{0.05,0.1,0.2,0.23,0.33,0.4,0.45})-LOOKUP(S230,{0,1950001,3300001,6950001,9000001,18000001,40000001},{0,97500,427500,636000,1536000,2796000,4796000}),0)+ROUNDDOWN(ROUNDDOWN(S230*LOOKUP(S230,{0,1950001,3300001,6950001,9000001,18000001,40000001},{0.05,0.1,0.2,0.23,0.33,0.4,0.45})-LOOKUP(S230,{0,1950001,3300001,6950001,9000001,18000001,40000001},{0,97500,427500,636000,1536000,2796000,4796000}),0)*0.021,0))</f>
        <v/>
      </c>
      <c r="U230" s="25">
        <f>P230-T230</f>
        <v/>
      </c>
      <c r="V230" s="26">
        <f>IF(AND(P230&gt;0,T230=0),1,0)</f>
        <v/>
      </c>
    </row>
    <row r="231">
      <c r="A231" t="inlineStr">
        <is>
          <t>1万円刻み</t>
        </is>
      </c>
      <c r="B231" s="25">
        <f>'4_1万円刻み'!$A$7</f>
        <v/>
      </c>
      <c r="C231" s="26" t="n">
        <v>1</v>
      </c>
      <c r="D231" s="27" t="n">
        <v>0</v>
      </c>
      <c r="E231" s="26" t="n">
        <v>7</v>
      </c>
      <c r="F231" s="26" t="n">
        <v>1</v>
      </c>
      <c r="G231" s="25" t="n">
        <v>0</v>
      </c>
      <c r="H231" s="25">
        <f>ROUND(B231*0.14575,0)</f>
        <v/>
      </c>
      <c r="I231" s="25">
        <f>B231-H231</f>
        <v/>
      </c>
      <c r="J231" s="25">
        <f>IF(MAX(0,I231-ROUNDUP(IF(I231&lt;=158333,54167,I231*LOOKUP(I231,{0,158334,300000,550000,708331},{0,0.3,0.2,0.1,0})+LOOKUP(I231,{0,158334,300000,550000,708331},{0,6667,36667,91667,162500})),0)-LOOKUP(I231,{0,2120834,2162500,2204167,2245834},{48334,40000,26667,13334,0}))&lt;=0,0,ROUND(MAX(0,I231-ROUNDUP(IF(I231&lt;=158333,54167,I231*LOOKUP(I231,{0,158334,300000,550000,708331},{0,0.3,0.2,0.1,0})+LOOKUP(I231,{0,158334,300000,550000,708331},{0,6667,36667,91667,162500})),0)-LOOKUP(I231,{0,2120834,2162500,2204167,2245834},{48334,40000,26667,13334,0}))*LOOKUP(MAX(0,I231-ROUNDUP(IF(I231&lt;=158333,54167,I231*LOOKUP(I231,{0,158334,300000,550000,708331},{0,0.3,0.2,0.1,0})+LOOKUP(I231,{0,158334,300000,550000,708331},{0,6667,36667,91667,162500})),0)-LOOKUP(I231,{0,2120834,2162500,2204167,2245834},{48334,40000,26667,13334,0})),{0,162501,275001,579167,750001,1500001,3333334},{0.05105,0.1021,0.2042,0.23483,0.33693,0.4084,0.45945})-LOOKUP(MAX(0,I231-ROUNDUP(IF(I231&lt;=158333,54167,I231*LOOKUP(I231,{0,158334,300000,550000,708331},{0,0.3,0.2,0.1,0})+LOOKUP(I231,{0,158334,300000,550000,708331},{0,6667,36667,91667,162500})),0)-LOOKUP(I231,{0,2120834,2162500,2204167,2245834},{48334,40000,26667,13334,0})),{0,162501,275001,579167,750001,1500001,3333334},{0,8296,36374,54113,130688,237893,408061}),-1))</f>
        <v/>
      </c>
      <c r="K231" s="25">
        <f>IF(AND(D231&gt;0,C231&gt;=E231),ROUND(B231*D231,0),0)</f>
        <v/>
      </c>
      <c r="L231" s="25">
        <f>ROUND(K231*0.14575,0)</f>
        <v/>
      </c>
      <c r="M231" s="25">
        <f>IF(K231=0,0,ROUNDDOWN(ROUND((K231-L231)*LOOKUP(I231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31" s="25">
        <f>B231*C231+K231</f>
        <v/>
      </c>
      <c r="O231" s="25">
        <f>H231*C231+L231</f>
        <v/>
      </c>
      <c r="P231" s="25">
        <f>J231*C231+M231</f>
        <v/>
      </c>
      <c r="Q231" s="25">
        <f>IF(F231=1,IF(N231&lt;741000,0,IF(N231&lt;2191000,N231-740000,IF(N231&lt;2193000,1451000,IF(N231&lt;2196000,1453000,IF(N231&lt;2200000,1456000,IF(N231&lt;6600000,ROUND(IF(FLOOR(N231,4000)&lt;=3600000,FLOOR(N231,4000)*0.7-80000,FLOOR(N231,4000)*0.8-440000),0),IF(N231&lt;=8500000,ROUNDDOWN(N231*0.9-1100000,0),N231-1950000))))))),IF(N231&lt;651000,0,IF(N231&lt;1900000,N231-650000,IF(N231&lt;6600000,ROUND(IF(FLOOR(N231,4000)&lt;=3600000,FLOOR(N231,4000)*0.7-80000,FLOOR(N231,4000)*0.8-440000),0),IF(N231&lt;=8500000,ROUNDDOWN(N231*0.9-1100000,0),N231-1950000)))))</f>
        <v/>
      </c>
      <c r="R231" s="25">
        <f>IF(F231=1,LOOKUP(Q231,{0,4890001,6550001,23500001},{1040000,670000,620000,0}),LOOKUP(Q231,{0,1320001,3360001,4890001,6550001,23500001},{950000,880000,680000,630000,580000,0}))</f>
        <v/>
      </c>
      <c r="S231" s="25">
        <f>MAX(0,ROUNDDOWN(Q231-O231-R231-G231,-3))</f>
        <v/>
      </c>
      <c r="T231" s="25">
        <f>IF(S231&lt;=0,0,ROUNDDOWN(S231*LOOKUP(S231,{0,1950001,3300001,6950001,9000001,18000001,40000001},{0.05,0.1,0.2,0.23,0.33,0.4,0.45})-LOOKUP(S231,{0,1950001,3300001,6950001,9000001,18000001,40000001},{0,97500,427500,636000,1536000,2796000,4796000}),0)+ROUNDDOWN(ROUNDDOWN(S231*LOOKUP(S231,{0,1950001,3300001,6950001,9000001,18000001,40000001},{0.05,0.1,0.2,0.23,0.33,0.4,0.45})-LOOKUP(S231,{0,1950001,3300001,6950001,9000001,18000001,40000001},{0,97500,427500,636000,1536000,2796000,4796000}),0)*0.021,0))</f>
        <v/>
      </c>
      <c r="U231" s="25">
        <f>P231-T231</f>
        <v/>
      </c>
      <c r="V231" s="26">
        <f>IF(AND(P231&gt;0,T231=0),1,0)</f>
        <v/>
      </c>
    </row>
    <row r="232">
      <c r="A232" t="inlineStr">
        <is>
          <t>1万円刻み</t>
        </is>
      </c>
      <c r="B232" s="25">
        <f>'4_1万円刻み'!$A$7</f>
        <v/>
      </c>
      <c r="C232" s="26" t="n">
        <v>2</v>
      </c>
      <c r="D232" s="27" t="n">
        <v>0</v>
      </c>
      <c r="E232" s="26" t="n">
        <v>7</v>
      </c>
      <c r="F232" s="26" t="n">
        <v>1</v>
      </c>
      <c r="G232" s="25" t="n">
        <v>0</v>
      </c>
      <c r="H232" s="25">
        <f>ROUND(B232*0.14575,0)</f>
        <v/>
      </c>
      <c r="I232" s="25">
        <f>B232-H232</f>
        <v/>
      </c>
      <c r="J232" s="25">
        <f>IF(MAX(0,I232-ROUNDUP(IF(I232&lt;=158333,54167,I232*LOOKUP(I232,{0,158334,300000,550000,708331},{0,0.3,0.2,0.1,0})+LOOKUP(I232,{0,158334,300000,550000,708331},{0,6667,36667,91667,162500})),0)-LOOKUP(I232,{0,2120834,2162500,2204167,2245834},{48334,40000,26667,13334,0}))&lt;=0,0,ROUND(MAX(0,I232-ROUNDUP(IF(I232&lt;=158333,54167,I232*LOOKUP(I232,{0,158334,300000,550000,708331},{0,0.3,0.2,0.1,0})+LOOKUP(I232,{0,158334,300000,550000,708331},{0,6667,36667,91667,162500})),0)-LOOKUP(I232,{0,2120834,2162500,2204167,2245834},{48334,40000,26667,13334,0}))*LOOKUP(MAX(0,I232-ROUNDUP(IF(I232&lt;=158333,54167,I232*LOOKUP(I232,{0,158334,300000,550000,708331},{0,0.3,0.2,0.1,0})+LOOKUP(I232,{0,158334,300000,550000,708331},{0,6667,36667,91667,162500})),0)-LOOKUP(I232,{0,2120834,2162500,2204167,2245834},{48334,40000,26667,13334,0})),{0,162501,275001,579167,750001,1500001,3333334},{0.05105,0.1021,0.2042,0.23483,0.33693,0.4084,0.45945})-LOOKUP(MAX(0,I232-ROUNDUP(IF(I232&lt;=158333,54167,I232*LOOKUP(I232,{0,158334,300000,550000,708331},{0,0.3,0.2,0.1,0})+LOOKUP(I232,{0,158334,300000,550000,708331},{0,6667,36667,91667,162500})),0)-LOOKUP(I232,{0,2120834,2162500,2204167,2245834},{48334,40000,26667,13334,0})),{0,162501,275001,579167,750001,1500001,3333334},{0,8296,36374,54113,130688,237893,408061}),-1))</f>
        <v/>
      </c>
      <c r="K232" s="25">
        <f>IF(AND(D232&gt;0,C232&gt;=E232),ROUND(B232*D232,0),0)</f>
        <v/>
      </c>
      <c r="L232" s="25">
        <f>ROUND(K232*0.14575,0)</f>
        <v/>
      </c>
      <c r="M232" s="25">
        <f>IF(K232=0,0,ROUNDDOWN(ROUND((K232-L232)*LOOKUP(I232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32" s="25">
        <f>B232*C232+K232</f>
        <v/>
      </c>
      <c r="O232" s="25">
        <f>H232*C232+L232</f>
        <v/>
      </c>
      <c r="P232" s="25">
        <f>J232*C232+M232</f>
        <v/>
      </c>
      <c r="Q232" s="25">
        <f>IF(F232=1,IF(N232&lt;741000,0,IF(N232&lt;2191000,N232-740000,IF(N232&lt;2193000,1451000,IF(N232&lt;2196000,1453000,IF(N232&lt;2200000,1456000,IF(N232&lt;6600000,ROUND(IF(FLOOR(N232,4000)&lt;=3600000,FLOOR(N232,4000)*0.7-80000,FLOOR(N232,4000)*0.8-440000),0),IF(N232&lt;=8500000,ROUNDDOWN(N232*0.9-1100000,0),N232-1950000))))))),IF(N232&lt;651000,0,IF(N232&lt;1900000,N232-650000,IF(N232&lt;6600000,ROUND(IF(FLOOR(N232,4000)&lt;=3600000,FLOOR(N232,4000)*0.7-80000,FLOOR(N232,4000)*0.8-440000),0),IF(N232&lt;=8500000,ROUNDDOWN(N232*0.9-1100000,0),N232-1950000)))))</f>
        <v/>
      </c>
      <c r="R232" s="25">
        <f>IF(F232=1,LOOKUP(Q232,{0,4890001,6550001,23500001},{1040000,670000,620000,0}),LOOKUP(Q232,{0,1320001,3360001,4890001,6550001,23500001},{950000,880000,680000,630000,580000,0}))</f>
        <v/>
      </c>
      <c r="S232" s="25">
        <f>MAX(0,ROUNDDOWN(Q232-O232-R232-G232,-3))</f>
        <v/>
      </c>
      <c r="T232" s="25">
        <f>IF(S232&lt;=0,0,ROUNDDOWN(S232*LOOKUP(S232,{0,1950001,3300001,6950001,9000001,18000001,40000001},{0.05,0.1,0.2,0.23,0.33,0.4,0.45})-LOOKUP(S232,{0,1950001,3300001,6950001,9000001,18000001,40000001},{0,97500,427500,636000,1536000,2796000,4796000}),0)+ROUNDDOWN(ROUNDDOWN(S232*LOOKUP(S232,{0,1950001,3300001,6950001,9000001,18000001,40000001},{0.05,0.1,0.2,0.23,0.33,0.4,0.45})-LOOKUP(S232,{0,1950001,3300001,6950001,9000001,18000001,40000001},{0,97500,427500,636000,1536000,2796000,4796000}),0)*0.021,0))</f>
        <v/>
      </c>
      <c r="U232" s="25">
        <f>P232-T232</f>
        <v/>
      </c>
      <c r="V232" s="26">
        <f>IF(AND(P232&gt;0,T232=0),1,0)</f>
        <v/>
      </c>
    </row>
    <row r="233">
      <c r="A233" t="inlineStr">
        <is>
          <t>1万円刻み</t>
        </is>
      </c>
      <c r="B233" s="25">
        <f>'4_1万円刻み'!$A$7</f>
        <v/>
      </c>
      <c r="C233" s="26" t="n">
        <v>3</v>
      </c>
      <c r="D233" s="27" t="n">
        <v>0</v>
      </c>
      <c r="E233" s="26" t="n">
        <v>7</v>
      </c>
      <c r="F233" s="26" t="n">
        <v>1</v>
      </c>
      <c r="G233" s="25" t="n">
        <v>0</v>
      </c>
      <c r="H233" s="25">
        <f>ROUND(B233*0.14575,0)</f>
        <v/>
      </c>
      <c r="I233" s="25">
        <f>B233-H233</f>
        <v/>
      </c>
      <c r="J233" s="25">
        <f>IF(MAX(0,I233-ROUNDUP(IF(I233&lt;=158333,54167,I233*LOOKUP(I233,{0,158334,300000,550000,708331},{0,0.3,0.2,0.1,0})+LOOKUP(I233,{0,158334,300000,550000,708331},{0,6667,36667,91667,162500})),0)-LOOKUP(I233,{0,2120834,2162500,2204167,2245834},{48334,40000,26667,13334,0}))&lt;=0,0,ROUND(MAX(0,I233-ROUNDUP(IF(I233&lt;=158333,54167,I233*LOOKUP(I233,{0,158334,300000,550000,708331},{0,0.3,0.2,0.1,0})+LOOKUP(I233,{0,158334,300000,550000,708331},{0,6667,36667,91667,162500})),0)-LOOKUP(I233,{0,2120834,2162500,2204167,2245834},{48334,40000,26667,13334,0}))*LOOKUP(MAX(0,I233-ROUNDUP(IF(I233&lt;=158333,54167,I233*LOOKUP(I233,{0,158334,300000,550000,708331},{0,0.3,0.2,0.1,0})+LOOKUP(I233,{0,158334,300000,550000,708331},{0,6667,36667,91667,162500})),0)-LOOKUP(I233,{0,2120834,2162500,2204167,2245834},{48334,40000,26667,13334,0})),{0,162501,275001,579167,750001,1500001,3333334},{0.05105,0.1021,0.2042,0.23483,0.33693,0.4084,0.45945})-LOOKUP(MAX(0,I233-ROUNDUP(IF(I233&lt;=158333,54167,I233*LOOKUP(I233,{0,158334,300000,550000,708331},{0,0.3,0.2,0.1,0})+LOOKUP(I233,{0,158334,300000,550000,708331},{0,6667,36667,91667,162500})),0)-LOOKUP(I233,{0,2120834,2162500,2204167,2245834},{48334,40000,26667,13334,0})),{0,162501,275001,579167,750001,1500001,3333334},{0,8296,36374,54113,130688,237893,408061}),-1))</f>
        <v/>
      </c>
      <c r="K233" s="25">
        <f>IF(AND(D233&gt;0,C233&gt;=E233),ROUND(B233*D233,0),0)</f>
        <v/>
      </c>
      <c r="L233" s="25">
        <f>ROUND(K233*0.14575,0)</f>
        <v/>
      </c>
      <c r="M233" s="25">
        <f>IF(K233=0,0,ROUNDDOWN(ROUND((K233-L233)*LOOKUP(I233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33" s="25">
        <f>B233*C233+K233</f>
        <v/>
      </c>
      <c r="O233" s="25">
        <f>H233*C233+L233</f>
        <v/>
      </c>
      <c r="P233" s="25">
        <f>J233*C233+M233</f>
        <v/>
      </c>
      <c r="Q233" s="25">
        <f>IF(F233=1,IF(N233&lt;741000,0,IF(N233&lt;2191000,N233-740000,IF(N233&lt;2193000,1451000,IF(N233&lt;2196000,1453000,IF(N233&lt;2200000,1456000,IF(N233&lt;6600000,ROUND(IF(FLOOR(N233,4000)&lt;=3600000,FLOOR(N233,4000)*0.7-80000,FLOOR(N233,4000)*0.8-440000),0),IF(N233&lt;=8500000,ROUNDDOWN(N233*0.9-1100000,0),N233-1950000))))))),IF(N233&lt;651000,0,IF(N233&lt;1900000,N233-650000,IF(N233&lt;6600000,ROUND(IF(FLOOR(N233,4000)&lt;=3600000,FLOOR(N233,4000)*0.7-80000,FLOOR(N233,4000)*0.8-440000),0),IF(N233&lt;=8500000,ROUNDDOWN(N233*0.9-1100000,0),N233-1950000)))))</f>
        <v/>
      </c>
      <c r="R233" s="25">
        <f>IF(F233=1,LOOKUP(Q233,{0,4890001,6550001,23500001},{1040000,670000,620000,0}),LOOKUP(Q233,{0,1320001,3360001,4890001,6550001,23500001},{950000,880000,680000,630000,580000,0}))</f>
        <v/>
      </c>
      <c r="S233" s="25">
        <f>MAX(0,ROUNDDOWN(Q233-O233-R233-G233,-3))</f>
        <v/>
      </c>
      <c r="T233" s="25">
        <f>IF(S233&lt;=0,0,ROUNDDOWN(S233*LOOKUP(S233,{0,1950001,3300001,6950001,9000001,18000001,40000001},{0.05,0.1,0.2,0.23,0.33,0.4,0.45})-LOOKUP(S233,{0,1950001,3300001,6950001,9000001,18000001,40000001},{0,97500,427500,636000,1536000,2796000,4796000}),0)+ROUNDDOWN(ROUNDDOWN(S233*LOOKUP(S233,{0,1950001,3300001,6950001,9000001,18000001,40000001},{0.05,0.1,0.2,0.23,0.33,0.4,0.45})-LOOKUP(S233,{0,1950001,3300001,6950001,9000001,18000001,40000001},{0,97500,427500,636000,1536000,2796000,4796000}),0)*0.021,0))</f>
        <v/>
      </c>
      <c r="U233" s="25">
        <f>P233-T233</f>
        <v/>
      </c>
      <c r="V233" s="26">
        <f>IF(AND(P233&gt;0,T233=0),1,0)</f>
        <v/>
      </c>
    </row>
    <row r="234">
      <c r="A234" t="inlineStr">
        <is>
          <t>1万円刻み</t>
        </is>
      </c>
      <c r="B234" s="25">
        <f>'4_1万円刻み'!$A$7</f>
        <v/>
      </c>
      <c r="C234" s="26" t="n">
        <v>4</v>
      </c>
      <c r="D234" s="27" t="n">
        <v>0</v>
      </c>
      <c r="E234" s="26" t="n">
        <v>7</v>
      </c>
      <c r="F234" s="26" t="n">
        <v>1</v>
      </c>
      <c r="G234" s="25" t="n">
        <v>0</v>
      </c>
      <c r="H234" s="25">
        <f>ROUND(B234*0.14575,0)</f>
        <v/>
      </c>
      <c r="I234" s="25">
        <f>B234-H234</f>
        <v/>
      </c>
      <c r="J234" s="25">
        <f>IF(MAX(0,I234-ROUNDUP(IF(I234&lt;=158333,54167,I234*LOOKUP(I234,{0,158334,300000,550000,708331},{0,0.3,0.2,0.1,0})+LOOKUP(I234,{0,158334,300000,550000,708331},{0,6667,36667,91667,162500})),0)-LOOKUP(I234,{0,2120834,2162500,2204167,2245834},{48334,40000,26667,13334,0}))&lt;=0,0,ROUND(MAX(0,I234-ROUNDUP(IF(I234&lt;=158333,54167,I234*LOOKUP(I234,{0,158334,300000,550000,708331},{0,0.3,0.2,0.1,0})+LOOKUP(I234,{0,158334,300000,550000,708331},{0,6667,36667,91667,162500})),0)-LOOKUP(I234,{0,2120834,2162500,2204167,2245834},{48334,40000,26667,13334,0}))*LOOKUP(MAX(0,I234-ROUNDUP(IF(I234&lt;=158333,54167,I234*LOOKUP(I234,{0,158334,300000,550000,708331},{0,0.3,0.2,0.1,0})+LOOKUP(I234,{0,158334,300000,550000,708331},{0,6667,36667,91667,162500})),0)-LOOKUP(I234,{0,2120834,2162500,2204167,2245834},{48334,40000,26667,13334,0})),{0,162501,275001,579167,750001,1500001,3333334},{0.05105,0.1021,0.2042,0.23483,0.33693,0.4084,0.45945})-LOOKUP(MAX(0,I234-ROUNDUP(IF(I234&lt;=158333,54167,I234*LOOKUP(I234,{0,158334,300000,550000,708331},{0,0.3,0.2,0.1,0})+LOOKUP(I234,{0,158334,300000,550000,708331},{0,6667,36667,91667,162500})),0)-LOOKUP(I234,{0,2120834,2162500,2204167,2245834},{48334,40000,26667,13334,0})),{0,162501,275001,579167,750001,1500001,3333334},{0,8296,36374,54113,130688,237893,408061}),-1))</f>
        <v/>
      </c>
      <c r="K234" s="25">
        <f>IF(AND(D234&gt;0,C234&gt;=E234),ROUND(B234*D234,0),0)</f>
        <v/>
      </c>
      <c r="L234" s="25">
        <f>ROUND(K234*0.14575,0)</f>
        <v/>
      </c>
      <c r="M234" s="25">
        <f>IF(K234=0,0,ROUNDDOWN(ROUND((K234-L234)*LOOKUP(I234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34" s="25">
        <f>B234*C234+K234</f>
        <v/>
      </c>
      <c r="O234" s="25">
        <f>H234*C234+L234</f>
        <v/>
      </c>
      <c r="P234" s="25">
        <f>J234*C234+M234</f>
        <v/>
      </c>
      <c r="Q234" s="25">
        <f>IF(F234=1,IF(N234&lt;741000,0,IF(N234&lt;2191000,N234-740000,IF(N234&lt;2193000,1451000,IF(N234&lt;2196000,1453000,IF(N234&lt;2200000,1456000,IF(N234&lt;6600000,ROUND(IF(FLOOR(N234,4000)&lt;=3600000,FLOOR(N234,4000)*0.7-80000,FLOOR(N234,4000)*0.8-440000),0),IF(N234&lt;=8500000,ROUNDDOWN(N234*0.9-1100000,0),N234-1950000))))))),IF(N234&lt;651000,0,IF(N234&lt;1900000,N234-650000,IF(N234&lt;6600000,ROUND(IF(FLOOR(N234,4000)&lt;=3600000,FLOOR(N234,4000)*0.7-80000,FLOOR(N234,4000)*0.8-440000),0),IF(N234&lt;=8500000,ROUNDDOWN(N234*0.9-1100000,0),N234-1950000)))))</f>
        <v/>
      </c>
      <c r="R234" s="25">
        <f>IF(F234=1,LOOKUP(Q234,{0,4890001,6550001,23500001},{1040000,670000,620000,0}),LOOKUP(Q234,{0,1320001,3360001,4890001,6550001,23500001},{950000,880000,680000,630000,580000,0}))</f>
        <v/>
      </c>
      <c r="S234" s="25">
        <f>MAX(0,ROUNDDOWN(Q234-O234-R234-G234,-3))</f>
        <v/>
      </c>
      <c r="T234" s="25">
        <f>IF(S234&lt;=0,0,ROUNDDOWN(S234*LOOKUP(S234,{0,1950001,3300001,6950001,9000001,18000001,40000001},{0.05,0.1,0.2,0.23,0.33,0.4,0.45})-LOOKUP(S234,{0,1950001,3300001,6950001,9000001,18000001,40000001},{0,97500,427500,636000,1536000,2796000,4796000}),0)+ROUNDDOWN(ROUNDDOWN(S234*LOOKUP(S234,{0,1950001,3300001,6950001,9000001,18000001,40000001},{0.05,0.1,0.2,0.23,0.33,0.4,0.45})-LOOKUP(S234,{0,1950001,3300001,6950001,9000001,18000001,40000001},{0,97500,427500,636000,1536000,2796000,4796000}),0)*0.021,0))</f>
        <v/>
      </c>
      <c r="U234" s="25">
        <f>P234-T234</f>
        <v/>
      </c>
      <c r="V234" s="26">
        <f>IF(AND(P234&gt;0,T234=0),1,0)</f>
        <v/>
      </c>
    </row>
    <row r="235">
      <c r="A235" t="inlineStr">
        <is>
          <t>1万円刻み</t>
        </is>
      </c>
      <c r="B235" s="25">
        <f>'4_1万円刻み'!$A$7</f>
        <v/>
      </c>
      <c r="C235" s="26" t="n">
        <v>5</v>
      </c>
      <c r="D235" s="27" t="n">
        <v>0</v>
      </c>
      <c r="E235" s="26" t="n">
        <v>7</v>
      </c>
      <c r="F235" s="26" t="n">
        <v>1</v>
      </c>
      <c r="G235" s="25" t="n">
        <v>0</v>
      </c>
      <c r="H235" s="25">
        <f>ROUND(B235*0.14575,0)</f>
        <v/>
      </c>
      <c r="I235" s="25">
        <f>B235-H235</f>
        <v/>
      </c>
      <c r="J235" s="25">
        <f>IF(MAX(0,I235-ROUNDUP(IF(I235&lt;=158333,54167,I235*LOOKUP(I235,{0,158334,300000,550000,708331},{0,0.3,0.2,0.1,0})+LOOKUP(I235,{0,158334,300000,550000,708331},{0,6667,36667,91667,162500})),0)-LOOKUP(I235,{0,2120834,2162500,2204167,2245834},{48334,40000,26667,13334,0}))&lt;=0,0,ROUND(MAX(0,I235-ROUNDUP(IF(I235&lt;=158333,54167,I235*LOOKUP(I235,{0,158334,300000,550000,708331},{0,0.3,0.2,0.1,0})+LOOKUP(I235,{0,158334,300000,550000,708331},{0,6667,36667,91667,162500})),0)-LOOKUP(I235,{0,2120834,2162500,2204167,2245834},{48334,40000,26667,13334,0}))*LOOKUP(MAX(0,I235-ROUNDUP(IF(I235&lt;=158333,54167,I235*LOOKUP(I235,{0,158334,300000,550000,708331},{0,0.3,0.2,0.1,0})+LOOKUP(I235,{0,158334,300000,550000,708331},{0,6667,36667,91667,162500})),0)-LOOKUP(I235,{0,2120834,2162500,2204167,2245834},{48334,40000,26667,13334,0})),{0,162501,275001,579167,750001,1500001,3333334},{0.05105,0.1021,0.2042,0.23483,0.33693,0.4084,0.45945})-LOOKUP(MAX(0,I235-ROUNDUP(IF(I235&lt;=158333,54167,I235*LOOKUP(I235,{0,158334,300000,550000,708331},{0,0.3,0.2,0.1,0})+LOOKUP(I235,{0,158334,300000,550000,708331},{0,6667,36667,91667,162500})),0)-LOOKUP(I235,{0,2120834,2162500,2204167,2245834},{48334,40000,26667,13334,0})),{0,162501,275001,579167,750001,1500001,3333334},{0,8296,36374,54113,130688,237893,408061}),-1))</f>
        <v/>
      </c>
      <c r="K235" s="25">
        <f>IF(AND(D235&gt;0,C235&gt;=E235),ROUND(B235*D235,0),0)</f>
        <v/>
      </c>
      <c r="L235" s="25">
        <f>ROUND(K235*0.14575,0)</f>
        <v/>
      </c>
      <c r="M235" s="25">
        <f>IF(K235=0,0,ROUNDDOWN(ROUND((K235-L235)*LOOKUP(I235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35" s="25">
        <f>B235*C235+K235</f>
        <v/>
      </c>
      <c r="O235" s="25">
        <f>H235*C235+L235</f>
        <v/>
      </c>
      <c r="P235" s="25">
        <f>J235*C235+M235</f>
        <v/>
      </c>
      <c r="Q235" s="25">
        <f>IF(F235=1,IF(N235&lt;741000,0,IF(N235&lt;2191000,N235-740000,IF(N235&lt;2193000,1451000,IF(N235&lt;2196000,1453000,IF(N235&lt;2200000,1456000,IF(N235&lt;6600000,ROUND(IF(FLOOR(N235,4000)&lt;=3600000,FLOOR(N235,4000)*0.7-80000,FLOOR(N235,4000)*0.8-440000),0),IF(N235&lt;=8500000,ROUNDDOWN(N235*0.9-1100000,0),N235-1950000))))))),IF(N235&lt;651000,0,IF(N235&lt;1900000,N235-650000,IF(N235&lt;6600000,ROUND(IF(FLOOR(N235,4000)&lt;=3600000,FLOOR(N235,4000)*0.7-80000,FLOOR(N235,4000)*0.8-440000),0),IF(N235&lt;=8500000,ROUNDDOWN(N235*0.9-1100000,0),N235-1950000)))))</f>
        <v/>
      </c>
      <c r="R235" s="25">
        <f>IF(F235=1,LOOKUP(Q235,{0,4890001,6550001,23500001},{1040000,670000,620000,0}),LOOKUP(Q235,{0,1320001,3360001,4890001,6550001,23500001},{950000,880000,680000,630000,580000,0}))</f>
        <v/>
      </c>
      <c r="S235" s="25">
        <f>MAX(0,ROUNDDOWN(Q235-O235-R235-G235,-3))</f>
        <v/>
      </c>
      <c r="T235" s="25">
        <f>IF(S235&lt;=0,0,ROUNDDOWN(S235*LOOKUP(S235,{0,1950001,3300001,6950001,9000001,18000001,40000001},{0.05,0.1,0.2,0.23,0.33,0.4,0.45})-LOOKUP(S235,{0,1950001,3300001,6950001,9000001,18000001,40000001},{0,97500,427500,636000,1536000,2796000,4796000}),0)+ROUNDDOWN(ROUNDDOWN(S235*LOOKUP(S235,{0,1950001,3300001,6950001,9000001,18000001,40000001},{0.05,0.1,0.2,0.23,0.33,0.4,0.45})-LOOKUP(S235,{0,1950001,3300001,6950001,9000001,18000001,40000001},{0,97500,427500,636000,1536000,2796000,4796000}),0)*0.021,0))</f>
        <v/>
      </c>
      <c r="U235" s="25">
        <f>P235-T235</f>
        <v/>
      </c>
      <c r="V235" s="26">
        <f>IF(AND(P235&gt;0,T235=0),1,0)</f>
        <v/>
      </c>
    </row>
    <row r="236">
      <c r="A236" t="inlineStr">
        <is>
          <t>1万円刻み</t>
        </is>
      </c>
      <c r="B236" s="25">
        <f>'4_1万円刻み'!$A$7</f>
        <v/>
      </c>
      <c r="C236" s="26" t="n">
        <v>6</v>
      </c>
      <c r="D236" s="27" t="n">
        <v>0</v>
      </c>
      <c r="E236" s="26" t="n">
        <v>7</v>
      </c>
      <c r="F236" s="26" t="n">
        <v>1</v>
      </c>
      <c r="G236" s="25" t="n">
        <v>0</v>
      </c>
      <c r="H236" s="25">
        <f>ROUND(B236*0.14575,0)</f>
        <v/>
      </c>
      <c r="I236" s="25">
        <f>B236-H236</f>
        <v/>
      </c>
      <c r="J236" s="25">
        <f>IF(MAX(0,I236-ROUNDUP(IF(I236&lt;=158333,54167,I236*LOOKUP(I236,{0,158334,300000,550000,708331},{0,0.3,0.2,0.1,0})+LOOKUP(I236,{0,158334,300000,550000,708331},{0,6667,36667,91667,162500})),0)-LOOKUP(I236,{0,2120834,2162500,2204167,2245834},{48334,40000,26667,13334,0}))&lt;=0,0,ROUND(MAX(0,I236-ROUNDUP(IF(I236&lt;=158333,54167,I236*LOOKUP(I236,{0,158334,300000,550000,708331},{0,0.3,0.2,0.1,0})+LOOKUP(I236,{0,158334,300000,550000,708331},{0,6667,36667,91667,162500})),0)-LOOKUP(I236,{0,2120834,2162500,2204167,2245834},{48334,40000,26667,13334,0}))*LOOKUP(MAX(0,I236-ROUNDUP(IF(I236&lt;=158333,54167,I236*LOOKUP(I236,{0,158334,300000,550000,708331},{0,0.3,0.2,0.1,0})+LOOKUP(I236,{0,158334,300000,550000,708331},{0,6667,36667,91667,162500})),0)-LOOKUP(I236,{0,2120834,2162500,2204167,2245834},{48334,40000,26667,13334,0})),{0,162501,275001,579167,750001,1500001,3333334},{0.05105,0.1021,0.2042,0.23483,0.33693,0.4084,0.45945})-LOOKUP(MAX(0,I236-ROUNDUP(IF(I236&lt;=158333,54167,I236*LOOKUP(I236,{0,158334,300000,550000,708331},{0,0.3,0.2,0.1,0})+LOOKUP(I236,{0,158334,300000,550000,708331},{0,6667,36667,91667,162500})),0)-LOOKUP(I236,{0,2120834,2162500,2204167,2245834},{48334,40000,26667,13334,0})),{0,162501,275001,579167,750001,1500001,3333334},{0,8296,36374,54113,130688,237893,408061}),-1))</f>
        <v/>
      </c>
      <c r="K236" s="25">
        <f>IF(AND(D236&gt;0,C236&gt;=E236),ROUND(B236*D236,0),0)</f>
        <v/>
      </c>
      <c r="L236" s="25">
        <f>ROUND(K236*0.14575,0)</f>
        <v/>
      </c>
      <c r="M236" s="25">
        <f>IF(K236=0,0,ROUNDDOWN(ROUND((K236-L236)*LOOKUP(I236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36" s="25">
        <f>B236*C236+K236</f>
        <v/>
      </c>
      <c r="O236" s="25">
        <f>H236*C236+L236</f>
        <v/>
      </c>
      <c r="P236" s="25">
        <f>J236*C236+M236</f>
        <v/>
      </c>
      <c r="Q236" s="25">
        <f>IF(F236=1,IF(N236&lt;741000,0,IF(N236&lt;2191000,N236-740000,IF(N236&lt;2193000,1451000,IF(N236&lt;2196000,1453000,IF(N236&lt;2200000,1456000,IF(N236&lt;6600000,ROUND(IF(FLOOR(N236,4000)&lt;=3600000,FLOOR(N236,4000)*0.7-80000,FLOOR(N236,4000)*0.8-440000),0),IF(N236&lt;=8500000,ROUNDDOWN(N236*0.9-1100000,0),N236-1950000))))))),IF(N236&lt;651000,0,IF(N236&lt;1900000,N236-650000,IF(N236&lt;6600000,ROUND(IF(FLOOR(N236,4000)&lt;=3600000,FLOOR(N236,4000)*0.7-80000,FLOOR(N236,4000)*0.8-440000),0),IF(N236&lt;=8500000,ROUNDDOWN(N236*0.9-1100000,0),N236-1950000)))))</f>
        <v/>
      </c>
      <c r="R236" s="25">
        <f>IF(F236=1,LOOKUP(Q236,{0,4890001,6550001,23500001},{1040000,670000,620000,0}),LOOKUP(Q236,{0,1320001,3360001,4890001,6550001,23500001},{950000,880000,680000,630000,580000,0}))</f>
        <v/>
      </c>
      <c r="S236" s="25">
        <f>MAX(0,ROUNDDOWN(Q236-O236-R236-G236,-3))</f>
        <v/>
      </c>
      <c r="T236" s="25">
        <f>IF(S236&lt;=0,0,ROUNDDOWN(S236*LOOKUP(S236,{0,1950001,3300001,6950001,9000001,18000001,40000001},{0.05,0.1,0.2,0.23,0.33,0.4,0.45})-LOOKUP(S236,{0,1950001,3300001,6950001,9000001,18000001,40000001},{0,97500,427500,636000,1536000,2796000,4796000}),0)+ROUNDDOWN(ROUNDDOWN(S236*LOOKUP(S236,{0,1950001,3300001,6950001,9000001,18000001,40000001},{0.05,0.1,0.2,0.23,0.33,0.4,0.45})-LOOKUP(S236,{0,1950001,3300001,6950001,9000001,18000001,40000001},{0,97500,427500,636000,1536000,2796000,4796000}),0)*0.021,0))</f>
        <v/>
      </c>
      <c r="U236" s="25">
        <f>P236-T236</f>
        <v/>
      </c>
      <c r="V236" s="26">
        <f>IF(AND(P236&gt;0,T236=0),1,0)</f>
        <v/>
      </c>
    </row>
    <row r="237">
      <c r="A237" t="inlineStr">
        <is>
          <t>1万円刻み</t>
        </is>
      </c>
      <c r="B237" s="25">
        <f>'4_1万円刻み'!$A$7</f>
        <v/>
      </c>
      <c r="C237" s="26" t="n">
        <v>7</v>
      </c>
      <c r="D237" s="27" t="n">
        <v>0</v>
      </c>
      <c r="E237" s="26" t="n">
        <v>7</v>
      </c>
      <c r="F237" s="26" t="n">
        <v>1</v>
      </c>
      <c r="G237" s="25" t="n">
        <v>0</v>
      </c>
      <c r="H237" s="25">
        <f>ROUND(B237*0.14575,0)</f>
        <v/>
      </c>
      <c r="I237" s="25">
        <f>B237-H237</f>
        <v/>
      </c>
      <c r="J237" s="25">
        <f>IF(MAX(0,I237-ROUNDUP(IF(I237&lt;=158333,54167,I237*LOOKUP(I237,{0,158334,300000,550000,708331},{0,0.3,0.2,0.1,0})+LOOKUP(I237,{0,158334,300000,550000,708331},{0,6667,36667,91667,162500})),0)-LOOKUP(I237,{0,2120834,2162500,2204167,2245834},{48334,40000,26667,13334,0}))&lt;=0,0,ROUND(MAX(0,I237-ROUNDUP(IF(I237&lt;=158333,54167,I237*LOOKUP(I237,{0,158334,300000,550000,708331},{0,0.3,0.2,0.1,0})+LOOKUP(I237,{0,158334,300000,550000,708331},{0,6667,36667,91667,162500})),0)-LOOKUP(I237,{0,2120834,2162500,2204167,2245834},{48334,40000,26667,13334,0}))*LOOKUP(MAX(0,I237-ROUNDUP(IF(I237&lt;=158333,54167,I237*LOOKUP(I237,{0,158334,300000,550000,708331},{0,0.3,0.2,0.1,0})+LOOKUP(I237,{0,158334,300000,550000,708331},{0,6667,36667,91667,162500})),0)-LOOKUP(I237,{0,2120834,2162500,2204167,2245834},{48334,40000,26667,13334,0})),{0,162501,275001,579167,750001,1500001,3333334},{0.05105,0.1021,0.2042,0.23483,0.33693,0.4084,0.45945})-LOOKUP(MAX(0,I237-ROUNDUP(IF(I237&lt;=158333,54167,I237*LOOKUP(I237,{0,158334,300000,550000,708331},{0,0.3,0.2,0.1,0})+LOOKUP(I237,{0,158334,300000,550000,708331},{0,6667,36667,91667,162500})),0)-LOOKUP(I237,{0,2120834,2162500,2204167,2245834},{48334,40000,26667,13334,0})),{0,162501,275001,579167,750001,1500001,3333334},{0,8296,36374,54113,130688,237893,408061}),-1))</f>
        <v/>
      </c>
      <c r="K237" s="25">
        <f>IF(AND(D237&gt;0,C237&gt;=E237),ROUND(B237*D237,0),0)</f>
        <v/>
      </c>
      <c r="L237" s="25">
        <f>ROUND(K237*0.14575,0)</f>
        <v/>
      </c>
      <c r="M237" s="25">
        <f>IF(K237=0,0,ROUNDDOWN(ROUND((K237-L237)*LOOKUP(I237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37" s="25">
        <f>B237*C237+K237</f>
        <v/>
      </c>
      <c r="O237" s="25">
        <f>H237*C237+L237</f>
        <v/>
      </c>
      <c r="P237" s="25">
        <f>J237*C237+M237</f>
        <v/>
      </c>
      <c r="Q237" s="25">
        <f>IF(F237=1,IF(N237&lt;741000,0,IF(N237&lt;2191000,N237-740000,IF(N237&lt;2193000,1451000,IF(N237&lt;2196000,1453000,IF(N237&lt;2200000,1456000,IF(N237&lt;6600000,ROUND(IF(FLOOR(N237,4000)&lt;=3600000,FLOOR(N237,4000)*0.7-80000,FLOOR(N237,4000)*0.8-440000),0),IF(N237&lt;=8500000,ROUNDDOWN(N237*0.9-1100000,0),N237-1950000))))))),IF(N237&lt;651000,0,IF(N237&lt;1900000,N237-650000,IF(N237&lt;6600000,ROUND(IF(FLOOR(N237,4000)&lt;=3600000,FLOOR(N237,4000)*0.7-80000,FLOOR(N237,4000)*0.8-440000),0),IF(N237&lt;=8500000,ROUNDDOWN(N237*0.9-1100000,0),N237-1950000)))))</f>
        <v/>
      </c>
      <c r="R237" s="25">
        <f>IF(F237=1,LOOKUP(Q237,{0,4890001,6550001,23500001},{1040000,670000,620000,0}),LOOKUP(Q237,{0,1320001,3360001,4890001,6550001,23500001},{950000,880000,680000,630000,580000,0}))</f>
        <v/>
      </c>
      <c r="S237" s="25">
        <f>MAX(0,ROUNDDOWN(Q237-O237-R237-G237,-3))</f>
        <v/>
      </c>
      <c r="T237" s="25">
        <f>IF(S237&lt;=0,0,ROUNDDOWN(S237*LOOKUP(S237,{0,1950001,3300001,6950001,9000001,18000001,40000001},{0.05,0.1,0.2,0.23,0.33,0.4,0.45})-LOOKUP(S237,{0,1950001,3300001,6950001,9000001,18000001,40000001},{0,97500,427500,636000,1536000,2796000,4796000}),0)+ROUNDDOWN(ROUNDDOWN(S237*LOOKUP(S237,{0,1950001,3300001,6950001,9000001,18000001,40000001},{0.05,0.1,0.2,0.23,0.33,0.4,0.45})-LOOKUP(S237,{0,1950001,3300001,6950001,9000001,18000001,40000001},{0,97500,427500,636000,1536000,2796000,4796000}),0)*0.021,0))</f>
        <v/>
      </c>
      <c r="U237" s="25">
        <f>P237-T237</f>
        <v/>
      </c>
      <c r="V237" s="26">
        <f>IF(AND(P237&gt;0,T237=0),1,0)</f>
        <v/>
      </c>
    </row>
    <row r="238">
      <c r="A238" t="inlineStr">
        <is>
          <t>1万円刻み</t>
        </is>
      </c>
      <c r="B238" s="25">
        <f>'4_1万円刻み'!$A$7</f>
        <v/>
      </c>
      <c r="C238" s="26" t="n">
        <v>8</v>
      </c>
      <c r="D238" s="27" t="n">
        <v>0</v>
      </c>
      <c r="E238" s="26" t="n">
        <v>7</v>
      </c>
      <c r="F238" s="26" t="n">
        <v>1</v>
      </c>
      <c r="G238" s="25" t="n">
        <v>0</v>
      </c>
      <c r="H238" s="25">
        <f>ROUND(B238*0.14575,0)</f>
        <v/>
      </c>
      <c r="I238" s="25">
        <f>B238-H238</f>
        <v/>
      </c>
      <c r="J238" s="25">
        <f>IF(MAX(0,I238-ROUNDUP(IF(I238&lt;=158333,54167,I238*LOOKUP(I238,{0,158334,300000,550000,708331},{0,0.3,0.2,0.1,0})+LOOKUP(I238,{0,158334,300000,550000,708331},{0,6667,36667,91667,162500})),0)-LOOKUP(I238,{0,2120834,2162500,2204167,2245834},{48334,40000,26667,13334,0}))&lt;=0,0,ROUND(MAX(0,I238-ROUNDUP(IF(I238&lt;=158333,54167,I238*LOOKUP(I238,{0,158334,300000,550000,708331},{0,0.3,0.2,0.1,0})+LOOKUP(I238,{0,158334,300000,550000,708331},{0,6667,36667,91667,162500})),0)-LOOKUP(I238,{0,2120834,2162500,2204167,2245834},{48334,40000,26667,13334,0}))*LOOKUP(MAX(0,I238-ROUNDUP(IF(I238&lt;=158333,54167,I238*LOOKUP(I238,{0,158334,300000,550000,708331},{0,0.3,0.2,0.1,0})+LOOKUP(I238,{0,158334,300000,550000,708331},{0,6667,36667,91667,162500})),0)-LOOKUP(I238,{0,2120834,2162500,2204167,2245834},{48334,40000,26667,13334,0})),{0,162501,275001,579167,750001,1500001,3333334},{0.05105,0.1021,0.2042,0.23483,0.33693,0.4084,0.45945})-LOOKUP(MAX(0,I238-ROUNDUP(IF(I238&lt;=158333,54167,I238*LOOKUP(I238,{0,158334,300000,550000,708331},{0,0.3,0.2,0.1,0})+LOOKUP(I238,{0,158334,300000,550000,708331},{0,6667,36667,91667,162500})),0)-LOOKUP(I238,{0,2120834,2162500,2204167,2245834},{48334,40000,26667,13334,0})),{0,162501,275001,579167,750001,1500001,3333334},{0,8296,36374,54113,130688,237893,408061}),-1))</f>
        <v/>
      </c>
      <c r="K238" s="25">
        <f>IF(AND(D238&gt;0,C238&gt;=E238),ROUND(B238*D238,0),0)</f>
        <v/>
      </c>
      <c r="L238" s="25">
        <f>ROUND(K238*0.14575,0)</f>
        <v/>
      </c>
      <c r="M238" s="25">
        <f>IF(K238=0,0,ROUNDDOWN(ROUND((K238-L238)*LOOKUP(I238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38" s="25">
        <f>B238*C238+K238</f>
        <v/>
      </c>
      <c r="O238" s="25">
        <f>H238*C238+L238</f>
        <v/>
      </c>
      <c r="P238" s="25">
        <f>J238*C238+M238</f>
        <v/>
      </c>
      <c r="Q238" s="25">
        <f>IF(F238=1,IF(N238&lt;741000,0,IF(N238&lt;2191000,N238-740000,IF(N238&lt;2193000,1451000,IF(N238&lt;2196000,1453000,IF(N238&lt;2200000,1456000,IF(N238&lt;6600000,ROUND(IF(FLOOR(N238,4000)&lt;=3600000,FLOOR(N238,4000)*0.7-80000,FLOOR(N238,4000)*0.8-440000),0),IF(N238&lt;=8500000,ROUNDDOWN(N238*0.9-1100000,0),N238-1950000))))))),IF(N238&lt;651000,0,IF(N238&lt;1900000,N238-650000,IF(N238&lt;6600000,ROUND(IF(FLOOR(N238,4000)&lt;=3600000,FLOOR(N238,4000)*0.7-80000,FLOOR(N238,4000)*0.8-440000),0),IF(N238&lt;=8500000,ROUNDDOWN(N238*0.9-1100000,0),N238-1950000)))))</f>
        <v/>
      </c>
      <c r="R238" s="25">
        <f>IF(F238=1,LOOKUP(Q238,{0,4890001,6550001,23500001},{1040000,670000,620000,0}),LOOKUP(Q238,{0,1320001,3360001,4890001,6550001,23500001},{950000,880000,680000,630000,580000,0}))</f>
        <v/>
      </c>
      <c r="S238" s="25">
        <f>MAX(0,ROUNDDOWN(Q238-O238-R238-G238,-3))</f>
        <v/>
      </c>
      <c r="T238" s="25">
        <f>IF(S238&lt;=0,0,ROUNDDOWN(S238*LOOKUP(S238,{0,1950001,3300001,6950001,9000001,18000001,40000001},{0.05,0.1,0.2,0.23,0.33,0.4,0.45})-LOOKUP(S238,{0,1950001,3300001,6950001,9000001,18000001,40000001},{0,97500,427500,636000,1536000,2796000,4796000}),0)+ROUNDDOWN(ROUNDDOWN(S238*LOOKUP(S238,{0,1950001,3300001,6950001,9000001,18000001,40000001},{0.05,0.1,0.2,0.23,0.33,0.4,0.45})-LOOKUP(S238,{0,1950001,3300001,6950001,9000001,18000001,40000001},{0,97500,427500,636000,1536000,2796000,4796000}),0)*0.021,0))</f>
        <v/>
      </c>
      <c r="U238" s="25">
        <f>P238-T238</f>
        <v/>
      </c>
      <c r="V238" s="26">
        <f>IF(AND(P238&gt;0,T238=0),1,0)</f>
        <v/>
      </c>
    </row>
    <row r="239">
      <c r="A239" t="inlineStr">
        <is>
          <t>1万円刻み</t>
        </is>
      </c>
      <c r="B239" s="25">
        <f>'4_1万円刻み'!$A$7</f>
        <v/>
      </c>
      <c r="C239" s="26" t="n">
        <v>9</v>
      </c>
      <c r="D239" s="27" t="n">
        <v>0</v>
      </c>
      <c r="E239" s="26" t="n">
        <v>7</v>
      </c>
      <c r="F239" s="26" t="n">
        <v>1</v>
      </c>
      <c r="G239" s="25" t="n">
        <v>0</v>
      </c>
      <c r="H239" s="25">
        <f>ROUND(B239*0.14575,0)</f>
        <v/>
      </c>
      <c r="I239" s="25">
        <f>B239-H239</f>
        <v/>
      </c>
      <c r="J239" s="25">
        <f>IF(MAX(0,I239-ROUNDUP(IF(I239&lt;=158333,54167,I239*LOOKUP(I239,{0,158334,300000,550000,708331},{0,0.3,0.2,0.1,0})+LOOKUP(I239,{0,158334,300000,550000,708331},{0,6667,36667,91667,162500})),0)-LOOKUP(I239,{0,2120834,2162500,2204167,2245834},{48334,40000,26667,13334,0}))&lt;=0,0,ROUND(MAX(0,I239-ROUNDUP(IF(I239&lt;=158333,54167,I239*LOOKUP(I239,{0,158334,300000,550000,708331},{0,0.3,0.2,0.1,0})+LOOKUP(I239,{0,158334,300000,550000,708331},{0,6667,36667,91667,162500})),0)-LOOKUP(I239,{0,2120834,2162500,2204167,2245834},{48334,40000,26667,13334,0}))*LOOKUP(MAX(0,I239-ROUNDUP(IF(I239&lt;=158333,54167,I239*LOOKUP(I239,{0,158334,300000,550000,708331},{0,0.3,0.2,0.1,0})+LOOKUP(I239,{0,158334,300000,550000,708331},{0,6667,36667,91667,162500})),0)-LOOKUP(I239,{0,2120834,2162500,2204167,2245834},{48334,40000,26667,13334,0})),{0,162501,275001,579167,750001,1500001,3333334},{0.05105,0.1021,0.2042,0.23483,0.33693,0.4084,0.45945})-LOOKUP(MAX(0,I239-ROUNDUP(IF(I239&lt;=158333,54167,I239*LOOKUP(I239,{0,158334,300000,550000,708331},{0,0.3,0.2,0.1,0})+LOOKUP(I239,{0,158334,300000,550000,708331},{0,6667,36667,91667,162500})),0)-LOOKUP(I239,{0,2120834,2162500,2204167,2245834},{48334,40000,26667,13334,0})),{0,162501,275001,579167,750001,1500001,3333334},{0,8296,36374,54113,130688,237893,408061}),-1))</f>
        <v/>
      </c>
      <c r="K239" s="25">
        <f>IF(AND(D239&gt;0,C239&gt;=E239),ROUND(B239*D239,0),0)</f>
        <v/>
      </c>
      <c r="L239" s="25">
        <f>ROUND(K239*0.14575,0)</f>
        <v/>
      </c>
      <c r="M239" s="25">
        <f>IF(K239=0,0,ROUNDDOWN(ROUND((K239-L239)*LOOKUP(I239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39" s="25">
        <f>B239*C239+K239</f>
        <v/>
      </c>
      <c r="O239" s="25">
        <f>H239*C239+L239</f>
        <v/>
      </c>
      <c r="P239" s="25">
        <f>J239*C239+M239</f>
        <v/>
      </c>
      <c r="Q239" s="25">
        <f>IF(F239=1,IF(N239&lt;741000,0,IF(N239&lt;2191000,N239-740000,IF(N239&lt;2193000,1451000,IF(N239&lt;2196000,1453000,IF(N239&lt;2200000,1456000,IF(N239&lt;6600000,ROUND(IF(FLOOR(N239,4000)&lt;=3600000,FLOOR(N239,4000)*0.7-80000,FLOOR(N239,4000)*0.8-440000),0),IF(N239&lt;=8500000,ROUNDDOWN(N239*0.9-1100000,0),N239-1950000))))))),IF(N239&lt;651000,0,IF(N239&lt;1900000,N239-650000,IF(N239&lt;6600000,ROUND(IF(FLOOR(N239,4000)&lt;=3600000,FLOOR(N239,4000)*0.7-80000,FLOOR(N239,4000)*0.8-440000),0),IF(N239&lt;=8500000,ROUNDDOWN(N239*0.9-1100000,0),N239-1950000)))))</f>
        <v/>
      </c>
      <c r="R239" s="25">
        <f>IF(F239=1,LOOKUP(Q239,{0,4890001,6550001,23500001},{1040000,670000,620000,0}),LOOKUP(Q239,{0,1320001,3360001,4890001,6550001,23500001},{950000,880000,680000,630000,580000,0}))</f>
        <v/>
      </c>
      <c r="S239" s="25">
        <f>MAX(0,ROUNDDOWN(Q239-O239-R239-G239,-3))</f>
        <v/>
      </c>
      <c r="T239" s="25">
        <f>IF(S239&lt;=0,0,ROUNDDOWN(S239*LOOKUP(S239,{0,1950001,3300001,6950001,9000001,18000001,40000001},{0.05,0.1,0.2,0.23,0.33,0.4,0.45})-LOOKUP(S239,{0,1950001,3300001,6950001,9000001,18000001,40000001},{0,97500,427500,636000,1536000,2796000,4796000}),0)+ROUNDDOWN(ROUNDDOWN(S239*LOOKUP(S239,{0,1950001,3300001,6950001,9000001,18000001,40000001},{0.05,0.1,0.2,0.23,0.33,0.4,0.45})-LOOKUP(S239,{0,1950001,3300001,6950001,9000001,18000001,40000001},{0,97500,427500,636000,1536000,2796000,4796000}),0)*0.021,0))</f>
        <v/>
      </c>
      <c r="U239" s="25">
        <f>P239-T239</f>
        <v/>
      </c>
      <c r="V239" s="26">
        <f>IF(AND(P239&gt;0,T239=0),1,0)</f>
        <v/>
      </c>
    </row>
    <row r="240">
      <c r="A240" t="inlineStr">
        <is>
          <t>1万円刻み</t>
        </is>
      </c>
      <c r="B240" s="25">
        <f>'4_1万円刻み'!$A$7</f>
        <v/>
      </c>
      <c r="C240" s="26" t="n">
        <v>10</v>
      </c>
      <c r="D240" s="27" t="n">
        <v>0</v>
      </c>
      <c r="E240" s="26" t="n">
        <v>7</v>
      </c>
      <c r="F240" s="26" t="n">
        <v>1</v>
      </c>
      <c r="G240" s="25" t="n">
        <v>0</v>
      </c>
      <c r="H240" s="25">
        <f>ROUND(B240*0.14575,0)</f>
        <v/>
      </c>
      <c r="I240" s="25">
        <f>B240-H240</f>
        <v/>
      </c>
      <c r="J240" s="25">
        <f>IF(MAX(0,I240-ROUNDUP(IF(I240&lt;=158333,54167,I240*LOOKUP(I240,{0,158334,300000,550000,708331},{0,0.3,0.2,0.1,0})+LOOKUP(I240,{0,158334,300000,550000,708331},{0,6667,36667,91667,162500})),0)-LOOKUP(I240,{0,2120834,2162500,2204167,2245834},{48334,40000,26667,13334,0}))&lt;=0,0,ROUND(MAX(0,I240-ROUNDUP(IF(I240&lt;=158333,54167,I240*LOOKUP(I240,{0,158334,300000,550000,708331},{0,0.3,0.2,0.1,0})+LOOKUP(I240,{0,158334,300000,550000,708331},{0,6667,36667,91667,162500})),0)-LOOKUP(I240,{0,2120834,2162500,2204167,2245834},{48334,40000,26667,13334,0}))*LOOKUP(MAX(0,I240-ROUNDUP(IF(I240&lt;=158333,54167,I240*LOOKUP(I240,{0,158334,300000,550000,708331},{0,0.3,0.2,0.1,0})+LOOKUP(I240,{0,158334,300000,550000,708331},{0,6667,36667,91667,162500})),0)-LOOKUP(I240,{0,2120834,2162500,2204167,2245834},{48334,40000,26667,13334,0})),{0,162501,275001,579167,750001,1500001,3333334},{0.05105,0.1021,0.2042,0.23483,0.33693,0.4084,0.45945})-LOOKUP(MAX(0,I240-ROUNDUP(IF(I240&lt;=158333,54167,I240*LOOKUP(I240,{0,158334,300000,550000,708331},{0,0.3,0.2,0.1,0})+LOOKUP(I240,{0,158334,300000,550000,708331},{0,6667,36667,91667,162500})),0)-LOOKUP(I240,{0,2120834,2162500,2204167,2245834},{48334,40000,26667,13334,0})),{0,162501,275001,579167,750001,1500001,3333334},{0,8296,36374,54113,130688,237893,408061}),-1))</f>
        <v/>
      </c>
      <c r="K240" s="25">
        <f>IF(AND(D240&gt;0,C240&gt;=E240),ROUND(B240*D240,0),0)</f>
        <v/>
      </c>
      <c r="L240" s="25">
        <f>ROUND(K240*0.14575,0)</f>
        <v/>
      </c>
      <c r="M240" s="25">
        <f>IF(K240=0,0,ROUNDDOWN(ROUND((K240-L240)*LOOKUP(I240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40" s="25">
        <f>B240*C240+K240</f>
        <v/>
      </c>
      <c r="O240" s="25">
        <f>H240*C240+L240</f>
        <v/>
      </c>
      <c r="P240" s="25">
        <f>J240*C240+M240</f>
        <v/>
      </c>
      <c r="Q240" s="25">
        <f>IF(F240=1,IF(N240&lt;741000,0,IF(N240&lt;2191000,N240-740000,IF(N240&lt;2193000,1451000,IF(N240&lt;2196000,1453000,IF(N240&lt;2200000,1456000,IF(N240&lt;6600000,ROUND(IF(FLOOR(N240,4000)&lt;=3600000,FLOOR(N240,4000)*0.7-80000,FLOOR(N240,4000)*0.8-440000),0),IF(N240&lt;=8500000,ROUNDDOWN(N240*0.9-1100000,0),N240-1950000))))))),IF(N240&lt;651000,0,IF(N240&lt;1900000,N240-650000,IF(N240&lt;6600000,ROUND(IF(FLOOR(N240,4000)&lt;=3600000,FLOOR(N240,4000)*0.7-80000,FLOOR(N240,4000)*0.8-440000),0),IF(N240&lt;=8500000,ROUNDDOWN(N240*0.9-1100000,0),N240-1950000)))))</f>
        <v/>
      </c>
      <c r="R240" s="25">
        <f>IF(F240=1,LOOKUP(Q240,{0,4890001,6550001,23500001},{1040000,670000,620000,0}),LOOKUP(Q240,{0,1320001,3360001,4890001,6550001,23500001},{950000,880000,680000,630000,580000,0}))</f>
        <v/>
      </c>
      <c r="S240" s="25">
        <f>MAX(0,ROUNDDOWN(Q240-O240-R240-G240,-3))</f>
        <v/>
      </c>
      <c r="T240" s="25">
        <f>IF(S240&lt;=0,0,ROUNDDOWN(S240*LOOKUP(S240,{0,1950001,3300001,6950001,9000001,18000001,40000001},{0.05,0.1,0.2,0.23,0.33,0.4,0.45})-LOOKUP(S240,{0,1950001,3300001,6950001,9000001,18000001,40000001},{0,97500,427500,636000,1536000,2796000,4796000}),0)+ROUNDDOWN(ROUNDDOWN(S240*LOOKUP(S240,{0,1950001,3300001,6950001,9000001,18000001,40000001},{0.05,0.1,0.2,0.23,0.33,0.4,0.45})-LOOKUP(S240,{0,1950001,3300001,6950001,9000001,18000001,40000001},{0,97500,427500,636000,1536000,2796000,4796000}),0)*0.021,0))</f>
        <v/>
      </c>
      <c r="U240" s="25">
        <f>P240-T240</f>
        <v/>
      </c>
      <c r="V240" s="26">
        <f>IF(AND(P240&gt;0,T240=0),1,0)</f>
        <v/>
      </c>
    </row>
    <row r="241">
      <c r="A241" t="inlineStr">
        <is>
          <t>1万円刻み</t>
        </is>
      </c>
      <c r="B241" s="25">
        <f>'4_1万円刻み'!$A$7</f>
        <v/>
      </c>
      <c r="C241" s="26" t="n">
        <v>11</v>
      </c>
      <c r="D241" s="27" t="n">
        <v>0</v>
      </c>
      <c r="E241" s="26" t="n">
        <v>7</v>
      </c>
      <c r="F241" s="26" t="n">
        <v>1</v>
      </c>
      <c r="G241" s="25" t="n">
        <v>0</v>
      </c>
      <c r="H241" s="25">
        <f>ROUND(B241*0.14575,0)</f>
        <v/>
      </c>
      <c r="I241" s="25">
        <f>B241-H241</f>
        <v/>
      </c>
      <c r="J241" s="25">
        <f>IF(MAX(0,I241-ROUNDUP(IF(I241&lt;=158333,54167,I241*LOOKUP(I241,{0,158334,300000,550000,708331},{0,0.3,0.2,0.1,0})+LOOKUP(I241,{0,158334,300000,550000,708331},{0,6667,36667,91667,162500})),0)-LOOKUP(I241,{0,2120834,2162500,2204167,2245834},{48334,40000,26667,13334,0}))&lt;=0,0,ROUND(MAX(0,I241-ROUNDUP(IF(I241&lt;=158333,54167,I241*LOOKUP(I241,{0,158334,300000,550000,708331},{0,0.3,0.2,0.1,0})+LOOKUP(I241,{0,158334,300000,550000,708331},{0,6667,36667,91667,162500})),0)-LOOKUP(I241,{0,2120834,2162500,2204167,2245834},{48334,40000,26667,13334,0}))*LOOKUP(MAX(0,I241-ROUNDUP(IF(I241&lt;=158333,54167,I241*LOOKUP(I241,{0,158334,300000,550000,708331},{0,0.3,0.2,0.1,0})+LOOKUP(I241,{0,158334,300000,550000,708331},{0,6667,36667,91667,162500})),0)-LOOKUP(I241,{0,2120834,2162500,2204167,2245834},{48334,40000,26667,13334,0})),{0,162501,275001,579167,750001,1500001,3333334},{0.05105,0.1021,0.2042,0.23483,0.33693,0.4084,0.45945})-LOOKUP(MAX(0,I241-ROUNDUP(IF(I241&lt;=158333,54167,I241*LOOKUP(I241,{0,158334,300000,550000,708331},{0,0.3,0.2,0.1,0})+LOOKUP(I241,{0,158334,300000,550000,708331},{0,6667,36667,91667,162500})),0)-LOOKUP(I241,{0,2120834,2162500,2204167,2245834},{48334,40000,26667,13334,0})),{0,162501,275001,579167,750001,1500001,3333334},{0,8296,36374,54113,130688,237893,408061}),-1))</f>
        <v/>
      </c>
      <c r="K241" s="25">
        <f>IF(AND(D241&gt;0,C241&gt;=E241),ROUND(B241*D241,0),0)</f>
        <v/>
      </c>
      <c r="L241" s="25">
        <f>ROUND(K241*0.14575,0)</f>
        <v/>
      </c>
      <c r="M241" s="25">
        <f>IF(K241=0,0,ROUNDDOWN(ROUND((K241-L241)*LOOKUP(I241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41" s="25">
        <f>B241*C241+K241</f>
        <v/>
      </c>
      <c r="O241" s="25">
        <f>H241*C241+L241</f>
        <v/>
      </c>
      <c r="P241" s="25">
        <f>J241*C241+M241</f>
        <v/>
      </c>
      <c r="Q241" s="25">
        <f>IF(F241=1,IF(N241&lt;741000,0,IF(N241&lt;2191000,N241-740000,IF(N241&lt;2193000,1451000,IF(N241&lt;2196000,1453000,IF(N241&lt;2200000,1456000,IF(N241&lt;6600000,ROUND(IF(FLOOR(N241,4000)&lt;=3600000,FLOOR(N241,4000)*0.7-80000,FLOOR(N241,4000)*0.8-440000),0),IF(N241&lt;=8500000,ROUNDDOWN(N241*0.9-1100000,0),N241-1950000))))))),IF(N241&lt;651000,0,IF(N241&lt;1900000,N241-650000,IF(N241&lt;6600000,ROUND(IF(FLOOR(N241,4000)&lt;=3600000,FLOOR(N241,4000)*0.7-80000,FLOOR(N241,4000)*0.8-440000),0),IF(N241&lt;=8500000,ROUNDDOWN(N241*0.9-1100000,0),N241-1950000)))))</f>
        <v/>
      </c>
      <c r="R241" s="25">
        <f>IF(F241=1,LOOKUP(Q241,{0,4890001,6550001,23500001},{1040000,670000,620000,0}),LOOKUP(Q241,{0,1320001,3360001,4890001,6550001,23500001},{950000,880000,680000,630000,580000,0}))</f>
        <v/>
      </c>
      <c r="S241" s="25">
        <f>MAX(0,ROUNDDOWN(Q241-O241-R241-G241,-3))</f>
        <v/>
      </c>
      <c r="T241" s="25">
        <f>IF(S241&lt;=0,0,ROUNDDOWN(S241*LOOKUP(S241,{0,1950001,3300001,6950001,9000001,18000001,40000001},{0.05,0.1,0.2,0.23,0.33,0.4,0.45})-LOOKUP(S241,{0,1950001,3300001,6950001,9000001,18000001,40000001},{0,97500,427500,636000,1536000,2796000,4796000}),0)+ROUNDDOWN(ROUNDDOWN(S241*LOOKUP(S241,{0,1950001,3300001,6950001,9000001,18000001,40000001},{0.05,0.1,0.2,0.23,0.33,0.4,0.45})-LOOKUP(S241,{0,1950001,3300001,6950001,9000001,18000001,40000001},{0,97500,427500,636000,1536000,2796000,4796000}),0)*0.021,0))</f>
        <v/>
      </c>
      <c r="U241" s="25">
        <f>P241-T241</f>
        <v/>
      </c>
      <c r="V241" s="26">
        <f>IF(AND(P241&gt;0,T241=0),1,0)</f>
        <v/>
      </c>
    </row>
    <row r="242">
      <c r="A242" t="inlineStr">
        <is>
          <t>1万円刻み</t>
        </is>
      </c>
      <c r="B242" s="25">
        <f>'4_1万円刻み'!$A$7</f>
        <v/>
      </c>
      <c r="C242" s="26" t="n">
        <v>12</v>
      </c>
      <c r="D242" s="27" t="n">
        <v>0</v>
      </c>
      <c r="E242" s="26" t="n">
        <v>7</v>
      </c>
      <c r="F242" s="26" t="n">
        <v>1</v>
      </c>
      <c r="G242" s="25" t="n">
        <v>0</v>
      </c>
      <c r="H242" s="25">
        <f>ROUND(B242*0.14575,0)</f>
        <v/>
      </c>
      <c r="I242" s="25">
        <f>B242-H242</f>
        <v/>
      </c>
      <c r="J242" s="25">
        <f>IF(MAX(0,I242-ROUNDUP(IF(I242&lt;=158333,54167,I242*LOOKUP(I242,{0,158334,300000,550000,708331},{0,0.3,0.2,0.1,0})+LOOKUP(I242,{0,158334,300000,550000,708331},{0,6667,36667,91667,162500})),0)-LOOKUP(I242,{0,2120834,2162500,2204167,2245834},{48334,40000,26667,13334,0}))&lt;=0,0,ROUND(MAX(0,I242-ROUNDUP(IF(I242&lt;=158333,54167,I242*LOOKUP(I242,{0,158334,300000,550000,708331},{0,0.3,0.2,0.1,0})+LOOKUP(I242,{0,158334,300000,550000,708331},{0,6667,36667,91667,162500})),0)-LOOKUP(I242,{0,2120834,2162500,2204167,2245834},{48334,40000,26667,13334,0}))*LOOKUP(MAX(0,I242-ROUNDUP(IF(I242&lt;=158333,54167,I242*LOOKUP(I242,{0,158334,300000,550000,708331},{0,0.3,0.2,0.1,0})+LOOKUP(I242,{0,158334,300000,550000,708331},{0,6667,36667,91667,162500})),0)-LOOKUP(I242,{0,2120834,2162500,2204167,2245834},{48334,40000,26667,13334,0})),{0,162501,275001,579167,750001,1500001,3333334},{0.05105,0.1021,0.2042,0.23483,0.33693,0.4084,0.45945})-LOOKUP(MAX(0,I242-ROUNDUP(IF(I242&lt;=158333,54167,I242*LOOKUP(I242,{0,158334,300000,550000,708331},{0,0.3,0.2,0.1,0})+LOOKUP(I242,{0,158334,300000,550000,708331},{0,6667,36667,91667,162500})),0)-LOOKUP(I242,{0,2120834,2162500,2204167,2245834},{48334,40000,26667,13334,0})),{0,162501,275001,579167,750001,1500001,3333334},{0,8296,36374,54113,130688,237893,408061}),-1))</f>
        <v/>
      </c>
      <c r="K242" s="25">
        <f>IF(AND(D242&gt;0,C242&gt;=E242),ROUND(B242*D242,0),0)</f>
        <v/>
      </c>
      <c r="L242" s="25">
        <f>ROUND(K242*0.14575,0)</f>
        <v/>
      </c>
      <c r="M242" s="25">
        <f>IF(K242=0,0,ROUNDDOWN(ROUND((K242-L242)*LOOKUP(I242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42" s="25">
        <f>B242*C242+K242</f>
        <v/>
      </c>
      <c r="O242" s="25">
        <f>H242*C242+L242</f>
        <v/>
      </c>
      <c r="P242" s="25">
        <f>J242*C242+M242</f>
        <v/>
      </c>
      <c r="Q242" s="25">
        <f>IF(F242=1,IF(N242&lt;741000,0,IF(N242&lt;2191000,N242-740000,IF(N242&lt;2193000,1451000,IF(N242&lt;2196000,1453000,IF(N242&lt;2200000,1456000,IF(N242&lt;6600000,ROUND(IF(FLOOR(N242,4000)&lt;=3600000,FLOOR(N242,4000)*0.7-80000,FLOOR(N242,4000)*0.8-440000),0),IF(N242&lt;=8500000,ROUNDDOWN(N242*0.9-1100000,0),N242-1950000))))))),IF(N242&lt;651000,0,IF(N242&lt;1900000,N242-650000,IF(N242&lt;6600000,ROUND(IF(FLOOR(N242,4000)&lt;=3600000,FLOOR(N242,4000)*0.7-80000,FLOOR(N242,4000)*0.8-440000),0),IF(N242&lt;=8500000,ROUNDDOWN(N242*0.9-1100000,0),N242-1950000)))))</f>
        <v/>
      </c>
      <c r="R242" s="25">
        <f>IF(F242=1,LOOKUP(Q242,{0,4890001,6550001,23500001},{1040000,670000,620000,0}),LOOKUP(Q242,{0,1320001,3360001,4890001,6550001,23500001},{950000,880000,680000,630000,580000,0}))</f>
        <v/>
      </c>
      <c r="S242" s="25">
        <f>MAX(0,ROUNDDOWN(Q242-O242-R242-G242,-3))</f>
        <v/>
      </c>
      <c r="T242" s="25">
        <f>IF(S242&lt;=0,0,ROUNDDOWN(S242*LOOKUP(S242,{0,1950001,3300001,6950001,9000001,18000001,40000001},{0.05,0.1,0.2,0.23,0.33,0.4,0.45})-LOOKUP(S242,{0,1950001,3300001,6950001,9000001,18000001,40000001},{0,97500,427500,636000,1536000,2796000,4796000}),0)+ROUNDDOWN(ROUNDDOWN(S242*LOOKUP(S242,{0,1950001,3300001,6950001,9000001,18000001,40000001},{0.05,0.1,0.2,0.23,0.33,0.4,0.45})-LOOKUP(S242,{0,1950001,3300001,6950001,9000001,18000001,40000001},{0,97500,427500,636000,1536000,2796000,4796000}),0)*0.021,0))</f>
        <v/>
      </c>
      <c r="U242" s="25">
        <f>P242-T242</f>
        <v/>
      </c>
      <c r="V242" s="26">
        <f>IF(AND(P242&gt;0,T242=0),1,0)</f>
        <v/>
      </c>
    </row>
    <row r="243">
      <c r="A243" t="inlineStr">
        <is>
          <t>1万円刻み</t>
        </is>
      </c>
      <c r="B243" s="25">
        <f>'4_1万円刻み'!$A$8</f>
        <v/>
      </c>
      <c r="C243" s="26" t="n">
        <v>1</v>
      </c>
      <c r="D243" s="27" t="n">
        <v>0</v>
      </c>
      <c r="E243" s="26" t="n">
        <v>7</v>
      </c>
      <c r="F243" s="26" t="n">
        <v>1</v>
      </c>
      <c r="G243" s="25" t="n">
        <v>0</v>
      </c>
      <c r="H243" s="25">
        <f>ROUND(B243*0.14575,0)</f>
        <v/>
      </c>
      <c r="I243" s="25">
        <f>B243-H243</f>
        <v/>
      </c>
      <c r="J243" s="25">
        <f>IF(MAX(0,I243-ROUNDUP(IF(I243&lt;=158333,54167,I243*LOOKUP(I243,{0,158334,300000,550000,708331},{0,0.3,0.2,0.1,0})+LOOKUP(I243,{0,158334,300000,550000,708331},{0,6667,36667,91667,162500})),0)-LOOKUP(I243,{0,2120834,2162500,2204167,2245834},{48334,40000,26667,13334,0}))&lt;=0,0,ROUND(MAX(0,I243-ROUNDUP(IF(I243&lt;=158333,54167,I243*LOOKUP(I243,{0,158334,300000,550000,708331},{0,0.3,0.2,0.1,0})+LOOKUP(I243,{0,158334,300000,550000,708331},{0,6667,36667,91667,162500})),0)-LOOKUP(I243,{0,2120834,2162500,2204167,2245834},{48334,40000,26667,13334,0}))*LOOKUP(MAX(0,I243-ROUNDUP(IF(I243&lt;=158333,54167,I243*LOOKUP(I243,{0,158334,300000,550000,708331},{0,0.3,0.2,0.1,0})+LOOKUP(I243,{0,158334,300000,550000,708331},{0,6667,36667,91667,162500})),0)-LOOKUP(I243,{0,2120834,2162500,2204167,2245834},{48334,40000,26667,13334,0})),{0,162501,275001,579167,750001,1500001,3333334},{0.05105,0.1021,0.2042,0.23483,0.33693,0.4084,0.45945})-LOOKUP(MAX(0,I243-ROUNDUP(IF(I243&lt;=158333,54167,I243*LOOKUP(I243,{0,158334,300000,550000,708331},{0,0.3,0.2,0.1,0})+LOOKUP(I243,{0,158334,300000,550000,708331},{0,6667,36667,91667,162500})),0)-LOOKUP(I243,{0,2120834,2162500,2204167,2245834},{48334,40000,26667,13334,0})),{0,162501,275001,579167,750001,1500001,3333334},{0,8296,36374,54113,130688,237893,408061}),-1))</f>
        <v/>
      </c>
      <c r="K243" s="25">
        <f>IF(AND(D243&gt;0,C243&gt;=E243),ROUND(B243*D243,0),0)</f>
        <v/>
      </c>
      <c r="L243" s="25">
        <f>ROUND(K243*0.14575,0)</f>
        <v/>
      </c>
      <c r="M243" s="25">
        <f>IF(K243=0,0,ROUNDDOWN(ROUND((K243-L243)*LOOKUP(I243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43" s="25">
        <f>B243*C243+K243</f>
        <v/>
      </c>
      <c r="O243" s="25">
        <f>H243*C243+L243</f>
        <v/>
      </c>
      <c r="P243" s="25">
        <f>J243*C243+M243</f>
        <v/>
      </c>
      <c r="Q243" s="25">
        <f>IF(F243=1,IF(N243&lt;741000,0,IF(N243&lt;2191000,N243-740000,IF(N243&lt;2193000,1451000,IF(N243&lt;2196000,1453000,IF(N243&lt;2200000,1456000,IF(N243&lt;6600000,ROUND(IF(FLOOR(N243,4000)&lt;=3600000,FLOOR(N243,4000)*0.7-80000,FLOOR(N243,4000)*0.8-440000),0),IF(N243&lt;=8500000,ROUNDDOWN(N243*0.9-1100000,0),N243-1950000))))))),IF(N243&lt;651000,0,IF(N243&lt;1900000,N243-650000,IF(N243&lt;6600000,ROUND(IF(FLOOR(N243,4000)&lt;=3600000,FLOOR(N243,4000)*0.7-80000,FLOOR(N243,4000)*0.8-440000),0),IF(N243&lt;=8500000,ROUNDDOWN(N243*0.9-1100000,0),N243-1950000)))))</f>
        <v/>
      </c>
      <c r="R243" s="25">
        <f>IF(F243=1,LOOKUP(Q243,{0,4890001,6550001,23500001},{1040000,670000,620000,0}),LOOKUP(Q243,{0,1320001,3360001,4890001,6550001,23500001},{950000,880000,680000,630000,580000,0}))</f>
        <v/>
      </c>
      <c r="S243" s="25">
        <f>MAX(0,ROUNDDOWN(Q243-O243-R243-G243,-3))</f>
        <v/>
      </c>
      <c r="T243" s="25">
        <f>IF(S243&lt;=0,0,ROUNDDOWN(S243*LOOKUP(S243,{0,1950001,3300001,6950001,9000001,18000001,40000001},{0.05,0.1,0.2,0.23,0.33,0.4,0.45})-LOOKUP(S243,{0,1950001,3300001,6950001,9000001,18000001,40000001},{0,97500,427500,636000,1536000,2796000,4796000}),0)+ROUNDDOWN(ROUNDDOWN(S243*LOOKUP(S243,{0,1950001,3300001,6950001,9000001,18000001,40000001},{0.05,0.1,0.2,0.23,0.33,0.4,0.45})-LOOKUP(S243,{0,1950001,3300001,6950001,9000001,18000001,40000001},{0,97500,427500,636000,1536000,2796000,4796000}),0)*0.021,0))</f>
        <v/>
      </c>
      <c r="U243" s="25">
        <f>P243-T243</f>
        <v/>
      </c>
      <c r="V243" s="26">
        <f>IF(AND(P243&gt;0,T243=0),1,0)</f>
        <v/>
      </c>
    </row>
    <row r="244">
      <c r="A244" t="inlineStr">
        <is>
          <t>1万円刻み</t>
        </is>
      </c>
      <c r="B244" s="25">
        <f>'4_1万円刻み'!$A$8</f>
        <v/>
      </c>
      <c r="C244" s="26" t="n">
        <v>2</v>
      </c>
      <c r="D244" s="27" t="n">
        <v>0</v>
      </c>
      <c r="E244" s="26" t="n">
        <v>7</v>
      </c>
      <c r="F244" s="26" t="n">
        <v>1</v>
      </c>
      <c r="G244" s="25" t="n">
        <v>0</v>
      </c>
      <c r="H244" s="25">
        <f>ROUND(B244*0.14575,0)</f>
        <v/>
      </c>
      <c r="I244" s="25">
        <f>B244-H244</f>
        <v/>
      </c>
      <c r="J244" s="25">
        <f>IF(MAX(0,I244-ROUNDUP(IF(I244&lt;=158333,54167,I244*LOOKUP(I244,{0,158334,300000,550000,708331},{0,0.3,0.2,0.1,0})+LOOKUP(I244,{0,158334,300000,550000,708331},{0,6667,36667,91667,162500})),0)-LOOKUP(I244,{0,2120834,2162500,2204167,2245834},{48334,40000,26667,13334,0}))&lt;=0,0,ROUND(MAX(0,I244-ROUNDUP(IF(I244&lt;=158333,54167,I244*LOOKUP(I244,{0,158334,300000,550000,708331},{0,0.3,0.2,0.1,0})+LOOKUP(I244,{0,158334,300000,550000,708331},{0,6667,36667,91667,162500})),0)-LOOKUP(I244,{0,2120834,2162500,2204167,2245834},{48334,40000,26667,13334,0}))*LOOKUP(MAX(0,I244-ROUNDUP(IF(I244&lt;=158333,54167,I244*LOOKUP(I244,{0,158334,300000,550000,708331},{0,0.3,0.2,0.1,0})+LOOKUP(I244,{0,158334,300000,550000,708331},{0,6667,36667,91667,162500})),0)-LOOKUP(I244,{0,2120834,2162500,2204167,2245834},{48334,40000,26667,13334,0})),{0,162501,275001,579167,750001,1500001,3333334},{0.05105,0.1021,0.2042,0.23483,0.33693,0.4084,0.45945})-LOOKUP(MAX(0,I244-ROUNDUP(IF(I244&lt;=158333,54167,I244*LOOKUP(I244,{0,158334,300000,550000,708331},{0,0.3,0.2,0.1,0})+LOOKUP(I244,{0,158334,300000,550000,708331},{0,6667,36667,91667,162500})),0)-LOOKUP(I244,{0,2120834,2162500,2204167,2245834},{48334,40000,26667,13334,0})),{0,162501,275001,579167,750001,1500001,3333334},{0,8296,36374,54113,130688,237893,408061}),-1))</f>
        <v/>
      </c>
      <c r="K244" s="25">
        <f>IF(AND(D244&gt;0,C244&gt;=E244),ROUND(B244*D244,0),0)</f>
        <v/>
      </c>
      <c r="L244" s="25">
        <f>ROUND(K244*0.14575,0)</f>
        <v/>
      </c>
      <c r="M244" s="25">
        <f>IF(K244=0,0,ROUNDDOWN(ROUND((K244-L244)*LOOKUP(I244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44" s="25">
        <f>B244*C244+K244</f>
        <v/>
      </c>
      <c r="O244" s="25">
        <f>H244*C244+L244</f>
        <v/>
      </c>
      <c r="P244" s="25">
        <f>J244*C244+M244</f>
        <v/>
      </c>
      <c r="Q244" s="25">
        <f>IF(F244=1,IF(N244&lt;741000,0,IF(N244&lt;2191000,N244-740000,IF(N244&lt;2193000,1451000,IF(N244&lt;2196000,1453000,IF(N244&lt;2200000,1456000,IF(N244&lt;6600000,ROUND(IF(FLOOR(N244,4000)&lt;=3600000,FLOOR(N244,4000)*0.7-80000,FLOOR(N244,4000)*0.8-440000),0),IF(N244&lt;=8500000,ROUNDDOWN(N244*0.9-1100000,0),N244-1950000))))))),IF(N244&lt;651000,0,IF(N244&lt;1900000,N244-650000,IF(N244&lt;6600000,ROUND(IF(FLOOR(N244,4000)&lt;=3600000,FLOOR(N244,4000)*0.7-80000,FLOOR(N244,4000)*0.8-440000),0),IF(N244&lt;=8500000,ROUNDDOWN(N244*0.9-1100000,0),N244-1950000)))))</f>
        <v/>
      </c>
      <c r="R244" s="25">
        <f>IF(F244=1,LOOKUP(Q244,{0,4890001,6550001,23500001},{1040000,670000,620000,0}),LOOKUP(Q244,{0,1320001,3360001,4890001,6550001,23500001},{950000,880000,680000,630000,580000,0}))</f>
        <v/>
      </c>
      <c r="S244" s="25">
        <f>MAX(0,ROUNDDOWN(Q244-O244-R244-G244,-3))</f>
        <v/>
      </c>
      <c r="T244" s="25">
        <f>IF(S244&lt;=0,0,ROUNDDOWN(S244*LOOKUP(S244,{0,1950001,3300001,6950001,9000001,18000001,40000001},{0.05,0.1,0.2,0.23,0.33,0.4,0.45})-LOOKUP(S244,{0,1950001,3300001,6950001,9000001,18000001,40000001},{0,97500,427500,636000,1536000,2796000,4796000}),0)+ROUNDDOWN(ROUNDDOWN(S244*LOOKUP(S244,{0,1950001,3300001,6950001,9000001,18000001,40000001},{0.05,0.1,0.2,0.23,0.33,0.4,0.45})-LOOKUP(S244,{0,1950001,3300001,6950001,9000001,18000001,40000001},{0,97500,427500,636000,1536000,2796000,4796000}),0)*0.021,0))</f>
        <v/>
      </c>
      <c r="U244" s="25">
        <f>P244-T244</f>
        <v/>
      </c>
      <c r="V244" s="26">
        <f>IF(AND(P244&gt;0,T244=0),1,0)</f>
        <v/>
      </c>
    </row>
    <row r="245">
      <c r="A245" t="inlineStr">
        <is>
          <t>1万円刻み</t>
        </is>
      </c>
      <c r="B245" s="25">
        <f>'4_1万円刻み'!$A$8</f>
        <v/>
      </c>
      <c r="C245" s="26" t="n">
        <v>3</v>
      </c>
      <c r="D245" s="27" t="n">
        <v>0</v>
      </c>
      <c r="E245" s="26" t="n">
        <v>7</v>
      </c>
      <c r="F245" s="26" t="n">
        <v>1</v>
      </c>
      <c r="G245" s="25" t="n">
        <v>0</v>
      </c>
      <c r="H245" s="25">
        <f>ROUND(B245*0.14575,0)</f>
        <v/>
      </c>
      <c r="I245" s="25">
        <f>B245-H245</f>
        <v/>
      </c>
      <c r="J245" s="25">
        <f>IF(MAX(0,I245-ROUNDUP(IF(I245&lt;=158333,54167,I245*LOOKUP(I245,{0,158334,300000,550000,708331},{0,0.3,0.2,0.1,0})+LOOKUP(I245,{0,158334,300000,550000,708331},{0,6667,36667,91667,162500})),0)-LOOKUP(I245,{0,2120834,2162500,2204167,2245834},{48334,40000,26667,13334,0}))&lt;=0,0,ROUND(MAX(0,I245-ROUNDUP(IF(I245&lt;=158333,54167,I245*LOOKUP(I245,{0,158334,300000,550000,708331},{0,0.3,0.2,0.1,0})+LOOKUP(I245,{0,158334,300000,550000,708331},{0,6667,36667,91667,162500})),0)-LOOKUP(I245,{0,2120834,2162500,2204167,2245834},{48334,40000,26667,13334,0}))*LOOKUP(MAX(0,I245-ROUNDUP(IF(I245&lt;=158333,54167,I245*LOOKUP(I245,{0,158334,300000,550000,708331},{0,0.3,0.2,0.1,0})+LOOKUP(I245,{0,158334,300000,550000,708331},{0,6667,36667,91667,162500})),0)-LOOKUP(I245,{0,2120834,2162500,2204167,2245834},{48334,40000,26667,13334,0})),{0,162501,275001,579167,750001,1500001,3333334},{0.05105,0.1021,0.2042,0.23483,0.33693,0.4084,0.45945})-LOOKUP(MAX(0,I245-ROUNDUP(IF(I245&lt;=158333,54167,I245*LOOKUP(I245,{0,158334,300000,550000,708331},{0,0.3,0.2,0.1,0})+LOOKUP(I245,{0,158334,300000,550000,708331},{0,6667,36667,91667,162500})),0)-LOOKUP(I245,{0,2120834,2162500,2204167,2245834},{48334,40000,26667,13334,0})),{0,162501,275001,579167,750001,1500001,3333334},{0,8296,36374,54113,130688,237893,408061}),-1))</f>
        <v/>
      </c>
      <c r="K245" s="25">
        <f>IF(AND(D245&gt;0,C245&gt;=E245),ROUND(B245*D245,0),0)</f>
        <v/>
      </c>
      <c r="L245" s="25">
        <f>ROUND(K245*0.14575,0)</f>
        <v/>
      </c>
      <c r="M245" s="25">
        <f>IF(K245=0,0,ROUNDDOWN(ROUND((K245-L245)*LOOKUP(I245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45" s="25">
        <f>B245*C245+K245</f>
        <v/>
      </c>
      <c r="O245" s="25">
        <f>H245*C245+L245</f>
        <v/>
      </c>
      <c r="P245" s="25">
        <f>J245*C245+M245</f>
        <v/>
      </c>
      <c r="Q245" s="25">
        <f>IF(F245=1,IF(N245&lt;741000,0,IF(N245&lt;2191000,N245-740000,IF(N245&lt;2193000,1451000,IF(N245&lt;2196000,1453000,IF(N245&lt;2200000,1456000,IF(N245&lt;6600000,ROUND(IF(FLOOR(N245,4000)&lt;=3600000,FLOOR(N245,4000)*0.7-80000,FLOOR(N245,4000)*0.8-440000),0),IF(N245&lt;=8500000,ROUNDDOWN(N245*0.9-1100000,0),N245-1950000))))))),IF(N245&lt;651000,0,IF(N245&lt;1900000,N245-650000,IF(N245&lt;6600000,ROUND(IF(FLOOR(N245,4000)&lt;=3600000,FLOOR(N245,4000)*0.7-80000,FLOOR(N245,4000)*0.8-440000),0),IF(N245&lt;=8500000,ROUNDDOWN(N245*0.9-1100000,0),N245-1950000)))))</f>
        <v/>
      </c>
      <c r="R245" s="25">
        <f>IF(F245=1,LOOKUP(Q245,{0,4890001,6550001,23500001},{1040000,670000,620000,0}),LOOKUP(Q245,{0,1320001,3360001,4890001,6550001,23500001},{950000,880000,680000,630000,580000,0}))</f>
        <v/>
      </c>
      <c r="S245" s="25">
        <f>MAX(0,ROUNDDOWN(Q245-O245-R245-G245,-3))</f>
        <v/>
      </c>
      <c r="T245" s="25">
        <f>IF(S245&lt;=0,0,ROUNDDOWN(S245*LOOKUP(S245,{0,1950001,3300001,6950001,9000001,18000001,40000001},{0.05,0.1,0.2,0.23,0.33,0.4,0.45})-LOOKUP(S245,{0,1950001,3300001,6950001,9000001,18000001,40000001},{0,97500,427500,636000,1536000,2796000,4796000}),0)+ROUNDDOWN(ROUNDDOWN(S245*LOOKUP(S245,{0,1950001,3300001,6950001,9000001,18000001,40000001},{0.05,0.1,0.2,0.23,0.33,0.4,0.45})-LOOKUP(S245,{0,1950001,3300001,6950001,9000001,18000001,40000001},{0,97500,427500,636000,1536000,2796000,4796000}),0)*0.021,0))</f>
        <v/>
      </c>
      <c r="U245" s="25">
        <f>P245-T245</f>
        <v/>
      </c>
      <c r="V245" s="26">
        <f>IF(AND(P245&gt;0,T245=0),1,0)</f>
        <v/>
      </c>
    </row>
    <row r="246">
      <c r="A246" t="inlineStr">
        <is>
          <t>1万円刻み</t>
        </is>
      </c>
      <c r="B246" s="25">
        <f>'4_1万円刻み'!$A$8</f>
        <v/>
      </c>
      <c r="C246" s="26" t="n">
        <v>4</v>
      </c>
      <c r="D246" s="27" t="n">
        <v>0</v>
      </c>
      <c r="E246" s="26" t="n">
        <v>7</v>
      </c>
      <c r="F246" s="26" t="n">
        <v>1</v>
      </c>
      <c r="G246" s="25" t="n">
        <v>0</v>
      </c>
      <c r="H246" s="25">
        <f>ROUND(B246*0.14575,0)</f>
        <v/>
      </c>
      <c r="I246" s="25">
        <f>B246-H246</f>
        <v/>
      </c>
      <c r="J246" s="25">
        <f>IF(MAX(0,I246-ROUNDUP(IF(I246&lt;=158333,54167,I246*LOOKUP(I246,{0,158334,300000,550000,708331},{0,0.3,0.2,0.1,0})+LOOKUP(I246,{0,158334,300000,550000,708331},{0,6667,36667,91667,162500})),0)-LOOKUP(I246,{0,2120834,2162500,2204167,2245834},{48334,40000,26667,13334,0}))&lt;=0,0,ROUND(MAX(0,I246-ROUNDUP(IF(I246&lt;=158333,54167,I246*LOOKUP(I246,{0,158334,300000,550000,708331},{0,0.3,0.2,0.1,0})+LOOKUP(I246,{0,158334,300000,550000,708331},{0,6667,36667,91667,162500})),0)-LOOKUP(I246,{0,2120834,2162500,2204167,2245834},{48334,40000,26667,13334,0}))*LOOKUP(MAX(0,I246-ROUNDUP(IF(I246&lt;=158333,54167,I246*LOOKUP(I246,{0,158334,300000,550000,708331},{0,0.3,0.2,0.1,0})+LOOKUP(I246,{0,158334,300000,550000,708331},{0,6667,36667,91667,162500})),0)-LOOKUP(I246,{0,2120834,2162500,2204167,2245834},{48334,40000,26667,13334,0})),{0,162501,275001,579167,750001,1500001,3333334},{0.05105,0.1021,0.2042,0.23483,0.33693,0.4084,0.45945})-LOOKUP(MAX(0,I246-ROUNDUP(IF(I246&lt;=158333,54167,I246*LOOKUP(I246,{0,158334,300000,550000,708331},{0,0.3,0.2,0.1,0})+LOOKUP(I246,{0,158334,300000,550000,708331},{0,6667,36667,91667,162500})),0)-LOOKUP(I246,{0,2120834,2162500,2204167,2245834},{48334,40000,26667,13334,0})),{0,162501,275001,579167,750001,1500001,3333334},{0,8296,36374,54113,130688,237893,408061}),-1))</f>
        <v/>
      </c>
      <c r="K246" s="25">
        <f>IF(AND(D246&gt;0,C246&gt;=E246),ROUND(B246*D246,0),0)</f>
        <v/>
      </c>
      <c r="L246" s="25">
        <f>ROUND(K246*0.14575,0)</f>
        <v/>
      </c>
      <c r="M246" s="25">
        <f>IF(K246=0,0,ROUNDDOWN(ROUND((K246-L246)*LOOKUP(I246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46" s="25">
        <f>B246*C246+K246</f>
        <v/>
      </c>
      <c r="O246" s="25">
        <f>H246*C246+L246</f>
        <v/>
      </c>
      <c r="P246" s="25">
        <f>J246*C246+M246</f>
        <v/>
      </c>
      <c r="Q246" s="25">
        <f>IF(F246=1,IF(N246&lt;741000,0,IF(N246&lt;2191000,N246-740000,IF(N246&lt;2193000,1451000,IF(N246&lt;2196000,1453000,IF(N246&lt;2200000,1456000,IF(N246&lt;6600000,ROUND(IF(FLOOR(N246,4000)&lt;=3600000,FLOOR(N246,4000)*0.7-80000,FLOOR(N246,4000)*0.8-440000),0),IF(N246&lt;=8500000,ROUNDDOWN(N246*0.9-1100000,0),N246-1950000))))))),IF(N246&lt;651000,0,IF(N246&lt;1900000,N246-650000,IF(N246&lt;6600000,ROUND(IF(FLOOR(N246,4000)&lt;=3600000,FLOOR(N246,4000)*0.7-80000,FLOOR(N246,4000)*0.8-440000),0),IF(N246&lt;=8500000,ROUNDDOWN(N246*0.9-1100000,0),N246-1950000)))))</f>
        <v/>
      </c>
      <c r="R246" s="25">
        <f>IF(F246=1,LOOKUP(Q246,{0,4890001,6550001,23500001},{1040000,670000,620000,0}),LOOKUP(Q246,{0,1320001,3360001,4890001,6550001,23500001},{950000,880000,680000,630000,580000,0}))</f>
        <v/>
      </c>
      <c r="S246" s="25">
        <f>MAX(0,ROUNDDOWN(Q246-O246-R246-G246,-3))</f>
        <v/>
      </c>
      <c r="T246" s="25">
        <f>IF(S246&lt;=0,0,ROUNDDOWN(S246*LOOKUP(S246,{0,1950001,3300001,6950001,9000001,18000001,40000001},{0.05,0.1,0.2,0.23,0.33,0.4,0.45})-LOOKUP(S246,{0,1950001,3300001,6950001,9000001,18000001,40000001},{0,97500,427500,636000,1536000,2796000,4796000}),0)+ROUNDDOWN(ROUNDDOWN(S246*LOOKUP(S246,{0,1950001,3300001,6950001,9000001,18000001,40000001},{0.05,0.1,0.2,0.23,0.33,0.4,0.45})-LOOKUP(S246,{0,1950001,3300001,6950001,9000001,18000001,40000001},{0,97500,427500,636000,1536000,2796000,4796000}),0)*0.021,0))</f>
        <v/>
      </c>
      <c r="U246" s="25">
        <f>P246-T246</f>
        <v/>
      </c>
      <c r="V246" s="26">
        <f>IF(AND(P246&gt;0,T246=0),1,0)</f>
        <v/>
      </c>
    </row>
    <row r="247">
      <c r="A247" t="inlineStr">
        <is>
          <t>1万円刻み</t>
        </is>
      </c>
      <c r="B247" s="25">
        <f>'4_1万円刻み'!$A$8</f>
        <v/>
      </c>
      <c r="C247" s="26" t="n">
        <v>5</v>
      </c>
      <c r="D247" s="27" t="n">
        <v>0</v>
      </c>
      <c r="E247" s="26" t="n">
        <v>7</v>
      </c>
      <c r="F247" s="26" t="n">
        <v>1</v>
      </c>
      <c r="G247" s="25" t="n">
        <v>0</v>
      </c>
      <c r="H247" s="25">
        <f>ROUND(B247*0.14575,0)</f>
        <v/>
      </c>
      <c r="I247" s="25">
        <f>B247-H247</f>
        <v/>
      </c>
      <c r="J247" s="25">
        <f>IF(MAX(0,I247-ROUNDUP(IF(I247&lt;=158333,54167,I247*LOOKUP(I247,{0,158334,300000,550000,708331},{0,0.3,0.2,0.1,0})+LOOKUP(I247,{0,158334,300000,550000,708331},{0,6667,36667,91667,162500})),0)-LOOKUP(I247,{0,2120834,2162500,2204167,2245834},{48334,40000,26667,13334,0}))&lt;=0,0,ROUND(MAX(0,I247-ROUNDUP(IF(I247&lt;=158333,54167,I247*LOOKUP(I247,{0,158334,300000,550000,708331},{0,0.3,0.2,0.1,0})+LOOKUP(I247,{0,158334,300000,550000,708331},{0,6667,36667,91667,162500})),0)-LOOKUP(I247,{0,2120834,2162500,2204167,2245834},{48334,40000,26667,13334,0}))*LOOKUP(MAX(0,I247-ROUNDUP(IF(I247&lt;=158333,54167,I247*LOOKUP(I247,{0,158334,300000,550000,708331},{0,0.3,0.2,0.1,0})+LOOKUP(I247,{0,158334,300000,550000,708331},{0,6667,36667,91667,162500})),0)-LOOKUP(I247,{0,2120834,2162500,2204167,2245834},{48334,40000,26667,13334,0})),{0,162501,275001,579167,750001,1500001,3333334},{0.05105,0.1021,0.2042,0.23483,0.33693,0.4084,0.45945})-LOOKUP(MAX(0,I247-ROUNDUP(IF(I247&lt;=158333,54167,I247*LOOKUP(I247,{0,158334,300000,550000,708331},{0,0.3,0.2,0.1,0})+LOOKUP(I247,{0,158334,300000,550000,708331},{0,6667,36667,91667,162500})),0)-LOOKUP(I247,{0,2120834,2162500,2204167,2245834},{48334,40000,26667,13334,0})),{0,162501,275001,579167,750001,1500001,3333334},{0,8296,36374,54113,130688,237893,408061}),-1))</f>
        <v/>
      </c>
      <c r="K247" s="25">
        <f>IF(AND(D247&gt;0,C247&gt;=E247),ROUND(B247*D247,0),0)</f>
        <v/>
      </c>
      <c r="L247" s="25">
        <f>ROUND(K247*0.14575,0)</f>
        <v/>
      </c>
      <c r="M247" s="25">
        <f>IF(K247=0,0,ROUNDDOWN(ROUND((K247-L247)*LOOKUP(I247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47" s="25">
        <f>B247*C247+K247</f>
        <v/>
      </c>
      <c r="O247" s="25">
        <f>H247*C247+L247</f>
        <v/>
      </c>
      <c r="P247" s="25">
        <f>J247*C247+M247</f>
        <v/>
      </c>
      <c r="Q247" s="25">
        <f>IF(F247=1,IF(N247&lt;741000,0,IF(N247&lt;2191000,N247-740000,IF(N247&lt;2193000,1451000,IF(N247&lt;2196000,1453000,IF(N247&lt;2200000,1456000,IF(N247&lt;6600000,ROUND(IF(FLOOR(N247,4000)&lt;=3600000,FLOOR(N247,4000)*0.7-80000,FLOOR(N247,4000)*0.8-440000),0),IF(N247&lt;=8500000,ROUNDDOWN(N247*0.9-1100000,0),N247-1950000))))))),IF(N247&lt;651000,0,IF(N247&lt;1900000,N247-650000,IF(N247&lt;6600000,ROUND(IF(FLOOR(N247,4000)&lt;=3600000,FLOOR(N247,4000)*0.7-80000,FLOOR(N247,4000)*0.8-440000),0),IF(N247&lt;=8500000,ROUNDDOWN(N247*0.9-1100000,0),N247-1950000)))))</f>
        <v/>
      </c>
      <c r="R247" s="25">
        <f>IF(F247=1,LOOKUP(Q247,{0,4890001,6550001,23500001},{1040000,670000,620000,0}),LOOKUP(Q247,{0,1320001,3360001,4890001,6550001,23500001},{950000,880000,680000,630000,580000,0}))</f>
        <v/>
      </c>
      <c r="S247" s="25">
        <f>MAX(0,ROUNDDOWN(Q247-O247-R247-G247,-3))</f>
        <v/>
      </c>
      <c r="T247" s="25">
        <f>IF(S247&lt;=0,0,ROUNDDOWN(S247*LOOKUP(S247,{0,1950001,3300001,6950001,9000001,18000001,40000001},{0.05,0.1,0.2,0.23,0.33,0.4,0.45})-LOOKUP(S247,{0,1950001,3300001,6950001,9000001,18000001,40000001},{0,97500,427500,636000,1536000,2796000,4796000}),0)+ROUNDDOWN(ROUNDDOWN(S247*LOOKUP(S247,{0,1950001,3300001,6950001,9000001,18000001,40000001},{0.05,0.1,0.2,0.23,0.33,0.4,0.45})-LOOKUP(S247,{0,1950001,3300001,6950001,9000001,18000001,40000001},{0,97500,427500,636000,1536000,2796000,4796000}),0)*0.021,0))</f>
        <v/>
      </c>
      <c r="U247" s="25">
        <f>P247-T247</f>
        <v/>
      </c>
      <c r="V247" s="26">
        <f>IF(AND(P247&gt;0,T247=0),1,0)</f>
        <v/>
      </c>
    </row>
    <row r="248">
      <c r="A248" t="inlineStr">
        <is>
          <t>1万円刻み</t>
        </is>
      </c>
      <c r="B248" s="25">
        <f>'4_1万円刻み'!$A$8</f>
        <v/>
      </c>
      <c r="C248" s="26" t="n">
        <v>6</v>
      </c>
      <c r="D248" s="27" t="n">
        <v>0</v>
      </c>
      <c r="E248" s="26" t="n">
        <v>7</v>
      </c>
      <c r="F248" s="26" t="n">
        <v>1</v>
      </c>
      <c r="G248" s="25" t="n">
        <v>0</v>
      </c>
      <c r="H248" s="25">
        <f>ROUND(B248*0.14575,0)</f>
        <v/>
      </c>
      <c r="I248" s="25">
        <f>B248-H248</f>
        <v/>
      </c>
      <c r="J248" s="25">
        <f>IF(MAX(0,I248-ROUNDUP(IF(I248&lt;=158333,54167,I248*LOOKUP(I248,{0,158334,300000,550000,708331},{0,0.3,0.2,0.1,0})+LOOKUP(I248,{0,158334,300000,550000,708331},{0,6667,36667,91667,162500})),0)-LOOKUP(I248,{0,2120834,2162500,2204167,2245834},{48334,40000,26667,13334,0}))&lt;=0,0,ROUND(MAX(0,I248-ROUNDUP(IF(I248&lt;=158333,54167,I248*LOOKUP(I248,{0,158334,300000,550000,708331},{0,0.3,0.2,0.1,0})+LOOKUP(I248,{0,158334,300000,550000,708331},{0,6667,36667,91667,162500})),0)-LOOKUP(I248,{0,2120834,2162500,2204167,2245834},{48334,40000,26667,13334,0}))*LOOKUP(MAX(0,I248-ROUNDUP(IF(I248&lt;=158333,54167,I248*LOOKUP(I248,{0,158334,300000,550000,708331},{0,0.3,0.2,0.1,0})+LOOKUP(I248,{0,158334,300000,550000,708331},{0,6667,36667,91667,162500})),0)-LOOKUP(I248,{0,2120834,2162500,2204167,2245834},{48334,40000,26667,13334,0})),{0,162501,275001,579167,750001,1500001,3333334},{0.05105,0.1021,0.2042,0.23483,0.33693,0.4084,0.45945})-LOOKUP(MAX(0,I248-ROUNDUP(IF(I248&lt;=158333,54167,I248*LOOKUP(I248,{0,158334,300000,550000,708331},{0,0.3,0.2,0.1,0})+LOOKUP(I248,{0,158334,300000,550000,708331},{0,6667,36667,91667,162500})),0)-LOOKUP(I248,{0,2120834,2162500,2204167,2245834},{48334,40000,26667,13334,0})),{0,162501,275001,579167,750001,1500001,3333334},{0,8296,36374,54113,130688,237893,408061}),-1))</f>
        <v/>
      </c>
      <c r="K248" s="25">
        <f>IF(AND(D248&gt;0,C248&gt;=E248),ROUND(B248*D248,0),0)</f>
        <v/>
      </c>
      <c r="L248" s="25">
        <f>ROUND(K248*0.14575,0)</f>
        <v/>
      </c>
      <c r="M248" s="25">
        <f>IF(K248=0,0,ROUNDDOWN(ROUND((K248-L248)*LOOKUP(I248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48" s="25">
        <f>B248*C248+K248</f>
        <v/>
      </c>
      <c r="O248" s="25">
        <f>H248*C248+L248</f>
        <v/>
      </c>
      <c r="P248" s="25">
        <f>J248*C248+M248</f>
        <v/>
      </c>
      <c r="Q248" s="25">
        <f>IF(F248=1,IF(N248&lt;741000,0,IF(N248&lt;2191000,N248-740000,IF(N248&lt;2193000,1451000,IF(N248&lt;2196000,1453000,IF(N248&lt;2200000,1456000,IF(N248&lt;6600000,ROUND(IF(FLOOR(N248,4000)&lt;=3600000,FLOOR(N248,4000)*0.7-80000,FLOOR(N248,4000)*0.8-440000),0),IF(N248&lt;=8500000,ROUNDDOWN(N248*0.9-1100000,0),N248-1950000))))))),IF(N248&lt;651000,0,IF(N248&lt;1900000,N248-650000,IF(N248&lt;6600000,ROUND(IF(FLOOR(N248,4000)&lt;=3600000,FLOOR(N248,4000)*0.7-80000,FLOOR(N248,4000)*0.8-440000),0),IF(N248&lt;=8500000,ROUNDDOWN(N248*0.9-1100000,0),N248-1950000)))))</f>
        <v/>
      </c>
      <c r="R248" s="25">
        <f>IF(F248=1,LOOKUP(Q248,{0,4890001,6550001,23500001},{1040000,670000,620000,0}),LOOKUP(Q248,{0,1320001,3360001,4890001,6550001,23500001},{950000,880000,680000,630000,580000,0}))</f>
        <v/>
      </c>
      <c r="S248" s="25">
        <f>MAX(0,ROUNDDOWN(Q248-O248-R248-G248,-3))</f>
        <v/>
      </c>
      <c r="T248" s="25">
        <f>IF(S248&lt;=0,0,ROUNDDOWN(S248*LOOKUP(S248,{0,1950001,3300001,6950001,9000001,18000001,40000001},{0.05,0.1,0.2,0.23,0.33,0.4,0.45})-LOOKUP(S248,{0,1950001,3300001,6950001,9000001,18000001,40000001},{0,97500,427500,636000,1536000,2796000,4796000}),0)+ROUNDDOWN(ROUNDDOWN(S248*LOOKUP(S248,{0,1950001,3300001,6950001,9000001,18000001,40000001},{0.05,0.1,0.2,0.23,0.33,0.4,0.45})-LOOKUP(S248,{0,1950001,3300001,6950001,9000001,18000001,40000001},{0,97500,427500,636000,1536000,2796000,4796000}),0)*0.021,0))</f>
        <v/>
      </c>
      <c r="U248" s="25">
        <f>P248-T248</f>
        <v/>
      </c>
      <c r="V248" s="26">
        <f>IF(AND(P248&gt;0,T248=0),1,0)</f>
        <v/>
      </c>
    </row>
    <row r="249">
      <c r="A249" t="inlineStr">
        <is>
          <t>1万円刻み</t>
        </is>
      </c>
      <c r="B249" s="25">
        <f>'4_1万円刻み'!$A$8</f>
        <v/>
      </c>
      <c r="C249" s="26" t="n">
        <v>7</v>
      </c>
      <c r="D249" s="27" t="n">
        <v>0</v>
      </c>
      <c r="E249" s="26" t="n">
        <v>7</v>
      </c>
      <c r="F249" s="26" t="n">
        <v>1</v>
      </c>
      <c r="G249" s="25" t="n">
        <v>0</v>
      </c>
      <c r="H249" s="25">
        <f>ROUND(B249*0.14575,0)</f>
        <v/>
      </c>
      <c r="I249" s="25">
        <f>B249-H249</f>
        <v/>
      </c>
      <c r="J249" s="25">
        <f>IF(MAX(0,I249-ROUNDUP(IF(I249&lt;=158333,54167,I249*LOOKUP(I249,{0,158334,300000,550000,708331},{0,0.3,0.2,0.1,0})+LOOKUP(I249,{0,158334,300000,550000,708331},{0,6667,36667,91667,162500})),0)-LOOKUP(I249,{0,2120834,2162500,2204167,2245834},{48334,40000,26667,13334,0}))&lt;=0,0,ROUND(MAX(0,I249-ROUNDUP(IF(I249&lt;=158333,54167,I249*LOOKUP(I249,{0,158334,300000,550000,708331},{0,0.3,0.2,0.1,0})+LOOKUP(I249,{0,158334,300000,550000,708331},{0,6667,36667,91667,162500})),0)-LOOKUP(I249,{0,2120834,2162500,2204167,2245834},{48334,40000,26667,13334,0}))*LOOKUP(MAX(0,I249-ROUNDUP(IF(I249&lt;=158333,54167,I249*LOOKUP(I249,{0,158334,300000,550000,708331},{0,0.3,0.2,0.1,0})+LOOKUP(I249,{0,158334,300000,550000,708331},{0,6667,36667,91667,162500})),0)-LOOKUP(I249,{0,2120834,2162500,2204167,2245834},{48334,40000,26667,13334,0})),{0,162501,275001,579167,750001,1500001,3333334},{0.05105,0.1021,0.2042,0.23483,0.33693,0.4084,0.45945})-LOOKUP(MAX(0,I249-ROUNDUP(IF(I249&lt;=158333,54167,I249*LOOKUP(I249,{0,158334,300000,550000,708331},{0,0.3,0.2,0.1,0})+LOOKUP(I249,{0,158334,300000,550000,708331},{0,6667,36667,91667,162500})),0)-LOOKUP(I249,{0,2120834,2162500,2204167,2245834},{48334,40000,26667,13334,0})),{0,162501,275001,579167,750001,1500001,3333334},{0,8296,36374,54113,130688,237893,408061}),-1))</f>
        <v/>
      </c>
      <c r="K249" s="25">
        <f>IF(AND(D249&gt;0,C249&gt;=E249),ROUND(B249*D249,0),0)</f>
        <v/>
      </c>
      <c r="L249" s="25">
        <f>ROUND(K249*0.14575,0)</f>
        <v/>
      </c>
      <c r="M249" s="25">
        <f>IF(K249=0,0,ROUNDDOWN(ROUND((K249-L249)*LOOKUP(I249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49" s="25">
        <f>B249*C249+K249</f>
        <v/>
      </c>
      <c r="O249" s="25">
        <f>H249*C249+L249</f>
        <v/>
      </c>
      <c r="P249" s="25">
        <f>J249*C249+M249</f>
        <v/>
      </c>
      <c r="Q249" s="25">
        <f>IF(F249=1,IF(N249&lt;741000,0,IF(N249&lt;2191000,N249-740000,IF(N249&lt;2193000,1451000,IF(N249&lt;2196000,1453000,IF(N249&lt;2200000,1456000,IF(N249&lt;6600000,ROUND(IF(FLOOR(N249,4000)&lt;=3600000,FLOOR(N249,4000)*0.7-80000,FLOOR(N249,4000)*0.8-440000),0),IF(N249&lt;=8500000,ROUNDDOWN(N249*0.9-1100000,0),N249-1950000))))))),IF(N249&lt;651000,0,IF(N249&lt;1900000,N249-650000,IF(N249&lt;6600000,ROUND(IF(FLOOR(N249,4000)&lt;=3600000,FLOOR(N249,4000)*0.7-80000,FLOOR(N249,4000)*0.8-440000),0),IF(N249&lt;=8500000,ROUNDDOWN(N249*0.9-1100000,0),N249-1950000)))))</f>
        <v/>
      </c>
      <c r="R249" s="25">
        <f>IF(F249=1,LOOKUP(Q249,{0,4890001,6550001,23500001},{1040000,670000,620000,0}),LOOKUP(Q249,{0,1320001,3360001,4890001,6550001,23500001},{950000,880000,680000,630000,580000,0}))</f>
        <v/>
      </c>
      <c r="S249" s="25">
        <f>MAX(0,ROUNDDOWN(Q249-O249-R249-G249,-3))</f>
        <v/>
      </c>
      <c r="T249" s="25">
        <f>IF(S249&lt;=0,0,ROUNDDOWN(S249*LOOKUP(S249,{0,1950001,3300001,6950001,9000001,18000001,40000001},{0.05,0.1,0.2,0.23,0.33,0.4,0.45})-LOOKUP(S249,{0,1950001,3300001,6950001,9000001,18000001,40000001},{0,97500,427500,636000,1536000,2796000,4796000}),0)+ROUNDDOWN(ROUNDDOWN(S249*LOOKUP(S249,{0,1950001,3300001,6950001,9000001,18000001,40000001},{0.05,0.1,0.2,0.23,0.33,0.4,0.45})-LOOKUP(S249,{0,1950001,3300001,6950001,9000001,18000001,40000001},{0,97500,427500,636000,1536000,2796000,4796000}),0)*0.021,0))</f>
        <v/>
      </c>
      <c r="U249" s="25">
        <f>P249-T249</f>
        <v/>
      </c>
      <c r="V249" s="26">
        <f>IF(AND(P249&gt;0,T249=0),1,0)</f>
        <v/>
      </c>
    </row>
    <row r="250">
      <c r="A250" t="inlineStr">
        <is>
          <t>1万円刻み</t>
        </is>
      </c>
      <c r="B250" s="25">
        <f>'4_1万円刻み'!$A$8</f>
        <v/>
      </c>
      <c r="C250" s="26" t="n">
        <v>8</v>
      </c>
      <c r="D250" s="27" t="n">
        <v>0</v>
      </c>
      <c r="E250" s="26" t="n">
        <v>7</v>
      </c>
      <c r="F250" s="26" t="n">
        <v>1</v>
      </c>
      <c r="G250" s="25" t="n">
        <v>0</v>
      </c>
      <c r="H250" s="25">
        <f>ROUND(B250*0.14575,0)</f>
        <v/>
      </c>
      <c r="I250" s="25">
        <f>B250-H250</f>
        <v/>
      </c>
      <c r="J250" s="25">
        <f>IF(MAX(0,I250-ROUNDUP(IF(I250&lt;=158333,54167,I250*LOOKUP(I250,{0,158334,300000,550000,708331},{0,0.3,0.2,0.1,0})+LOOKUP(I250,{0,158334,300000,550000,708331},{0,6667,36667,91667,162500})),0)-LOOKUP(I250,{0,2120834,2162500,2204167,2245834},{48334,40000,26667,13334,0}))&lt;=0,0,ROUND(MAX(0,I250-ROUNDUP(IF(I250&lt;=158333,54167,I250*LOOKUP(I250,{0,158334,300000,550000,708331},{0,0.3,0.2,0.1,0})+LOOKUP(I250,{0,158334,300000,550000,708331},{0,6667,36667,91667,162500})),0)-LOOKUP(I250,{0,2120834,2162500,2204167,2245834},{48334,40000,26667,13334,0}))*LOOKUP(MAX(0,I250-ROUNDUP(IF(I250&lt;=158333,54167,I250*LOOKUP(I250,{0,158334,300000,550000,708331},{0,0.3,0.2,0.1,0})+LOOKUP(I250,{0,158334,300000,550000,708331},{0,6667,36667,91667,162500})),0)-LOOKUP(I250,{0,2120834,2162500,2204167,2245834},{48334,40000,26667,13334,0})),{0,162501,275001,579167,750001,1500001,3333334},{0.05105,0.1021,0.2042,0.23483,0.33693,0.4084,0.45945})-LOOKUP(MAX(0,I250-ROUNDUP(IF(I250&lt;=158333,54167,I250*LOOKUP(I250,{0,158334,300000,550000,708331},{0,0.3,0.2,0.1,0})+LOOKUP(I250,{0,158334,300000,550000,708331},{0,6667,36667,91667,162500})),0)-LOOKUP(I250,{0,2120834,2162500,2204167,2245834},{48334,40000,26667,13334,0})),{0,162501,275001,579167,750001,1500001,3333334},{0,8296,36374,54113,130688,237893,408061}),-1))</f>
        <v/>
      </c>
      <c r="K250" s="25">
        <f>IF(AND(D250&gt;0,C250&gt;=E250),ROUND(B250*D250,0),0)</f>
        <v/>
      </c>
      <c r="L250" s="25">
        <f>ROUND(K250*0.14575,0)</f>
        <v/>
      </c>
      <c r="M250" s="25">
        <f>IF(K250=0,0,ROUNDDOWN(ROUND((K250-L250)*LOOKUP(I250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50" s="25">
        <f>B250*C250+K250</f>
        <v/>
      </c>
      <c r="O250" s="25">
        <f>H250*C250+L250</f>
        <v/>
      </c>
      <c r="P250" s="25">
        <f>J250*C250+M250</f>
        <v/>
      </c>
      <c r="Q250" s="25">
        <f>IF(F250=1,IF(N250&lt;741000,0,IF(N250&lt;2191000,N250-740000,IF(N250&lt;2193000,1451000,IF(N250&lt;2196000,1453000,IF(N250&lt;2200000,1456000,IF(N250&lt;6600000,ROUND(IF(FLOOR(N250,4000)&lt;=3600000,FLOOR(N250,4000)*0.7-80000,FLOOR(N250,4000)*0.8-440000),0),IF(N250&lt;=8500000,ROUNDDOWN(N250*0.9-1100000,0),N250-1950000))))))),IF(N250&lt;651000,0,IF(N250&lt;1900000,N250-650000,IF(N250&lt;6600000,ROUND(IF(FLOOR(N250,4000)&lt;=3600000,FLOOR(N250,4000)*0.7-80000,FLOOR(N250,4000)*0.8-440000),0),IF(N250&lt;=8500000,ROUNDDOWN(N250*0.9-1100000,0),N250-1950000)))))</f>
        <v/>
      </c>
      <c r="R250" s="25">
        <f>IF(F250=1,LOOKUP(Q250,{0,4890001,6550001,23500001},{1040000,670000,620000,0}),LOOKUP(Q250,{0,1320001,3360001,4890001,6550001,23500001},{950000,880000,680000,630000,580000,0}))</f>
        <v/>
      </c>
      <c r="S250" s="25">
        <f>MAX(0,ROUNDDOWN(Q250-O250-R250-G250,-3))</f>
        <v/>
      </c>
      <c r="T250" s="25">
        <f>IF(S250&lt;=0,0,ROUNDDOWN(S250*LOOKUP(S250,{0,1950001,3300001,6950001,9000001,18000001,40000001},{0.05,0.1,0.2,0.23,0.33,0.4,0.45})-LOOKUP(S250,{0,1950001,3300001,6950001,9000001,18000001,40000001},{0,97500,427500,636000,1536000,2796000,4796000}),0)+ROUNDDOWN(ROUNDDOWN(S250*LOOKUP(S250,{0,1950001,3300001,6950001,9000001,18000001,40000001},{0.05,0.1,0.2,0.23,0.33,0.4,0.45})-LOOKUP(S250,{0,1950001,3300001,6950001,9000001,18000001,40000001},{0,97500,427500,636000,1536000,2796000,4796000}),0)*0.021,0))</f>
        <v/>
      </c>
      <c r="U250" s="25">
        <f>P250-T250</f>
        <v/>
      </c>
      <c r="V250" s="26">
        <f>IF(AND(P250&gt;0,T250=0),1,0)</f>
        <v/>
      </c>
    </row>
    <row r="251">
      <c r="A251" t="inlineStr">
        <is>
          <t>1万円刻み</t>
        </is>
      </c>
      <c r="B251" s="25">
        <f>'4_1万円刻み'!$A$8</f>
        <v/>
      </c>
      <c r="C251" s="26" t="n">
        <v>9</v>
      </c>
      <c r="D251" s="27" t="n">
        <v>0</v>
      </c>
      <c r="E251" s="26" t="n">
        <v>7</v>
      </c>
      <c r="F251" s="26" t="n">
        <v>1</v>
      </c>
      <c r="G251" s="25" t="n">
        <v>0</v>
      </c>
      <c r="H251" s="25">
        <f>ROUND(B251*0.14575,0)</f>
        <v/>
      </c>
      <c r="I251" s="25">
        <f>B251-H251</f>
        <v/>
      </c>
      <c r="J251" s="25">
        <f>IF(MAX(0,I251-ROUNDUP(IF(I251&lt;=158333,54167,I251*LOOKUP(I251,{0,158334,300000,550000,708331},{0,0.3,0.2,0.1,0})+LOOKUP(I251,{0,158334,300000,550000,708331},{0,6667,36667,91667,162500})),0)-LOOKUP(I251,{0,2120834,2162500,2204167,2245834},{48334,40000,26667,13334,0}))&lt;=0,0,ROUND(MAX(0,I251-ROUNDUP(IF(I251&lt;=158333,54167,I251*LOOKUP(I251,{0,158334,300000,550000,708331},{0,0.3,0.2,0.1,0})+LOOKUP(I251,{0,158334,300000,550000,708331},{0,6667,36667,91667,162500})),0)-LOOKUP(I251,{0,2120834,2162500,2204167,2245834},{48334,40000,26667,13334,0}))*LOOKUP(MAX(0,I251-ROUNDUP(IF(I251&lt;=158333,54167,I251*LOOKUP(I251,{0,158334,300000,550000,708331},{0,0.3,0.2,0.1,0})+LOOKUP(I251,{0,158334,300000,550000,708331},{0,6667,36667,91667,162500})),0)-LOOKUP(I251,{0,2120834,2162500,2204167,2245834},{48334,40000,26667,13334,0})),{0,162501,275001,579167,750001,1500001,3333334},{0.05105,0.1021,0.2042,0.23483,0.33693,0.4084,0.45945})-LOOKUP(MAX(0,I251-ROUNDUP(IF(I251&lt;=158333,54167,I251*LOOKUP(I251,{0,158334,300000,550000,708331},{0,0.3,0.2,0.1,0})+LOOKUP(I251,{0,158334,300000,550000,708331},{0,6667,36667,91667,162500})),0)-LOOKUP(I251,{0,2120834,2162500,2204167,2245834},{48334,40000,26667,13334,0})),{0,162501,275001,579167,750001,1500001,3333334},{0,8296,36374,54113,130688,237893,408061}),-1))</f>
        <v/>
      </c>
      <c r="K251" s="25">
        <f>IF(AND(D251&gt;0,C251&gt;=E251),ROUND(B251*D251,0),0)</f>
        <v/>
      </c>
      <c r="L251" s="25">
        <f>ROUND(K251*0.14575,0)</f>
        <v/>
      </c>
      <c r="M251" s="25">
        <f>IF(K251=0,0,ROUNDDOWN(ROUND((K251-L251)*LOOKUP(I251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51" s="25">
        <f>B251*C251+K251</f>
        <v/>
      </c>
      <c r="O251" s="25">
        <f>H251*C251+L251</f>
        <v/>
      </c>
      <c r="P251" s="25">
        <f>J251*C251+M251</f>
        <v/>
      </c>
      <c r="Q251" s="25">
        <f>IF(F251=1,IF(N251&lt;741000,0,IF(N251&lt;2191000,N251-740000,IF(N251&lt;2193000,1451000,IF(N251&lt;2196000,1453000,IF(N251&lt;2200000,1456000,IF(N251&lt;6600000,ROUND(IF(FLOOR(N251,4000)&lt;=3600000,FLOOR(N251,4000)*0.7-80000,FLOOR(N251,4000)*0.8-440000),0),IF(N251&lt;=8500000,ROUNDDOWN(N251*0.9-1100000,0),N251-1950000))))))),IF(N251&lt;651000,0,IF(N251&lt;1900000,N251-650000,IF(N251&lt;6600000,ROUND(IF(FLOOR(N251,4000)&lt;=3600000,FLOOR(N251,4000)*0.7-80000,FLOOR(N251,4000)*0.8-440000),0),IF(N251&lt;=8500000,ROUNDDOWN(N251*0.9-1100000,0),N251-1950000)))))</f>
        <v/>
      </c>
      <c r="R251" s="25">
        <f>IF(F251=1,LOOKUP(Q251,{0,4890001,6550001,23500001},{1040000,670000,620000,0}),LOOKUP(Q251,{0,1320001,3360001,4890001,6550001,23500001},{950000,880000,680000,630000,580000,0}))</f>
        <v/>
      </c>
      <c r="S251" s="25">
        <f>MAX(0,ROUNDDOWN(Q251-O251-R251-G251,-3))</f>
        <v/>
      </c>
      <c r="T251" s="25">
        <f>IF(S251&lt;=0,0,ROUNDDOWN(S251*LOOKUP(S251,{0,1950001,3300001,6950001,9000001,18000001,40000001},{0.05,0.1,0.2,0.23,0.33,0.4,0.45})-LOOKUP(S251,{0,1950001,3300001,6950001,9000001,18000001,40000001},{0,97500,427500,636000,1536000,2796000,4796000}),0)+ROUNDDOWN(ROUNDDOWN(S251*LOOKUP(S251,{0,1950001,3300001,6950001,9000001,18000001,40000001},{0.05,0.1,0.2,0.23,0.33,0.4,0.45})-LOOKUP(S251,{0,1950001,3300001,6950001,9000001,18000001,40000001},{0,97500,427500,636000,1536000,2796000,4796000}),0)*0.021,0))</f>
        <v/>
      </c>
      <c r="U251" s="25">
        <f>P251-T251</f>
        <v/>
      </c>
      <c r="V251" s="26">
        <f>IF(AND(P251&gt;0,T251=0),1,0)</f>
        <v/>
      </c>
    </row>
    <row r="252">
      <c r="A252" t="inlineStr">
        <is>
          <t>1万円刻み</t>
        </is>
      </c>
      <c r="B252" s="25">
        <f>'4_1万円刻み'!$A$8</f>
        <v/>
      </c>
      <c r="C252" s="26" t="n">
        <v>10</v>
      </c>
      <c r="D252" s="27" t="n">
        <v>0</v>
      </c>
      <c r="E252" s="26" t="n">
        <v>7</v>
      </c>
      <c r="F252" s="26" t="n">
        <v>1</v>
      </c>
      <c r="G252" s="25" t="n">
        <v>0</v>
      </c>
      <c r="H252" s="25">
        <f>ROUND(B252*0.14575,0)</f>
        <v/>
      </c>
      <c r="I252" s="25">
        <f>B252-H252</f>
        <v/>
      </c>
      <c r="J252" s="25">
        <f>IF(MAX(0,I252-ROUNDUP(IF(I252&lt;=158333,54167,I252*LOOKUP(I252,{0,158334,300000,550000,708331},{0,0.3,0.2,0.1,0})+LOOKUP(I252,{0,158334,300000,550000,708331},{0,6667,36667,91667,162500})),0)-LOOKUP(I252,{0,2120834,2162500,2204167,2245834},{48334,40000,26667,13334,0}))&lt;=0,0,ROUND(MAX(0,I252-ROUNDUP(IF(I252&lt;=158333,54167,I252*LOOKUP(I252,{0,158334,300000,550000,708331},{0,0.3,0.2,0.1,0})+LOOKUP(I252,{0,158334,300000,550000,708331},{0,6667,36667,91667,162500})),0)-LOOKUP(I252,{0,2120834,2162500,2204167,2245834},{48334,40000,26667,13334,0}))*LOOKUP(MAX(0,I252-ROUNDUP(IF(I252&lt;=158333,54167,I252*LOOKUP(I252,{0,158334,300000,550000,708331},{0,0.3,0.2,0.1,0})+LOOKUP(I252,{0,158334,300000,550000,708331},{0,6667,36667,91667,162500})),0)-LOOKUP(I252,{0,2120834,2162500,2204167,2245834},{48334,40000,26667,13334,0})),{0,162501,275001,579167,750001,1500001,3333334},{0.05105,0.1021,0.2042,0.23483,0.33693,0.4084,0.45945})-LOOKUP(MAX(0,I252-ROUNDUP(IF(I252&lt;=158333,54167,I252*LOOKUP(I252,{0,158334,300000,550000,708331},{0,0.3,0.2,0.1,0})+LOOKUP(I252,{0,158334,300000,550000,708331},{0,6667,36667,91667,162500})),0)-LOOKUP(I252,{0,2120834,2162500,2204167,2245834},{48334,40000,26667,13334,0})),{0,162501,275001,579167,750001,1500001,3333334},{0,8296,36374,54113,130688,237893,408061}),-1))</f>
        <v/>
      </c>
      <c r="K252" s="25">
        <f>IF(AND(D252&gt;0,C252&gt;=E252),ROUND(B252*D252,0),0)</f>
        <v/>
      </c>
      <c r="L252" s="25">
        <f>ROUND(K252*0.14575,0)</f>
        <v/>
      </c>
      <c r="M252" s="25">
        <f>IF(K252=0,0,ROUNDDOWN(ROUND((K252-L252)*LOOKUP(I252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52" s="25">
        <f>B252*C252+K252</f>
        <v/>
      </c>
      <c r="O252" s="25">
        <f>H252*C252+L252</f>
        <v/>
      </c>
      <c r="P252" s="25">
        <f>J252*C252+M252</f>
        <v/>
      </c>
      <c r="Q252" s="25">
        <f>IF(F252=1,IF(N252&lt;741000,0,IF(N252&lt;2191000,N252-740000,IF(N252&lt;2193000,1451000,IF(N252&lt;2196000,1453000,IF(N252&lt;2200000,1456000,IF(N252&lt;6600000,ROUND(IF(FLOOR(N252,4000)&lt;=3600000,FLOOR(N252,4000)*0.7-80000,FLOOR(N252,4000)*0.8-440000),0),IF(N252&lt;=8500000,ROUNDDOWN(N252*0.9-1100000,0),N252-1950000))))))),IF(N252&lt;651000,0,IF(N252&lt;1900000,N252-650000,IF(N252&lt;6600000,ROUND(IF(FLOOR(N252,4000)&lt;=3600000,FLOOR(N252,4000)*0.7-80000,FLOOR(N252,4000)*0.8-440000),0),IF(N252&lt;=8500000,ROUNDDOWN(N252*0.9-1100000,0),N252-1950000)))))</f>
        <v/>
      </c>
      <c r="R252" s="25">
        <f>IF(F252=1,LOOKUP(Q252,{0,4890001,6550001,23500001},{1040000,670000,620000,0}),LOOKUP(Q252,{0,1320001,3360001,4890001,6550001,23500001},{950000,880000,680000,630000,580000,0}))</f>
        <v/>
      </c>
      <c r="S252" s="25">
        <f>MAX(0,ROUNDDOWN(Q252-O252-R252-G252,-3))</f>
        <v/>
      </c>
      <c r="T252" s="25">
        <f>IF(S252&lt;=0,0,ROUNDDOWN(S252*LOOKUP(S252,{0,1950001,3300001,6950001,9000001,18000001,40000001},{0.05,0.1,0.2,0.23,0.33,0.4,0.45})-LOOKUP(S252,{0,1950001,3300001,6950001,9000001,18000001,40000001},{0,97500,427500,636000,1536000,2796000,4796000}),0)+ROUNDDOWN(ROUNDDOWN(S252*LOOKUP(S252,{0,1950001,3300001,6950001,9000001,18000001,40000001},{0.05,0.1,0.2,0.23,0.33,0.4,0.45})-LOOKUP(S252,{0,1950001,3300001,6950001,9000001,18000001,40000001},{0,97500,427500,636000,1536000,2796000,4796000}),0)*0.021,0))</f>
        <v/>
      </c>
      <c r="U252" s="25">
        <f>P252-T252</f>
        <v/>
      </c>
      <c r="V252" s="26">
        <f>IF(AND(P252&gt;0,T252=0),1,0)</f>
        <v/>
      </c>
    </row>
    <row r="253">
      <c r="A253" t="inlineStr">
        <is>
          <t>1万円刻み</t>
        </is>
      </c>
      <c r="B253" s="25">
        <f>'4_1万円刻み'!$A$8</f>
        <v/>
      </c>
      <c r="C253" s="26" t="n">
        <v>11</v>
      </c>
      <c r="D253" s="27" t="n">
        <v>0</v>
      </c>
      <c r="E253" s="26" t="n">
        <v>7</v>
      </c>
      <c r="F253" s="26" t="n">
        <v>1</v>
      </c>
      <c r="G253" s="25" t="n">
        <v>0</v>
      </c>
      <c r="H253" s="25">
        <f>ROUND(B253*0.14575,0)</f>
        <v/>
      </c>
      <c r="I253" s="25">
        <f>B253-H253</f>
        <v/>
      </c>
      <c r="J253" s="25">
        <f>IF(MAX(0,I253-ROUNDUP(IF(I253&lt;=158333,54167,I253*LOOKUP(I253,{0,158334,300000,550000,708331},{0,0.3,0.2,0.1,0})+LOOKUP(I253,{0,158334,300000,550000,708331},{0,6667,36667,91667,162500})),0)-LOOKUP(I253,{0,2120834,2162500,2204167,2245834},{48334,40000,26667,13334,0}))&lt;=0,0,ROUND(MAX(0,I253-ROUNDUP(IF(I253&lt;=158333,54167,I253*LOOKUP(I253,{0,158334,300000,550000,708331},{0,0.3,0.2,0.1,0})+LOOKUP(I253,{0,158334,300000,550000,708331},{0,6667,36667,91667,162500})),0)-LOOKUP(I253,{0,2120834,2162500,2204167,2245834},{48334,40000,26667,13334,0}))*LOOKUP(MAX(0,I253-ROUNDUP(IF(I253&lt;=158333,54167,I253*LOOKUP(I253,{0,158334,300000,550000,708331},{0,0.3,0.2,0.1,0})+LOOKUP(I253,{0,158334,300000,550000,708331},{0,6667,36667,91667,162500})),0)-LOOKUP(I253,{0,2120834,2162500,2204167,2245834},{48334,40000,26667,13334,0})),{0,162501,275001,579167,750001,1500001,3333334},{0.05105,0.1021,0.2042,0.23483,0.33693,0.4084,0.45945})-LOOKUP(MAX(0,I253-ROUNDUP(IF(I253&lt;=158333,54167,I253*LOOKUP(I253,{0,158334,300000,550000,708331},{0,0.3,0.2,0.1,0})+LOOKUP(I253,{0,158334,300000,550000,708331},{0,6667,36667,91667,162500})),0)-LOOKUP(I253,{0,2120834,2162500,2204167,2245834},{48334,40000,26667,13334,0})),{0,162501,275001,579167,750001,1500001,3333334},{0,8296,36374,54113,130688,237893,408061}),-1))</f>
        <v/>
      </c>
      <c r="K253" s="25">
        <f>IF(AND(D253&gt;0,C253&gt;=E253),ROUND(B253*D253,0),0)</f>
        <v/>
      </c>
      <c r="L253" s="25">
        <f>ROUND(K253*0.14575,0)</f>
        <v/>
      </c>
      <c r="M253" s="25">
        <f>IF(K253=0,0,ROUNDDOWN(ROUND((K253-L253)*LOOKUP(I253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53" s="25">
        <f>B253*C253+K253</f>
        <v/>
      </c>
      <c r="O253" s="25">
        <f>H253*C253+L253</f>
        <v/>
      </c>
      <c r="P253" s="25">
        <f>J253*C253+M253</f>
        <v/>
      </c>
      <c r="Q253" s="25">
        <f>IF(F253=1,IF(N253&lt;741000,0,IF(N253&lt;2191000,N253-740000,IF(N253&lt;2193000,1451000,IF(N253&lt;2196000,1453000,IF(N253&lt;2200000,1456000,IF(N253&lt;6600000,ROUND(IF(FLOOR(N253,4000)&lt;=3600000,FLOOR(N253,4000)*0.7-80000,FLOOR(N253,4000)*0.8-440000),0),IF(N253&lt;=8500000,ROUNDDOWN(N253*0.9-1100000,0),N253-1950000))))))),IF(N253&lt;651000,0,IF(N253&lt;1900000,N253-650000,IF(N253&lt;6600000,ROUND(IF(FLOOR(N253,4000)&lt;=3600000,FLOOR(N253,4000)*0.7-80000,FLOOR(N253,4000)*0.8-440000),0),IF(N253&lt;=8500000,ROUNDDOWN(N253*0.9-1100000,0),N253-1950000)))))</f>
        <v/>
      </c>
      <c r="R253" s="25">
        <f>IF(F253=1,LOOKUP(Q253,{0,4890001,6550001,23500001},{1040000,670000,620000,0}),LOOKUP(Q253,{0,1320001,3360001,4890001,6550001,23500001},{950000,880000,680000,630000,580000,0}))</f>
        <v/>
      </c>
      <c r="S253" s="25">
        <f>MAX(0,ROUNDDOWN(Q253-O253-R253-G253,-3))</f>
        <v/>
      </c>
      <c r="T253" s="25">
        <f>IF(S253&lt;=0,0,ROUNDDOWN(S253*LOOKUP(S253,{0,1950001,3300001,6950001,9000001,18000001,40000001},{0.05,0.1,0.2,0.23,0.33,0.4,0.45})-LOOKUP(S253,{0,1950001,3300001,6950001,9000001,18000001,40000001},{0,97500,427500,636000,1536000,2796000,4796000}),0)+ROUNDDOWN(ROUNDDOWN(S253*LOOKUP(S253,{0,1950001,3300001,6950001,9000001,18000001,40000001},{0.05,0.1,0.2,0.23,0.33,0.4,0.45})-LOOKUP(S253,{0,1950001,3300001,6950001,9000001,18000001,40000001},{0,97500,427500,636000,1536000,2796000,4796000}),0)*0.021,0))</f>
        <v/>
      </c>
      <c r="U253" s="25">
        <f>P253-T253</f>
        <v/>
      </c>
      <c r="V253" s="26">
        <f>IF(AND(P253&gt;0,T253=0),1,0)</f>
        <v/>
      </c>
    </row>
    <row r="254">
      <c r="A254" t="inlineStr">
        <is>
          <t>1万円刻み</t>
        </is>
      </c>
      <c r="B254" s="25">
        <f>'4_1万円刻み'!$A$8</f>
        <v/>
      </c>
      <c r="C254" s="26" t="n">
        <v>12</v>
      </c>
      <c r="D254" s="27" t="n">
        <v>0</v>
      </c>
      <c r="E254" s="26" t="n">
        <v>7</v>
      </c>
      <c r="F254" s="26" t="n">
        <v>1</v>
      </c>
      <c r="G254" s="25" t="n">
        <v>0</v>
      </c>
      <c r="H254" s="25">
        <f>ROUND(B254*0.14575,0)</f>
        <v/>
      </c>
      <c r="I254" s="25">
        <f>B254-H254</f>
        <v/>
      </c>
      <c r="J254" s="25">
        <f>IF(MAX(0,I254-ROUNDUP(IF(I254&lt;=158333,54167,I254*LOOKUP(I254,{0,158334,300000,550000,708331},{0,0.3,0.2,0.1,0})+LOOKUP(I254,{0,158334,300000,550000,708331},{0,6667,36667,91667,162500})),0)-LOOKUP(I254,{0,2120834,2162500,2204167,2245834},{48334,40000,26667,13334,0}))&lt;=0,0,ROUND(MAX(0,I254-ROUNDUP(IF(I254&lt;=158333,54167,I254*LOOKUP(I254,{0,158334,300000,550000,708331},{0,0.3,0.2,0.1,0})+LOOKUP(I254,{0,158334,300000,550000,708331},{0,6667,36667,91667,162500})),0)-LOOKUP(I254,{0,2120834,2162500,2204167,2245834},{48334,40000,26667,13334,0}))*LOOKUP(MAX(0,I254-ROUNDUP(IF(I254&lt;=158333,54167,I254*LOOKUP(I254,{0,158334,300000,550000,708331},{0,0.3,0.2,0.1,0})+LOOKUP(I254,{0,158334,300000,550000,708331},{0,6667,36667,91667,162500})),0)-LOOKUP(I254,{0,2120834,2162500,2204167,2245834},{48334,40000,26667,13334,0})),{0,162501,275001,579167,750001,1500001,3333334},{0.05105,0.1021,0.2042,0.23483,0.33693,0.4084,0.45945})-LOOKUP(MAX(0,I254-ROUNDUP(IF(I254&lt;=158333,54167,I254*LOOKUP(I254,{0,158334,300000,550000,708331},{0,0.3,0.2,0.1,0})+LOOKUP(I254,{0,158334,300000,550000,708331},{0,6667,36667,91667,162500})),0)-LOOKUP(I254,{0,2120834,2162500,2204167,2245834},{48334,40000,26667,13334,0})),{0,162501,275001,579167,750001,1500001,3333334},{0,8296,36374,54113,130688,237893,408061}),-1))</f>
        <v/>
      </c>
      <c r="K254" s="25">
        <f>IF(AND(D254&gt;0,C254&gt;=E254),ROUND(B254*D254,0),0)</f>
        <v/>
      </c>
      <c r="L254" s="25">
        <f>ROUND(K254*0.14575,0)</f>
        <v/>
      </c>
      <c r="M254" s="25">
        <f>IF(K254=0,0,ROUNDDOWN(ROUND((K254-L254)*LOOKUP(I254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54" s="25">
        <f>B254*C254+K254</f>
        <v/>
      </c>
      <c r="O254" s="25">
        <f>H254*C254+L254</f>
        <v/>
      </c>
      <c r="P254" s="25">
        <f>J254*C254+M254</f>
        <v/>
      </c>
      <c r="Q254" s="25">
        <f>IF(F254=1,IF(N254&lt;741000,0,IF(N254&lt;2191000,N254-740000,IF(N254&lt;2193000,1451000,IF(N254&lt;2196000,1453000,IF(N254&lt;2200000,1456000,IF(N254&lt;6600000,ROUND(IF(FLOOR(N254,4000)&lt;=3600000,FLOOR(N254,4000)*0.7-80000,FLOOR(N254,4000)*0.8-440000),0),IF(N254&lt;=8500000,ROUNDDOWN(N254*0.9-1100000,0),N254-1950000))))))),IF(N254&lt;651000,0,IF(N254&lt;1900000,N254-650000,IF(N254&lt;6600000,ROUND(IF(FLOOR(N254,4000)&lt;=3600000,FLOOR(N254,4000)*0.7-80000,FLOOR(N254,4000)*0.8-440000),0),IF(N254&lt;=8500000,ROUNDDOWN(N254*0.9-1100000,0),N254-1950000)))))</f>
        <v/>
      </c>
      <c r="R254" s="25">
        <f>IF(F254=1,LOOKUP(Q254,{0,4890001,6550001,23500001},{1040000,670000,620000,0}),LOOKUP(Q254,{0,1320001,3360001,4890001,6550001,23500001},{950000,880000,680000,630000,580000,0}))</f>
        <v/>
      </c>
      <c r="S254" s="25">
        <f>MAX(0,ROUNDDOWN(Q254-O254-R254-G254,-3))</f>
        <v/>
      </c>
      <c r="T254" s="25">
        <f>IF(S254&lt;=0,0,ROUNDDOWN(S254*LOOKUP(S254,{0,1950001,3300001,6950001,9000001,18000001,40000001},{0.05,0.1,0.2,0.23,0.33,0.4,0.45})-LOOKUP(S254,{0,1950001,3300001,6950001,9000001,18000001,40000001},{0,97500,427500,636000,1536000,2796000,4796000}),0)+ROUNDDOWN(ROUNDDOWN(S254*LOOKUP(S254,{0,1950001,3300001,6950001,9000001,18000001,40000001},{0.05,0.1,0.2,0.23,0.33,0.4,0.45})-LOOKUP(S254,{0,1950001,3300001,6950001,9000001,18000001,40000001},{0,97500,427500,636000,1536000,2796000,4796000}),0)*0.021,0))</f>
        <v/>
      </c>
      <c r="U254" s="25">
        <f>P254-T254</f>
        <v/>
      </c>
      <c r="V254" s="26">
        <f>IF(AND(P254&gt;0,T254=0),1,0)</f>
        <v/>
      </c>
    </row>
    <row r="255">
      <c r="A255" t="inlineStr">
        <is>
          <t>1万円刻み</t>
        </is>
      </c>
      <c r="B255" s="25">
        <f>'4_1万円刻み'!$A$9</f>
        <v/>
      </c>
      <c r="C255" s="26" t="n">
        <v>1</v>
      </c>
      <c r="D255" s="27" t="n">
        <v>0</v>
      </c>
      <c r="E255" s="26" t="n">
        <v>7</v>
      </c>
      <c r="F255" s="26" t="n">
        <v>1</v>
      </c>
      <c r="G255" s="25" t="n">
        <v>0</v>
      </c>
      <c r="H255" s="25">
        <f>ROUND(B255*0.14575,0)</f>
        <v/>
      </c>
      <c r="I255" s="25">
        <f>B255-H255</f>
        <v/>
      </c>
      <c r="J255" s="25">
        <f>IF(MAX(0,I255-ROUNDUP(IF(I255&lt;=158333,54167,I255*LOOKUP(I255,{0,158334,300000,550000,708331},{0,0.3,0.2,0.1,0})+LOOKUP(I255,{0,158334,300000,550000,708331},{0,6667,36667,91667,162500})),0)-LOOKUP(I255,{0,2120834,2162500,2204167,2245834},{48334,40000,26667,13334,0}))&lt;=0,0,ROUND(MAX(0,I255-ROUNDUP(IF(I255&lt;=158333,54167,I255*LOOKUP(I255,{0,158334,300000,550000,708331},{0,0.3,0.2,0.1,0})+LOOKUP(I255,{0,158334,300000,550000,708331},{0,6667,36667,91667,162500})),0)-LOOKUP(I255,{0,2120834,2162500,2204167,2245834},{48334,40000,26667,13334,0}))*LOOKUP(MAX(0,I255-ROUNDUP(IF(I255&lt;=158333,54167,I255*LOOKUP(I255,{0,158334,300000,550000,708331},{0,0.3,0.2,0.1,0})+LOOKUP(I255,{0,158334,300000,550000,708331},{0,6667,36667,91667,162500})),0)-LOOKUP(I255,{0,2120834,2162500,2204167,2245834},{48334,40000,26667,13334,0})),{0,162501,275001,579167,750001,1500001,3333334},{0.05105,0.1021,0.2042,0.23483,0.33693,0.4084,0.45945})-LOOKUP(MAX(0,I255-ROUNDUP(IF(I255&lt;=158333,54167,I255*LOOKUP(I255,{0,158334,300000,550000,708331},{0,0.3,0.2,0.1,0})+LOOKUP(I255,{0,158334,300000,550000,708331},{0,6667,36667,91667,162500})),0)-LOOKUP(I255,{0,2120834,2162500,2204167,2245834},{48334,40000,26667,13334,0})),{0,162501,275001,579167,750001,1500001,3333334},{0,8296,36374,54113,130688,237893,408061}),-1))</f>
        <v/>
      </c>
      <c r="K255" s="25">
        <f>IF(AND(D255&gt;0,C255&gt;=E255),ROUND(B255*D255,0),0)</f>
        <v/>
      </c>
      <c r="L255" s="25">
        <f>ROUND(K255*0.14575,0)</f>
        <v/>
      </c>
      <c r="M255" s="25">
        <f>IF(K255=0,0,ROUNDDOWN(ROUND((K255-L255)*LOOKUP(I255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55" s="25">
        <f>B255*C255+K255</f>
        <v/>
      </c>
      <c r="O255" s="25">
        <f>H255*C255+L255</f>
        <v/>
      </c>
      <c r="P255" s="25">
        <f>J255*C255+M255</f>
        <v/>
      </c>
      <c r="Q255" s="25">
        <f>IF(F255=1,IF(N255&lt;741000,0,IF(N255&lt;2191000,N255-740000,IF(N255&lt;2193000,1451000,IF(N255&lt;2196000,1453000,IF(N255&lt;2200000,1456000,IF(N255&lt;6600000,ROUND(IF(FLOOR(N255,4000)&lt;=3600000,FLOOR(N255,4000)*0.7-80000,FLOOR(N255,4000)*0.8-440000),0),IF(N255&lt;=8500000,ROUNDDOWN(N255*0.9-1100000,0),N255-1950000))))))),IF(N255&lt;651000,0,IF(N255&lt;1900000,N255-650000,IF(N255&lt;6600000,ROUND(IF(FLOOR(N255,4000)&lt;=3600000,FLOOR(N255,4000)*0.7-80000,FLOOR(N255,4000)*0.8-440000),0),IF(N255&lt;=8500000,ROUNDDOWN(N255*0.9-1100000,0),N255-1950000)))))</f>
        <v/>
      </c>
      <c r="R255" s="25">
        <f>IF(F255=1,LOOKUP(Q255,{0,4890001,6550001,23500001},{1040000,670000,620000,0}),LOOKUP(Q255,{0,1320001,3360001,4890001,6550001,23500001},{950000,880000,680000,630000,580000,0}))</f>
        <v/>
      </c>
      <c r="S255" s="25">
        <f>MAX(0,ROUNDDOWN(Q255-O255-R255-G255,-3))</f>
        <v/>
      </c>
      <c r="T255" s="25">
        <f>IF(S255&lt;=0,0,ROUNDDOWN(S255*LOOKUP(S255,{0,1950001,3300001,6950001,9000001,18000001,40000001},{0.05,0.1,0.2,0.23,0.33,0.4,0.45})-LOOKUP(S255,{0,1950001,3300001,6950001,9000001,18000001,40000001},{0,97500,427500,636000,1536000,2796000,4796000}),0)+ROUNDDOWN(ROUNDDOWN(S255*LOOKUP(S255,{0,1950001,3300001,6950001,9000001,18000001,40000001},{0.05,0.1,0.2,0.23,0.33,0.4,0.45})-LOOKUP(S255,{0,1950001,3300001,6950001,9000001,18000001,40000001},{0,97500,427500,636000,1536000,2796000,4796000}),0)*0.021,0))</f>
        <v/>
      </c>
      <c r="U255" s="25">
        <f>P255-T255</f>
        <v/>
      </c>
      <c r="V255" s="26">
        <f>IF(AND(P255&gt;0,T255=0),1,0)</f>
        <v/>
      </c>
    </row>
    <row r="256">
      <c r="A256" t="inlineStr">
        <is>
          <t>1万円刻み</t>
        </is>
      </c>
      <c r="B256" s="25">
        <f>'4_1万円刻み'!$A$9</f>
        <v/>
      </c>
      <c r="C256" s="26" t="n">
        <v>2</v>
      </c>
      <c r="D256" s="27" t="n">
        <v>0</v>
      </c>
      <c r="E256" s="26" t="n">
        <v>7</v>
      </c>
      <c r="F256" s="26" t="n">
        <v>1</v>
      </c>
      <c r="G256" s="25" t="n">
        <v>0</v>
      </c>
      <c r="H256" s="25">
        <f>ROUND(B256*0.14575,0)</f>
        <v/>
      </c>
      <c r="I256" s="25">
        <f>B256-H256</f>
        <v/>
      </c>
      <c r="J256" s="25">
        <f>IF(MAX(0,I256-ROUNDUP(IF(I256&lt;=158333,54167,I256*LOOKUP(I256,{0,158334,300000,550000,708331},{0,0.3,0.2,0.1,0})+LOOKUP(I256,{0,158334,300000,550000,708331},{0,6667,36667,91667,162500})),0)-LOOKUP(I256,{0,2120834,2162500,2204167,2245834},{48334,40000,26667,13334,0}))&lt;=0,0,ROUND(MAX(0,I256-ROUNDUP(IF(I256&lt;=158333,54167,I256*LOOKUP(I256,{0,158334,300000,550000,708331},{0,0.3,0.2,0.1,0})+LOOKUP(I256,{0,158334,300000,550000,708331},{0,6667,36667,91667,162500})),0)-LOOKUP(I256,{0,2120834,2162500,2204167,2245834},{48334,40000,26667,13334,0}))*LOOKUP(MAX(0,I256-ROUNDUP(IF(I256&lt;=158333,54167,I256*LOOKUP(I256,{0,158334,300000,550000,708331},{0,0.3,0.2,0.1,0})+LOOKUP(I256,{0,158334,300000,550000,708331},{0,6667,36667,91667,162500})),0)-LOOKUP(I256,{0,2120834,2162500,2204167,2245834},{48334,40000,26667,13334,0})),{0,162501,275001,579167,750001,1500001,3333334},{0.05105,0.1021,0.2042,0.23483,0.33693,0.4084,0.45945})-LOOKUP(MAX(0,I256-ROUNDUP(IF(I256&lt;=158333,54167,I256*LOOKUP(I256,{0,158334,300000,550000,708331},{0,0.3,0.2,0.1,0})+LOOKUP(I256,{0,158334,300000,550000,708331},{0,6667,36667,91667,162500})),0)-LOOKUP(I256,{0,2120834,2162500,2204167,2245834},{48334,40000,26667,13334,0})),{0,162501,275001,579167,750001,1500001,3333334},{0,8296,36374,54113,130688,237893,408061}),-1))</f>
        <v/>
      </c>
      <c r="K256" s="25">
        <f>IF(AND(D256&gt;0,C256&gt;=E256),ROUND(B256*D256,0),0)</f>
        <v/>
      </c>
      <c r="L256" s="25">
        <f>ROUND(K256*0.14575,0)</f>
        <v/>
      </c>
      <c r="M256" s="25">
        <f>IF(K256=0,0,ROUNDDOWN(ROUND((K256-L256)*LOOKUP(I256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56" s="25">
        <f>B256*C256+K256</f>
        <v/>
      </c>
      <c r="O256" s="25">
        <f>H256*C256+L256</f>
        <v/>
      </c>
      <c r="P256" s="25">
        <f>J256*C256+M256</f>
        <v/>
      </c>
      <c r="Q256" s="25">
        <f>IF(F256=1,IF(N256&lt;741000,0,IF(N256&lt;2191000,N256-740000,IF(N256&lt;2193000,1451000,IF(N256&lt;2196000,1453000,IF(N256&lt;2200000,1456000,IF(N256&lt;6600000,ROUND(IF(FLOOR(N256,4000)&lt;=3600000,FLOOR(N256,4000)*0.7-80000,FLOOR(N256,4000)*0.8-440000),0),IF(N256&lt;=8500000,ROUNDDOWN(N256*0.9-1100000,0),N256-1950000))))))),IF(N256&lt;651000,0,IF(N256&lt;1900000,N256-650000,IF(N256&lt;6600000,ROUND(IF(FLOOR(N256,4000)&lt;=3600000,FLOOR(N256,4000)*0.7-80000,FLOOR(N256,4000)*0.8-440000),0),IF(N256&lt;=8500000,ROUNDDOWN(N256*0.9-1100000,0),N256-1950000)))))</f>
        <v/>
      </c>
      <c r="R256" s="25">
        <f>IF(F256=1,LOOKUP(Q256,{0,4890001,6550001,23500001},{1040000,670000,620000,0}),LOOKUP(Q256,{0,1320001,3360001,4890001,6550001,23500001},{950000,880000,680000,630000,580000,0}))</f>
        <v/>
      </c>
      <c r="S256" s="25">
        <f>MAX(0,ROUNDDOWN(Q256-O256-R256-G256,-3))</f>
        <v/>
      </c>
      <c r="T256" s="25">
        <f>IF(S256&lt;=0,0,ROUNDDOWN(S256*LOOKUP(S256,{0,1950001,3300001,6950001,9000001,18000001,40000001},{0.05,0.1,0.2,0.23,0.33,0.4,0.45})-LOOKUP(S256,{0,1950001,3300001,6950001,9000001,18000001,40000001},{0,97500,427500,636000,1536000,2796000,4796000}),0)+ROUNDDOWN(ROUNDDOWN(S256*LOOKUP(S256,{0,1950001,3300001,6950001,9000001,18000001,40000001},{0.05,0.1,0.2,0.23,0.33,0.4,0.45})-LOOKUP(S256,{0,1950001,3300001,6950001,9000001,18000001,40000001},{0,97500,427500,636000,1536000,2796000,4796000}),0)*0.021,0))</f>
        <v/>
      </c>
      <c r="U256" s="25">
        <f>P256-T256</f>
        <v/>
      </c>
      <c r="V256" s="26">
        <f>IF(AND(P256&gt;0,T256=0),1,0)</f>
        <v/>
      </c>
    </row>
    <row r="257">
      <c r="A257" t="inlineStr">
        <is>
          <t>1万円刻み</t>
        </is>
      </c>
      <c r="B257" s="25">
        <f>'4_1万円刻み'!$A$9</f>
        <v/>
      </c>
      <c r="C257" s="26" t="n">
        <v>3</v>
      </c>
      <c r="D257" s="27" t="n">
        <v>0</v>
      </c>
      <c r="E257" s="26" t="n">
        <v>7</v>
      </c>
      <c r="F257" s="26" t="n">
        <v>1</v>
      </c>
      <c r="G257" s="25" t="n">
        <v>0</v>
      </c>
      <c r="H257" s="25">
        <f>ROUND(B257*0.14575,0)</f>
        <v/>
      </c>
      <c r="I257" s="25">
        <f>B257-H257</f>
        <v/>
      </c>
      <c r="J257" s="25">
        <f>IF(MAX(0,I257-ROUNDUP(IF(I257&lt;=158333,54167,I257*LOOKUP(I257,{0,158334,300000,550000,708331},{0,0.3,0.2,0.1,0})+LOOKUP(I257,{0,158334,300000,550000,708331},{0,6667,36667,91667,162500})),0)-LOOKUP(I257,{0,2120834,2162500,2204167,2245834},{48334,40000,26667,13334,0}))&lt;=0,0,ROUND(MAX(0,I257-ROUNDUP(IF(I257&lt;=158333,54167,I257*LOOKUP(I257,{0,158334,300000,550000,708331},{0,0.3,0.2,0.1,0})+LOOKUP(I257,{0,158334,300000,550000,708331},{0,6667,36667,91667,162500})),0)-LOOKUP(I257,{0,2120834,2162500,2204167,2245834},{48334,40000,26667,13334,0}))*LOOKUP(MAX(0,I257-ROUNDUP(IF(I257&lt;=158333,54167,I257*LOOKUP(I257,{0,158334,300000,550000,708331},{0,0.3,0.2,0.1,0})+LOOKUP(I257,{0,158334,300000,550000,708331},{0,6667,36667,91667,162500})),0)-LOOKUP(I257,{0,2120834,2162500,2204167,2245834},{48334,40000,26667,13334,0})),{0,162501,275001,579167,750001,1500001,3333334},{0.05105,0.1021,0.2042,0.23483,0.33693,0.4084,0.45945})-LOOKUP(MAX(0,I257-ROUNDUP(IF(I257&lt;=158333,54167,I257*LOOKUP(I257,{0,158334,300000,550000,708331},{0,0.3,0.2,0.1,0})+LOOKUP(I257,{0,158334,300000,550000,708331},{0,6667,36667,91667,162500})),0)-LOOKUP(I257,{0,2120834,2162500,2204167,2245834},{48334,40000,26667,13334,0})),{0,162501,275001,579167,750001,1500001,3333334},{0,8296,36374,54113,130688,237893,408061}),-1))</f>
        <v/>
      </c>
      <c r="K257" s="25">
        <f>IF(AND(D257&gt;0,C257&gt;=E257),ROUND(B257*D257,0),0)</f>
        <v/>
      </c>
      <c r="L257" s="25">
        <f>ROUND(K257*0.14575,0)</f>
        <v/>
      </c>
      <c r="M257" s="25">
        <f>IF(K257=0,0,ROUNDDOWN(ROUND((K257-L257)*LOOKUP(I257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57" s="25">
        <f>B257*C257+K257</f>
        <v/>
      </c>
      <c r="O257" s="25">
        <f>H257*C257+L257</f>
        <v/>
      </c>
      <c r="P257" s="25">
        <f>J257*C257+M257</f>
        <v/>
      </c>
      <c r="Q257" s="25">
        <f>IF(F257=1,IF(N257&lt;741000,0,IF(N257&lt;2191000,N257-740000,IF(N257&lt;2193000,1451000,IF(N257&lt;2196000,1453000,IF(N257&lt;2200000,1456000,IF(N257&lt;6600000,ROUND(IF(FLOOR(N257,4000)&lt;=3600000,FLOOR(N257,4000)*0.7-80000,FLOOR(N257,4000)*0.8-440000),0),IF(N257&lt;=8500000,ROUNDDOWN(N257*0.9-1100000,0),N257-1950000))))))),IF(N257&lt;651000,0,IF(N257&lt;1900000,N257-650000,IF(N257&lt;6600000,ROUND(IF(FLOOR(N257,4000)&lt;=3600000,FLOOR(N257,4000)*0.7-80000,FLOOR(N257,4000)*0.8-440000),0),IF(N257&lt;=8500000,ROUNDDOWN(N257*0.9-1100000,0),N257-1950000)))))</f>
        <v/>
      </c>
      <c r="R257" s="25">
        <f>IF(F257=1,LOOKUP(Q257,{0,4890001,6550001,23500001},{1040000,670000,620000,0}),LOOKUP(Q257,{0,1320001,3360001,4890001,6550001,23500001},{950000,880000,680000,630000,580000,0}))</f>
        <v/>
      </c>
      <c r="S257" s="25">
        <f>MAX(0,ROUNDDOWN(Q257-O257-R257-G257,-3))</f>
        <v/>
      </c>
      <c r="T257" s="25">
        <f>IF(S257&lt;=0,0,ROUNDDOWN(S257*LOOKUP(S257,{0,1950001,3300001,6950001,9000001,18000001,40000001},{0.05,0.1,0.2,0.23,0.33,0.4,0.45})-LOOKUP(S257,{0,1950001,3300001,6950001,9000001,18000001,40000001},{0,97500,427500,636000,1536000,2796000,4796000}),0)+ROUNDDOWN(ROUNDDOWN(S257*LOOKUP(S257,{0,1950001,3300001,6950001,9000001,18000001,40000001},{0.05,0.1,0.2,0.23,0.33,0.4,0.45})-LOOKUP(S257,{0,1950001,3300001,6950001,9000001,18000001,40000001},{0,97500,427500,636000,1536000,2796000,4796000}),0)*0.021,0))</f>
        <v/>
      </c>
      <c r="U257" s="25">
        <f>P257-T257</f>
        <v/>
      </c>
      <c r="V257" s="26">
        <f>IF(AND(P257&gt;0,T257=0),1,0)</f>
        <v/>
      </c>
    </row>
    <row r="258">
      <c r="A258" t="inlineStr">
        <is>
          <t>1万円刻み</t>
        </is>
      </c>
      <c r="B258" s="25">
        <f>'4_1万円刻み'!$A$9</f>
        <v/>
      </c>
      <c r="C258" s="26" t="n">
        <v>4</v>
      </c>
      <c r="D258" s="27" t="n">
        <v>0</v>
      </c>
      <c r="E258" s="26" t="n">
        <v>7</v>
      </c>
      <c r="F258" s="26" t="n">
        <v>1</v>
      </c>
      <c r="G258" s="25" t="n">
        <v>0</v>
      </c>
      <c r="H258" s="25">
        <f>ROUND(B258*0.14575,0)</f>
        <v/>
      </c>
      <c r="I258" s="25">
        <f>B258-H258</f>
        <v/>
      </c>
      <c r="J258" s="25">
        <f>IF(MAX(0,I258-ROUNDUP(IF(I258&lt;=158333,54167,I258*LOOKUP(I258,{0,158334,300000,550000,708331},{0,0.3,0.2,0.1,0})+LOOKUP(I258,{0,158334,300000,550000,708331},{0,6667,36667,91667,162500})),0)-LOOKUP(I258,{0,2120834,2162500,2204167,2245834},{48334,40000,26667,13334,0}))&lt;=0,0,ROUND(MAX(0,I258-ROUNDUP(IF(I258&lt;=158333,54167,I258*LOOKUP(I258,{0,158334,300000,550000,708331},{0,0.3,0.2,0.1,0})+LOOKUP(I258,{0,158334,300000,550000,708331},{0,6667,36667,91667,162500})),0)-LOOKUP(I258,{0,2120834,2162500,2204167,2245834},{48334,40000,26667,13334,0}))*LOOKUP(MAX(0,I258-ROUNDUP(IF(I258&lt;=158333,54167,I258*LOOKUP(I258,{0,158334,300000,550000,708331},{0,0.3,0.2,0.1,0})+LOOKUP(I258,{0,158334,300000,550000,708331},{0,6667,36667,91667,162500})),0)-LOOKUP(I258,{0,2120834,2162500,2204167,2245834},{48334,40000,26667,13334,0})),{0,162501,275001,579167,750001,1500001,3333334},{0.05105,0.1021,0.2042,0.23483,0.33693,0.4084,0.45945})-LOOKUP(MAX(0,I258-ROUNDUP(IF(I258&lt;=158333,54167,I258*LOOKUP(I258,{0,158334,300000,550000,708331},{0,0.3,0.2,0.1,0})+LOOKUP(I258,{0,158334,300000,550000,708331},{0,6667,36667,91667,162500})),0)-LOOKUP(I258,{0,2120834,2162500,2204167,2245834},{48334,40000,26667,13334,0})),{0,162501,275001,579167,750001,1500001,3333334},{0,8296,36374,54113,130688,237893,408061}),-1))</f>
        <v/>
      </c>
      <c r="K258" s="25">
        <f>IF(AND(D258&gt;0,C258&gt;=E258),ROUND(B258*D258,0),0)</f>
        <v/>
      </c>
      <c r="L258" s="25">
        <f>ROUND(K258*0.14575,0)</f>
        <v/>
      </c>
      <c r="M258" s="25">
        <f>IF(K258=0,0,ROUNDDOWN(ROUND((K258-L258)*LOOKUP(I258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58" s="25">
        <f>B258*C258+K258</f>
        <v/>
      </c>
      <c r="O258" s="25">
        <f>H258*C258+L258</f>
        <v/>
      </c>
      <c r="P258" s="25">
        <f>J258*C258+M258</f>
        <v/>
      </c>
      <c r="Q258" s="25">
        <f>IF(F258=1,IF(N258&lt;741000,0,IF(N258&lt;2191000,N258-740000,IF(N258&lt;2193000,1451000,IF(N258&lt;2196000,1453000,IF(N258&lt;2200000,1456000,IF(N258&lt;6600000,ROUND(IF(FLOOR(N258,4000)&lt;=3600000,FLOOR(N258,4000)*0.7-80000,FLOOR(N258,4000)*0.8-440000),0),IF(N258&lt;=8500000,ROUNDDOWN(N258*0.9-1100000,0),N258-1950000))))))),IF(N258&lt;651000,0,IF(N258&lt;1900000,N258-650000,IF(N258&lt;6600000,ROUND(IF(FLOOR(N258,4000)&lt;=3600000,FLOOR(N258,4000)*0.7-80000,FLOOR(N258,4000)*0.8-440000),0),IF(N258&lt;=8500000,ROUNDDOWN(N258*0.9-1100000,0),N258-1950000)))))</f>
        <v/>
      </c>
      <c r="R258" s="25">
        <f>IF(F258=1,LOOKUP(Q258,{0,4890001,6550001,23500001},{1040000,670000,620000,0}),LOOKUP(Q258,{0,1320001,3360001,4890001,6550001,23500001},{950000,880000,680000,630000,580000,0}))</f>
        <v/>
      </c>
      <c r="S258" s="25">
        <f>MAX(0,ROUNDDOWN(Q258-O258-R258-G258,-3))</f>
        <v/>
      </c>
      <c r="T258" s="25">
        <f>IF(S258&lt;=0,0,ROUNDDOWN(S258*LOOKUP(S258,{0,1950001,3300001,6950001,9000001,18000001,40000001},{0.05,0.1,0.2,0.23,0.33,0.4,0.45})-LOOKUP(S258,{0,1950001,3300001,6950001,9000001,18000001,40000001},{0,97500,427500,636000,1536000,2796000,4796000}),0)+ROUNDDOWN(ROUNDDOWN(S258*LOOKUP(S258,{0,1950001,3300001,6950001,9000001,18000001,40000001},{0.05,0.1,0.2,0.23,0.33,0.4,0.45})-LOOKUP(S258,{0,1950001,3300001,6950001,9000001,18000001,40000001},{0,97500,427500,636000,1536000,2796000,4796000}),0)*0.021,0))</f>
        <v/>
      </c>
      <c r="U258" s="25">
        <f>P258-T258</f>
        <v/>
      </c>
      <c r="V258" s="26">
        <f>IF(AND(P258&gt;0,T258=0),1,0)</f>
        <v/>
      </c>
    </row>
    <row r="259">
      <c r="A259" t="inlineStr">
        <is>
          <t>1万円刻み</t>
        </is>
      </c>
      <c r="B259" s="25">
        <f>'4_1万円刻み'!$A$9</f>
        <v/>
      </c>
      <c r="C259" s="26" t="n">
        <v>5</v>
      </c>
      <c r="D259" s="27" t="n">
        <v>0</v>
      </c>
      <c r="E259" s="26" t="n">
        <v>7</v>
      </c>
      <c r="F259" s="26" t="n">
        <v>1</v>
      </c>
      <c r="G259" s="25" t="n">
        <v>0</v>
      </c>
      <c r="H259" s="25">
        <f>ROUND(B259*0.14575,0)</f>
        <v/>
      </c>
      <c r="I259" s="25">
        <f>B259-H259</f>
        <v/>
      </c>
      <c r="J259" s="25">
        <f>IF(MAX(0,I259-ROUNDUP(IF(I259&lt;=158333,54167,I259*LOOKUP(I259,{0,158334,300000,550000,708331},{0,0.3,0.2,0.1,0})+LOOKUP(I259,{0,158334,300000,550000,708331},{0,6667,36667,91667,162500})),0)-LOOKUP(I259,{0,2120834,2162500,2204167,2245834},{48334,40000,26667,13334,0}))&lt;=0,0,ROUND(MAX(0,I259-ROUNDUP(IF(I259&lt;=158333,54167,I259*LOOKUP(I259,{0,158334,300000,550000,708331},{0,0.3,0.2,0.1,0})+LOOKUP(I259,{0,158334,300000,550000,708331},{0,6667,36667,91667,162500})),0)-LOOKUP(I259,{0,2120834,2162500,2204167,2245834},{48334,40000,26667,13334,0}))*LOOKUP(MAX(0,I259-ROUNDUP(IF(I259&lt;=158333,54167,I259*LOOKUP(I259,{0,158334,300000,550000,708331},{0,0.3,0.2,0.1,0})+LOOKUP(I259,{0,158334,300000,550000,708331},{0,6667,36667,91667,162500})),0)-LOOKUP(I259,{0,2120834,2162500,2204167,2245834},{48334,40000,26667,13334,0})),{0,162501,275001,579167,750001,1500001,3333334},{0.05105,0.1021,0.2042,0.23483,0.33693,0.4084,0.45945})-LOOKUP(MAX(0,I259-ROUNDUP(IF(I259&lt;=158333,54167,I259*LOOKUP(I259,{0,158334,300000,550000,708331},{0,0.3,0.2,0.1,0})+LOOKUP(I259,{0,158334,300000,550000,708331},{0,6667,36667,91667,162500})),0)-LOOKUP(I259,{0,2120834,2162500,2204167,2245834},{48334,40000,26667,13334,0})),{0,162501,275001,579167,750001,1500001,3333334},{0,8296,36374,54113,130688,237893,408061}),-1))</f>
        <v/>
      </c>
      <c r="K259" s="25">
        <f>IF(AND(D259&gt;0,C259&gt;=E259),ROUND(B259*D259,0),0)</f>
        <v/>
      </c>
      <c r="L259" s="25">
        <f>ROUND(K259*0.14575,0)</f>
        <v/>
      </c>
      <c r="M259" s="25">
        <f>IF(K259=0,0,ROUNDDOWN(ROUND((K259-L259)*LOOKUP(I259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59" s="25">
        <f>B259*C259+K259</f>
        <v/>
      </c>
      <c r="O259" s="25">
        <f>H259*C259+L259</f>
        <v/>
      </c>
      <c r="P259" s="25">
        <f>J259*C259+M259</f>
        <v/>
      </c>
      <c r="Q259" s="25">
        <f>IF(F259=1,IF(N259&lt;741000,0,IF(N259&lt;2191000,N259-740000,IF(N259&lt;2193000,1451000,IF(N259&lt;2196000,1453000,IF(N259&lt;2200000,1456000,IF(N259&lt;6600000,ROUND(IF(FLOOR(N259,4000)&lt;=3600000,FLOOR(N259,4000)*0.7-80000,FLOOR(N259,4000)*0.8-440000),0),IF(N259&lt;=8500000,ROUNDDOWN(N259*0.9-1100000,0),N259-1950000))))))),IF(N259&lt;651000,0,IF(N259&lt;1900000,N259-650000,IF(N259&lt;6600000,ROUND(IF(FLOOR(N259,4000)&lt;=3600000,FLOOR(N259,4000)*0.7-80000,FLOOR(N259,4000)*0.8-440000),0),IF(N259&lt;=8500000,ROUNDDOWN(N259*0.9-1100000,0),N259-1950000)))))</f>
        <v/>
      </c>
      <c r="R259" s="25">
        <f>IF(F259=1,LOOKUP(Q259,{0,4890001,6550001,23500001},{1040000,670000,620000,0}),LOOKUP(Q259,{0,1320001,3360001,4890001,6550001,23500001},{950000,880000,680000,630000,580000,0}))</f>
        <v/>
      </c>
      <c r="S259" s="25">
        <f>MAX(0,ROUNDDOWN(Q259-O259-R259-G259,-3))</f>
        <v/>
      </c>
      <c r="T259" s="25">
        <f>IF(S259&lt;=0,0,ROUNDDOWN(S259*LOOKUP(S259,{0,1950001,3300001,6950001,9000001,18000001,40000001},{0.05,0.1,0.2,0.23,0.33,0.4,0.45})-LOOKUP(S259,{0,1950001,3300001,6950001,9000001,18000001,40000001},{0,97500,427500,636000,1536000,2796000,4796000}),0)+ROUNDDOWN(ROUNDDOWN(S259*LOOKUP(S259,{0,1950001,3300001,6950001,9000001,18000001,40000001},{0.05,0.1,0.2,0.23,0.33,0.4,0.45})-LOOKUP(S259,{0,1950001,3300001,6950001,9000001,18000001,40000001},{0,97500,427500,636000,1536000,2796000,4796000}),0)*0.021,0))</f>
        <v/>
      </c>
      <c r="U259" s="25">
        <f>P259-T259</f>
        <v/>
      </c>
      <c r="V259" s="26">
        <f>IF(AND(P259&gt;0,T259=0),1,0)</f>
        <v/>
      </c>
    </row>
    <row r="260">
      <c r="A260" t="inlineStr">
        <is>
          <t>1万円刻み</t>
        </is>
      </c>
      <c r="B260" s="25">
        <f>'4_1万円刻み'!$A$9</f>
        <v/>
      </c>
      <c r="C260" s="26" t="n">
        <v>6</v>
      </c>
      <c r="D260" s="27" t="n">
        <v>0</v>
      </c>
      <c r="E260" s="26" t="n">
        <v>7</v>
      </c>
      <c r="F260" s="26" t="n">
        <v>1</v>
      </c>
      <c r="G260" s="25" t="n">
        <v>0</v>
      </c>
      <c r="H260" s="25">
        <f>ROUND(B260*0.14575,0)</f>
        <v/>
      </c>
      <c r="I260" s="25">
        <f>B260-H260</f>
        <v/>
      </c>
      <c r="J260" s="25">
        <f>IF(MAX(0,I260-ROUNDUP(IF(I260&lt;=158333,54167,I260*LOOKUP(I260,{0,158334,300000,550000,708331},{0,0.3,0.2,0.1,0})+LOOKUP(I260,{0,158334,300000,550000,708331},{0,6667,36667,91667,162500})),0)-LOOKUP(I260,{0,2120834,2162500,2204167,2245834},{48334,40000,26667,13334,0}))&lt;=0,0,ROUND(MAX(0,I260-ROUNDUP(IF(I260&lt;=158333,54167,I260*LOOKUP(I260,{0,158334,300000,550000,708331},{0,0.3,0.2,0.1,0})+LOOKUP(I260,{0,158334,300000,550000,708331},{0,6667,36667,91667,162500})),0)-LOOKUP(I260,{0,2120834,2162500,2204167,2245834},{48334,40000,26667,13334,0}))*LOOKUP(MAX(0,I260-ROUNDUP(IF(I260&lt;=158333,54167,I260*LOOKUP(I260,{0,158334,300000,550000,708331},{0,0.3,0.2,0.1,0})+LOOKUP(I260,{0,158334,300000,550000,708331},{0,6667,36667,91667,162500})),0)-LOOKUP(I260,{0,2120834,2162500,2204167,2245834},{48334,40000,26667,13334,0})),{0,162501,275001,579167,750001,1500001,3333334},{0.05105,0.1021,0.2042,0.23483,0.33693,0.4084,0.45945})-LOOKUP(MAX(0,I260-ROUNDUP(IF(I260&lt;=158333,54167,I260*LOOKUP(I260,{0,158334,300000,550000,708331},{0,0.3,0.2,0.1,0})+LOOKUP(I260,{0,158334,300000,550000,708331},{0,6667,36667,91667,162500})),0)-LOOKUP(I260,{0,2120834,2162500,2204167,2245834},{48334,40000,26667,13334,0})),{0,162501,275001,579167,750001,1500001,3333334},{0,8296,36374,54113,130688,237893,408061}),-1))</f>
        <v/>
      </c>
      <c r="K260" s="25">
        <f>IF(AND(D260&gt;0,C260&gt;=E260),ROUND(B260*D260,0),0)</f>
        <v/>
      </c>
      <c r="L260" s="25">
        <f>ROUND(K260*0.14575,0)</f>
        <v/>
      </c>
      <c r="M260" s="25">
        <f>IF(K260=0,0,ROUNDDOWN(ROUND((K260-L260)*LOOKUP(I260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60" s="25">
        <f>B260*C260+K260</f>
        <v/>
      </c>
      <c r="O260" s="25">
        <f>H260*C260+L260</f>
        <v/>
      </c>
      <c r="P260" s="25">
        <f>J260*C260+M260</f>
        <v/>
      </c>
      <c r="Q260" s="25">
        <f>IF(F260=1,IF(N260&lt;741000,0,IF(N260&lt;2191000,N260-740000,IF(N260&lt;2193000,1451000,IF(N260&lt;2196000,1453000,IF(N260&lt;2200000,1456000,IF(N260&lt;6600000,ROUND(IF(FLOOR(N260,4000)&lt;=3600000,FLOOR(N260,4000)*0.7-80000,FLOOR(N260,4000)*0.8-440000),0),IF(N260&lt;=8500000,ROUNDDOWN(N260*0.9-1100000,0),N260-1950000))))))),IF(N260&lt;651000,0,IF(N260&lt;1900000,N260-650000,IF(N260&lt;6600000,ROUND(IF(FLOOR(N260,4000)&lt;=3600000,FLOOR(N260,4000)*0.7-80000,FLOOR(N260,4000)*0.8-440000),0),IF(N260&lt;=8500000,ROUNDDOWN(N260*0.9-1100000,0),N260-1950000)))))</f>
        <v/>
      </c>
      <c r="R260" s="25">
        <f>IF(F260=1,LOOKUP(Q260,{0,4890001,6550001,23500001},{1040000,670000,620000,0}),LOOKUP(Q260,{0,1320001,3360001,4890001,6550001,23500001},{950000,880000,680000,630000,580000,0}))</f>
        <v/>
      </c>
      <c r="S260" s="25">
        <f>MAX(0,ROUNDDOWN(Q260-O260-R260-G260,-3))</f>
        <v/>
      </c>
      <c r="T260" s="25">
        <f>IF(S260&lt;=0,0,ROUNDDOWN(S260*LOOKUP(S260,{0,1950001,3300001,6950001,9000001,18000001,40000001},{0.05,0.1,0.2,0.23,0.33,0.4,0.45})-LOOKUP(S260,{0,1950001,3300001,6950001,9000001,18000001,40000001},{0,97500,427500,636000,1536000,2796000,4796000}),0)+ROUNDDOWN(ROUNDDOWN(S260*LOOKUP(S260,{0,1950001,3300001,6950001,9000001,18000001,40000001},{0.05,0.1,0.2,0.23,0.33,0.4,0.45})-LOOKUP(S260,{0,1950001,3300001,6950001,9000001,18000001,40000001},{0,97500,427500,636000,1536000,2796000,4796000}),0)*0.021,0))</f>
        <v/>
      </c>
      <c r="U260" s="25">
        <f>P260-T260</f>
        <v/>
      </c>
      <c r="V260" s="26">
        <f>IF(AND(P260&gt;0,T260=0),1,0)</f>
        <v/>
      </c>
    </row>
    <row r="261">
      <c r="A261" t="inlineStr">
        <is>
          <t>1万円刻み</t>
        </is>
      </c>
      <c r="B261" s="25">
        <f>'4_1万円刻み'!$A$9</f>
        <v/>
      </c>
      <c r="C261" s="26" t="n">
        <v>7</v>
      </c>
      <c r="D261" s="27" t="n">
        <v>0</v>
      </c>
      <c r="E261" s="26" t="n">
        <v>7</v>
      </c>
      <c r="F261" s="26" t="n">
        <v>1</v>
      </c>
      <c r="G261" s="25" t="n">
        <v>0</v>
      </c>
      <c r="H261" s="25">
        <f>ROUND(B261*0.14575,0)</f>
        <v/>
      </c>
      <c r="I261" s="25">
        <f>B261-H261</f>
        <v/>
      </c>
      <c r="J261" s="25">
        <f>IF(MAX(0,I261-ROUNDUP(IF(I261&lt;=158333,54167,I261*LOOKUP(I261,{0,158334,300000,550000,708331},{0,0.3,0.2,0.1,0})+LOOKUP(I261,{0,158334,300000,550000,708331},{0,6667,36667,91667,162500})),0)-LOOKUP(I261,{0,2120834,2162500,2204167,2245834},{48334,40000,26667,13334,0}))&lt;=0,0,ROUND(MAX(0,I261-ROUNDUP(IF(I261&lt;=158333,54167,I261*LOOKUP(I261,{0,158334,300000,550000,708331},{0,0.3,0.2,0.1,0})+LOOKUP(I261,{0,158334,300000,550000,708331},{0,6667,36667,91667,162500})),0)-LOOKUP(I261,{0,2120834,2162500,2204167,2245834},{48334,40000,26667,13334,0}))*LOOKUP(MAX(0,I261-ROUNDUP(IF(I261&lt;=158333,54167,I261*LOOKUP(I261,{0,158334,300000,550000,708331},{0,0.3,0.2,0.1,0})+LOOKUP(I261,{0,158334,300000,550000,708331},{0,6667,36667,91667,162500})),0)-LOOKUP(I261,{0,2120834,2162500,2204167,2245834},{48334,40000,26667,13334,0})),{0,162501,275001,579167,750001,1500001,3333334},{0.05105,0.1021,0.2042,0.23483,0.33693,0.4084,0.45945})-LOOKUP(MAX(0,I261-ROUNDUP(IF(I261&lt;=158333,54167,I261*LOOKUP(I261,{0,158334,300000,550000,708331},{0,0.3,0.2,0.1,0})+LOOKUP(I261,{0,158334,300000,550000,708331},{0,6667,36667,91667,162500})),0)-LOOKUP(I261,{0,2120834,2162500,2204167,2245834},{48334,40000,26667,13334,0})),{0,162501,275001,579167,750001,1500001,3333334},{0,8296,36374,54113,130688,237893,408061}),-1))</f>
        <v/>
      </c>
      <c r="K261" s="25">
        <f>IF(AND(D261&gt;0,C261&gt;=E261),ROUND(B261*D261,0),0)</f>
        <v/>
      </c>
      <c r="L261" s="25">
        <f>ROUND(K261*0.14575,0)</f>
        <v/>
      </c>
      <c r="M261" s="25">
        <f>IF(K261=0,0,ROUNDDOWN(ROUND((K261-L261)*LOOKUP(I261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61" s="25">
        <f>B261*C261+K261</f>
        <v/>
      </c>
      <c r="O261" s="25">
        <f>H261*C261+L261</f>
        <v/>
      </c>
      <c r="P261" s="25">
        <f>J261*C261+M261</f>
        <v/>
      </c>
      <c r="Q261" s="25">
        <f>IF(F261=1,IF(N261&lt;741000,0,IF(N261&lt;2191000,N261-740000,IF(N261&lt;2193000,1451000,IF(N261&lt;2196000,1453000,IF(N261&lt;2200000,1456000,IF(N261&lt;6600000,ROUND(IF(FLOOR(N261,4000)&lt;=3600000,FLOOR(N261,4000)*0.7-80000,FLOOR(N261,4000)*0.8-440000),0),IF(N261&lt;=8500000,ROUNDDOWN(N261*0.9-1100000,0),N261-1950000))))))),IF(N261&lt;651000,0,IF(N261&lt;1900000,N261-650000,IF(N261&lt;6600000,ROUND(IF(FLOOR(N261,4000)&lt;=3600000,FLOOR(N261,4000)*0.7-80000,FLOOR(N261,4000)*0.8-440000),0),IF(N261&lt;=8500000,ROUNDDOWN(N261*0.9-1100000,0),N261-1950000)))))</f>
        <v/>
      </c>
      <c r="R261" s="25">
        <f>IF(F261=1,LOOKUP(Q261,{0,4890001,6550001,23500001},{1040000,670000,620000,0}),LOOKUP(Q261,{0,1320001,3360001,4890001,6550001,23500001},{950000,880000,680000,630000,580000,0}))</f>
        <v/>
      </c>
      <c r="S261" s="25">
        <f>MAX(0,ROUNDDOWN(Q261-O261-R261-G261,-3))</f>
        <v/>
      </c>
      <c r="T261" s="25">
        <f>IF(S261&lt;=0,0,ROUNDDOWN(S261*LOOKUP(S261,{0,1950001,3300001,6950001,9000001,18000001,40000001},{0.05,0.1,0.2,0.23,0.33,0.4,0.45})-LOOKUP(S261,{0,1950001,3300001,6950001,9000001,18000001,40000001},{0,97500,427500,636000,1536000,2796000,4796000}),0)+ROUNDDOWN(ROUNDDOWN(S261*LOOKUP(S261,{0,1950001,3300001,6950001,9000001,18000001,40000001},{0.05,0.1,0.2,0.23,0.33,0.4,0.45})-LOOKUP(S261,{0,1950001,3300001,6950001,9000001,18000001,40000001},{0,97500,427500,636000,1536000,2796000,4796000}),0)*0.021,0))</f>
        <v/>
      </c>
      <c r="U261" s="25">
        <f>P261-T261</f>
        <v/>
      </c>
      <c r="V261" s="26">
        <f>IF(AND(P261&gt;0,T261=0),1,0)</f>
        <v/>
      </c>
    </row>
    <row r="262">
      <c r="A262" t="inlineStr">
        <is>
          <t>1万円刻み</t>
        </is>
      </c>
      <c r="B262" s="25">
        <f>'4_1万円刻み'!$A$9</f>
        <v/>
      </c>
      <c r="C262" s="26" t="n">
        <v>8</v>
      </c>
      <c r="D262" s="27" t="n">
        <v>0</v>
      </c>
      <c r="E262" s="26" t="n">
        <v>7</v>
      </c>
      <c r="F262" s="26" t="n">
        <v>1</v>
      </c>
      <c r="G262" s="25" t="n">
        <v>0</v>
      </c>
      <c r="H262" s="25">
        <f>ROUND(B262*0.14575,0)</f>
        <v/>
      </c>
      <c r="I262" s="25">
        <f>B262-H262</f>
        <v/>
      </c>
      <c r="J262" s="25">
        <f>IF(MAX(0,I262-ROUNDUP(IF(I262&lt;=158333,54167,I262*LOOKUP(I262,{0,158334,300000,550000,708331},{0,0.3,0.2,0.1,0})+LOOKUP(I262,{0,158334,300000,550000,708331},{0,6667,36667,91667,162500})),0)-LOOKUP(I262,{0,2120834,2162500,2204167,2245834},{48334,40000,26667,13334,0}))&lt;=0,0,ROUND(MAX(0,I262-ROUNDUP(IF(I262&lt;=158333,54167,I262*LOOKUP(I262,{0,158334,300000,550000,708331},{0,0.3,0.2,0.1,0})+LOOKUP(I262,{0,158334,300000,550000,708331},{0,6667,36667,91667,162500})),0)-LOOKUP(I262,{0,2120834,2162500,2204167,2245834},{48334,40000,26667,13334,0}))*LOOKUP(MAX(0,I262-ROUNDUP(IF(I262&lt;=158333,54167,I262*LOOKUP(I262,{0,158334,300000,550000,708331},{0,0.3,0.2,0.1,0})+LOOKUP(I262,{0,158334,300000,550000,708331},{0,6667,36667,91667,162500})),0)-LOOKUP(I262,{0,2120834,2162500,2204167,2245834},{48334,40000,26667,13334,0})),{0,162501,275001,579167,750001,1500001,3333334},{0.05105,0.1021,0.2042,0.23483,0.33693,0.4084,0.45945})-LOOKUP(MAX(0,I262-ROUNDUP(IF(I262&lt;=158333,54167,I262*LOOKUP(I262,{0,158334,300000,550000,708331},{0,0.3,0.2,0.1,0})+LOOKUP(I262,{0,158334,300000,550000,708331},{0,6667,36667,91667,162500})),0)-LOOKUP(I262,{0,2120834,2162500,2204167,2245834},{48334,40000,26667,13334,0})),{0,162501,275001,579167,750001,1500001,3333334},{0,8296,36374,54113,130688,237893,408061}),-1))</f>
        <v/>
      </c>
      <c r="K262" s="25">
        <f>IF(AND(D262&gt;0,C262&gt;=E262),ROUND(B262*D262,0),0)</f>
        <v/>
      </c>
      <c r="L262" s="25">
        <f>ROUND(K262*0.14575,0)</f>
        <v/>
      </c>
      <c r="M262" s="25">
        <f>IF(K262=0,0,ROUNDDOWN(ROUND((K262-L262)*LOOKUP(I262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62" s="25">
        <f>B262*C262+K262</f>
        <v/>
      </c>
      <c r="O262" s="25">
        <f>H262*C262+L262</f>
        <v/>
      </c>
      <c r="P262" s="25">
        <f>J262*C262+M262</f>
        <v/>
      </c>
      <c r="Q262" s="25">
        <f>IF(F262=1,IF(N262&lt;741000,0,IF(N262&lt;2191000,N262-740000,IF(N262&lt;2193000,1451000,IF(N262&lt;2196000,1453000,IF(N262&lt;2200000,1456000,IF(N262&lt;6600000,ROUND(IF(FLOOR(N262,4000)&lt;=3600000,FLOOR(N262,4000)*0.7-80000,FLOOR(N262,4000)*0.8-440000),0),IF(N262&lt;=8500000,ROUNDDOWN(N262*0.9-1100000,0),N262-1950000))))))),IF(N262&lt;651000,0,IF(N262&lt;1900000,N262-650000,IF(N262&lt;6600000,ROUND(IF(FLOOR(N262,4000)&lt;=3600000,FLOOR(N262,4000)*0.7-80000,FLOOR(N262,4000)*0.8-440000),0),IF(N262&lt;=8500000,ROUNDDOWN(N262*0.9-1100000,0),N262-1950000)))))</f>
        <v/>
      </c>
      <c r="R262" s="25">
        <f>IF(F262=1,LOOKUP(Q262,{0,4890001,6550001,23500001},{1040000,670000,620000,0}),LOOKUP(Q262,{0,1320001,3360001,4890001,6550001,23500001},{950000,880000,680000,630000,580000,0}))</f>
        <v/>
      </c>
      <c r="S262" s="25">
        <f>MAX(0,ROUNDDOWN(Q262-O262-R262-G262,-3))</f>
        <v/>
      </c>
      <c r="T262" s="25">
        <f>IF(S262&lt;=0,0,ROUNDDOWN(S262*LOOKUP(S262,{0,1950001,3300001,6950001,9000001,18000001,40000001},{0.05,0.1,0.2,0.23,0.33,0.4,0.45})-LOOKUP(S262,{0,1950001,3300001,6950001,9000001,18000001,40000001},{0,97500,427500,636000,1536000,2796000,4796000}),0)+ROUNDDOWN(ROUNDDOWN(S262*LOOKUP(S262,{0,1950001,3300001,6950001,9000001,18000001,40000001},{0.05,0.1,0.2,0.23,0.33,0.4,0.45})-LOOKUP(S262,{0,1950001,3300001,6950001,9000001,18000001,40000001},{0,97500,427500,636000,1536000,2796000,4796000}),0)*0.021,0))</f>
        <v/>
      </c>
      <c r="U262" s="25">
        <f>P262-T262</f>
        <v/>
      </c>
      <c r="V262" s="26">
        <f>IF(AND(P262&gt;0,T262=0),1,0)</f>
        <v/>
      </c>
    </row>
    <row r="263">
      <c r="A263" t="inlineStr">
        <is>
          <t>1万円刻み</t>
        </is>
      </c>
      <c r="B263" s="25">
        <f>'4_1万円刻み'!$A$9</f>
        <v/>
      </c>
      <c r="C263" s="26" t="n">
        <v>9</v>
      </c>
      <c r="D263" s="27" t="n">
        <v>0</v>
      </c>
      <c r="E263" s="26" t="n">
        <v>7</v>
      </c>
      <c r="F263" s="26" t="n">
        <v>1</v>
      </c>
      <c r="G263" s="25" t="n">
        <v>0</v>
      </c>
      <c r="H263" s="25">
        <f>ROUND(B263*0.14575,0)</f>
        <v/>
      </c>
      <c r="I263" s="25">
        <f>B263-H263</f>
        <v/>
      </c>
      <c r="J263" s="25">
        <f>IF(MAX(0,I263-ROUNDUP(IF(I263&lt;=158333,54167,I263*LOOKUP(I263,{0,158334,300000,550000,708331},{0,0.3,0.2,0.1,0})+LOOKUP(I263,{0,158334,300000,550000,708331},{0,6667,36667,91667,162500})),0)-LOOKUP(I263,{0,2120834,2162500,2204167,2245834},{48334,40000,26667,13334,0}))&lt;=0,0,ROUND(MAX(0,I263-ROUNDUP(IF(I263&lt;=158333,54167,I263*LOOKUP(I263,{0,158334,300000,550000,708331},{0,0.3,0.2,0.1,0})+LOOKUP(I263,{0,158334,300000,550000,708331},{0,6667,36667,91667,162500})),0)-LOOKUP(I263,{0,2120834,2162500,2204167,2245834},{48334,40000,26667,13334,0}))*LOOKUP(MAX(0,I263-ROUNDUP(IF(I263&lt;=158333,54167,I263*LOOKUP(I263,{0,158334,300000,550000,708331},{0,0.3,0.2,0.1,0})+LOOKUP(I263,{0,158334,300000,550000,708331},{0,6667,36667,91667,162500})),0)-LOOKUP(I263,{0,2120834,2162500,2204167,2245834},{48334,40000,26667,13334,0})),{0,162501,275001,579167,750001,1500001,3333334},{0.05105,0.1021,0.2042,0.23483,0.33693,0.4084,0.45945})-LOOKUP(MAX(0,I263-ROUNDUP(IF(I263&lt;=158333,54167,I263*LOOKUP(I263,{0,158334,300000,550000,708331},{0,0.3,0.2,0.1,0})+LOOKUP(I263,{0,158334,300000,550000,708331},{0,6667,36667,91667,162500})),0)-LOOKUP(I263,{0,2120834,2162500,2204167,2245834},{48334,40000,26667,13334,0})),{0,162501,275001,579167,750001,1500001,3333334},{0,8296,36374,54113,130688,237893,408061}),-1))</f>
        <v/>
      </c>
      <c r="K263" s="25">
        <f>IF(AND(D263&gt;0,C263&gt;=E263),ROUND(B263*D263,0),0)</f>
        <v/>
      </c>
      <c r="L263" s="25">
        <f>ROUND(K263*0.14575,0)</f>
        <v/>
      </c>
      <c r="M263" s="25">
        <f>IF(K263=0,0,ROUNDDOWN(ROUND((K263-L263)*LOOKUP(I263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63" s="25">
        <f>B263*C263+K263</f>
        <v/>
      </c>
      <c r="O263" s="25">
        <f>H263*C263+L263</f>
        <v/>
      </c>
      <c r="P263" s="25">
        <f>J263*C263+M263</f>
        <v/>
      </c>
      <c r="Q263" s="25">
        <f>IF(F263=1,IF(N263&lt;741000,0,IF(N263&lt;2191000,N263-740000,IF(N263&lt;2193000,1451000,IF(N263&lt;2196000,1453000,IF(N263&lt;2200000,1456000,IF(N263&lt;6600000,ROUND(IF(FLOOR(N263,4000)&lt;=3600000,FLOOR(N263,4000)*0.7-80000,FLOOR(N263,4000)*0.8-440000),0),IF(N263&lt;=8500000,ROUNDDOWN(N263*0.9-1100000,0),N263-1950000))))))),IF(N263&lt;651000,0,IF(N263&lt;1900000,N263-650000,IF(N263&lt;6600000,ROUND(IF(FLOOR(N263,4000)&lt;=3600000,FLOOR(N263,4000)*0.7-80000,FLOOR(N263,4000)*0.8-440000),0),IF(N263&lt;=8500000,ROUNDDOWN(N263*0.9-1100000,0),N263-1950000)))))</f>
        <v/>
      </c>
      <c r="R263" s="25">
        <f>IF(F263=1,LOOKUP(Q263,{0,4890001,6550001,23500001},{1040000,670000,620000,0}),LOOKUP(Q263,{0,1320001,3360001,4890001,6550001,23500001},{950000,880000,680000,630000,580000,0}))</f>
        <v/>
      </c>
      <c r="S263" s="25">
        <f>MAX(0,ROUNDDOWN(Q263-O263-R263-G263,-3))</f>
        <v/>
      </c>
      <c r="T263" s="25">
        <f>IF(S263&lt;=0,0,ROUNDDOWN(S263*LOOKUP(S263,{0,1950001,3300001,6950001,9000001,18000001,40000001},{0.05,0.1,0.2,0.23,0.33,0.4,0.45})-LOOKUP(S263,{0,1950001,3300001,6950001,9000001,18000001,40000001},{0,97500,427500,636000,1536000,2796000,4796000}),0)+ROUNDDOWN(ROUNDDOWN(S263*LOOKUP(S263,{0,1950001,3300001,6950001,9000001,18000001,40000001},{0.05,0.1,0.2,0.23,0.33,0.4,0.45})-LOOKUP(S263,{0,1950001,3300001,6950001,9000001,18000001,40000001},{0,97500,427500,636000,1536000,2796000,4796000}),0)*0.021,0))</f>
        <v/>
      </c>
      <c r="U263" s="25">
        <f>P263-T263</f>
        <v/>
      </c>
      <c r="V263" s="26">
        <f>IF(AND(P263&gt;0,T263=0),1,0)</f>
        <v/>
      </c>
    </row>
    <row r="264">
      <c r="A264" t="inlineStr">
        <is>
          <t>1万円刻み</t>
        </is>
      </c>
      <c r="B264" s="25">
        <f>'4_1万円刻み'!$A$9</f>
        <v/>
      </c>
      <c r="C264" s="26" t="n">
        <v>10</v>
      </c>
      <c r="D264" s="27" t="n">
        <v>0</v>
      </c>
      <c r="E264" s="26" t="n">
        <v>7</v>
      </c>
      <c r="F264" s="26" t="n">
        <v>1</v>
      </c>
      <c r="G264" s="25" t="n">
        <v>0</v>
      </c>
      <c r="H264" s="25">
        <f>ROUND(B264*0.14575,0)</f>
        <v/>
      </c>
      <c r="I264" s="25">
        <f>B264-H264</f>
        <v/>
      </c>
      <c r="J264" s="25">
        <f>IF(MAX(0,I264-ROUNDUP(IF(I264&lt;=158333,54167,I264*LOOKUP(I264,{0,158334,300000,550000,708331},{0,0.3,0.2,0.1,0})+LOOKUP(I264,{0,158334,300000,550000,708331},{0,6667,36667,91667,162500})),0)-LOOKUP(I264,{0,2120834,2162500,2204167,2245834},{48334,40000,26667,13334,0}))&lt;=0,0,ROUND(MAX(0,I264-ROUNDUP(IF(I264&lt;=158333,54167,I264*LOOKUP(I264,{0,158334,300000,550000,708331},{0,0.3,0.2,0.1,0})+LOOKUP(I264,{0,158334,300000,550000,708331},{0,6667,36667,91667,162500})),0)-LOOKUP(I264,{0,2120834,2162500,2204167,2245834},{48334,40000,26667,13334,0}))*LOOKUP(MAX(0,I264-ROUNDUP(IF(I264&lt;=158333,54167,I264*LOOKUP(I264,{0,158334,300000,550000,708331},{0,0.3,0.2,0.1,0})+LOOKUP(I264,{0,158334,300000,550000,708331},{0,6667,36667,91667,162500})),0)-LOOKUP(I264,{0,2120834,2162500,2204167,2245834},{48334,40000,26667,13334,0})),{0,162501,275001,579167,750001,1500001,3333334},{0.05105,0.1021,0.2042,0.23483,0.33693,0.4084,0.45945})-LOOKUP(MAX(0,I264-ROUNDUP(IF(I264&lt;=158333,54167,I264*LOOKUP(I264,{0,158334,300000,550000,708331},{0,0.3,0.2,0.1,0})+LOOKUP(I264,{0,158334,300000,550000,708331},{0,6667,36667,91667,162500})),0)-LOOKUP(I264,{0,2120834,2162500,2204167,2245834},{48334,40000,26667,13334,0})),{0,162501,275001,579167,750001,1500001,3333334},{0,8296,36374,54113,130688,237893,408061}),-1))</f>
        <v/>
      </c>
      <c r="K264" s="25">
        <f>IF(AND(D264&gt;0,C264&gt;=E264),ROUND(B264*D264,0),0)</f>
        <v/>
      </c>
      <c r="L264" s="25">
        <f>ROUND(K264*0.14575,0)</f>
        <v/>
      </c>
      <c r="M264" s="25">
        <f>IF(K264=0,0,ROUNDDOWN(ROUND((K264-L264)*LOOKUP(I264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64" s="25">
        <f>B264*C264+K264</f>
        <v/>
      </c>
      <c r="O264" s="25">
        <f>H264*C264+L264</f>
        <v/>
      </c>
      <c r="P264" s="25">
        <f>J264*C264+M264</f>
        <v/>
      </c>
      <c r="Q264" s="25">
        <f>IF(F264=1,IF(N264&lt;741000,0,IF(N264&lt;2191000,N264-740000,IF(N264&lt;2193000,1451000,IF(N264&lt;2196000,1453000,IF(N264&lt;2200000,1456000,IF(N264&lt;6600000,ROUND(IF(FLOOR(N264,4000)&lt;=3600000,FLOOR(N264,4000)*0.7-80000,FLOOR(N264,4000)*0.8-440000),0),IF(N264&lt;=8500000,ROUNDDOWN(N264*0.9-1100000,0),N264-1950000))))))),IF(N264&lt;651000,0,IF(N264&lt;1900000,N264-650000,IF(N264&lt;6600000,ROUND(IF(FLOOR(N264,4000)&lt;=3600000,FLOOR(N264,4000)*0.7-80000,FLOOR(N264,4000)*0.8-440000),0),IF(N264&lt;=8500000,ROUNDDOWN(N264*0.9-1100000,0),N264-1950000)))))</f>
        <v/>
      </c>
      <c r="R264" s="25">
        <f>IF(F264=1,LOOKUP(Q264,{0,4890001,6550001,23500001},{1040000,670000,620000,0}),LOOKUP(Q264,{0,1320001,3360001,4890001,6550001,23500001},{950000,880000,680000,630000,580000,0}))</f>
        <v/>
      </c>
      <c r="S264" s="25">
        <f>MAX(0,ROUNDDOWN(Q264-O264-R264-G264,-3))</f>
        <v/>
      </c>
      <c r="T264" s="25">
        <f>IF(S264&lt;=0,0,ROUNDDOWN(S264*LOOKUP(S264,{0,1950001,3300001,6950001,9000001,18000001,40000001},{0.05,0.1,0.2,0.23,0.33,0.4,0.45})-LOOKUP(S264,{0,1950001,3300001,6950001,9000001,18000001,40000001},{0,97500,427500,636000,1536000,2796000,4796000}),0)+ROUNDDOWN(ROUNDDOWN(S264*LOOKUP(S264,{0,1950001,3300001,6950001,9000001,18000001,40000001},{0.05,0.1,0.2,0.23,0.33,0.4,0.45})-LOOKUP(S264,{0,1950001,3300001,6950001,9000001,18000001,40000001},{0,97500,427500,636000,1536000,2796000,4796000}),0)*0.021,0))</f>
        <v/>
      </c>
      <c r="U264" s="25">
        <f>P264-T264</f>
        <v/>
      </c>
      <c r="V264" s="26">
        <f>IF(AND(P264&gt;0,T264=0),1,0)</f>
        <v/>
      </c>
    </row>
    <row r="265">
      <c r="A265" t="inlineStr">
        <is>
          <t>1万円刻み</t>
        </is>
      </c>
      <c r="B265" s="25">
        <f>'4_1万円刻み'!$A$9</f>
        <v/>
      </c>
      <c r="C265" s="26" t="n">
        <v>11</v>
      </c>
      <c r="D265" s="27" t="n">
        <v>0</v>
      </c>
      <c r="E265" s="26" t="n">
        <v>7</v>
      </c>
      <c r="F265" s="26" t="n">
        <v>1</v>
      </c>
      <c r="G265" s="25" t="n">
        <v>0</v>
      </c>
      <c r="H265" s="25">
        <f>ROUND(B265*0.14575,0)</f>
        <v/>
      </c>
      <c r="I265" s="25">
        <f>B265-H265</f>
        <v/>
      </c>
      <c r="J265" s="25">
        <f>IF(MAX(0,I265-ROUNDUP(IF(I265&lt;=158333,54167,I265*LOOKUP(I265,{0,158334,300000,550000,708331},{0,0.3,0.2,0.1,0})+LOOKUP(I265,{0,158334,300000,550000,708331},{0,6667,36667,91667,162500})),0)-LOOKUP(I265,{0,2120834,2162500,2204167,2245834},{48334,40000,26667,13334,0}))&lt;=0,0,ROUND(MAX(0,I265-ROUNDUP(IF(I265&lt;=158333,54167,I265*LOOKUP(I265,{0,158334,300000,550000,708331},{0,0.3,0.2,0.1,0})+LOOKUP(I265,{0,158334,300000,550000,708331},{0,6667,36667,91667,162500})),0)-LOOKUP(I265,{0,2120834,2162500,2204167,2245834},{48334,40000,26667,13334,0}))*LOOKUP(MAX(0,I265-ROUNDUP(IF(I265&lt;=158333,54167,I265*LOOKUP(I265,{0,158334,300000,550000,708331},{0,0.3,0.2,0.1,0})+LOOKUP(I265,{0,158334,300000,550000,708331},{0,6667,36667,91667,162500})),0)-LOOKUP(I265,{0,2120834,2162500,2204167,2245834},{48334,40000,26667,13334,0})),{0,162501,275001,579167,750001,1500001,3333334},{0.05105,0.1021,0.2042,0.23483,0.33693,0.4084,0.45945})-LOOKUP(MAX(0,I265-ROUNDUP(IF(I265&lt;=158333,54167,I265*LOOKUP(I265,{0,158334,300000,550000,708331},{0,0.3,0.2,0.1,0})+LOOKUP(I265,{0,158334,300000,550000,708331},{0,6667,36667,91667,162500})),0)-LOOKUP(I265,{0,2120834,2162500,2204167,2245834},{48334,40000,26667,13334,0})),{0,162501,275001,579167,750001,1500001,3333334},{0,8296,36374,54113,130688,237893,408061}),-1))</f>
        <v/>
      </c>
      <c r="K265" s="25">
        <f>IF(AND(D265&gt;0,C265&gt;=E265),ROUND(B265*D265,0),0)</f>
        <v/>
      </c>
      <c r="L265" s="25">
        <f>ROUND(K265*0.14575,0)</f>
        <v/>
      </c>
      <c r="M265" s="25">
        <f>IF(K265=0,0,ROUNDDOWN(ROUND((K265-L265)*LOOKUP(I265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65" s="25">
        <f>B265*C265+K265</f>
        <v/>
      </c>
      <c r="O265" s="25">
        <f>H265*C265+L265</f>
        <v/>
      </c>
      <c r="P265" s="25">
        <f>J265*C265+M265</f>
        <v/>
      </c>
      <c r="Q265" s="25">
        <f>IF(F265=1,IF(N265&lt;741000,0,IF(N265&lt;2191000,N265-740000,IF(N265&lt;2193000,1451000,IF(N265&lt;2196000,1453000,IF(N265&lt;2200000,1456000,IF(N265&lt;6600000,ROUND(IF(FLOOR(N265,4000)&lt;=3600000,FLOOR(N265,4000)*0.7-80000,FLOOR(N265,4000)*0.8-440000),0),IF(N265&lt;=8500000,ROUNDDOWN(N265*0.9-1100000,0),N265-1950000))))))),IF(N265&lt;651000,0,IF(N265&lt;1900000,N265-650000,IF(N265&lt;6600000,ROUND(IF(FLOOR(N265,4000)&lt;=3600000,FLOOR(N265,4000)*0.7-80000,FLOOR(N265,4000)*0.8-440000),0),IF(N265&lt;=8500000,ROUNDDOWN(N265*0.9-1100000,0),N265-1950000)))))</f>
        <v/>
      </c>
      <c r="R265" s="25">
        <f>IF(F265=1,LOOKUP(Q265,{0,4890001,6550001,23500001},{1040000,670000,620000,0}),LOOKUP(Q265,{0,1320001,3360001,4890001,6550001,23500001},{950000,880000,680000,630000,580000,0}))</f>
        <v/>
      </c>
      <c r="S265" s="25">
        <f>MAX(0,ROUNDDOWN(Q265-O265-R265-G265,-3))</f>
        <v/>
      </c>
      <c r="T265" s="25">
        <f>IF(S265&lt;=0,0,ROUNDDOWN(S265*LOOKUP(S265,{0,1950001,3300001,6950001,9000001,18000001,40000001},{0.05,0.1,0.2,0.23,0.33,0.4,0.45})-LOOKUP(S265,{0,1950001,3300001,6950001,9000001,18000001,40000001},{0,97500,427500,636000,1536000,2796000,4796000}),0)+ROUNDDOWN(ROUNDDOWN(S265*LOOKUP(S265,{0,1950001,3300001,6950001,9000001,18000001,40000001},{0.05,0.1,0.2,0.23,0.33,0.4,0.45})-LOOKUP(S265,{0,1950001,3300001,6950001,9000001,18000001,40000001},{0,97500,427500,636000,1536000,2796000,4796000}),0)*0.021,0))</f>
        <v/>
      </c>
      <c r="U265" s="25">
        <f>P265-T265</f>
        <v/>
      </c>
      <c r="V265" s="26">
        <f>IF(AND(P265&gt;0,T265=0),1,0)</f>
        <v/>
      </c>
    </row>
    <row r="266">
      <c r="A266" t="inlineStr">
        <is>
          <t>1万円刻み</t>
        </is>
      </c>
      <c r="B266" s="25">
        <f>'4_1万円刻み'!$A$9</f>
        <v/>
      </c>
      <c r="C266" s="26" t="n">
        <v>12</v>
      </c>
      <c r="D266" s="27" t="n">
        <v>0</v>
      </c>
      <c r="E266" s="26" t="n">
        <v>7</v>
      </c>
      <c r="F266" s="26" t="n">
        <v>1</v>
      </c>
      <c r="G266" s="25" t="n">
        <v>0</v>
      </c>
      <c r="H266" s="25">
        <f>ROUND(B266*0.14575,0)</f>
        <v/>
      </c>
      <c r="I266" s="25">
        <f>B266-H266</f>
        <v/>
      </c>
      <c r="J266" s="25">
        <f>IF(MAX(0,I266-ROUNDUP(IF(I266&lt;=158333,54167,I266*LOOKUP(I266,{0,158334,300000,550000,708331},{0,0.3,0.2,0.1,0})+LOOKUP(I266,{0,158334,300000,550000,708331},{0,6667,36667,91667,162500})),0)-LOOKUP(I266,{0,2120834,2162500,2204167,2245834},{48334,40000,26667,13334,0}))&lt;=0,0,ROUND(MAX(0,I266-ROUNDUP(IF(I266&lt;=158333,54167,I266*LOOKUP(I266,{0,158334,300000,550000,708331},{0,0.3,0.2,0.1,0})+LOOKUP(I266,{0,158334,300000,550000,708331},{0,6667,36667,91667,162500})),0)-LOOKUP(I266,{0,2120834,2162500,2204167,2245834},{48334,40000,26667,13334,0}))*LOOKUP(MAX(0,I266-ROUNDUP(IF(I266&lt;=158333,54167,I266*LOOKUP(I266,{0,158334,300000,550000,708331},{0,0.3,0.2,0.1,0})+LOOKUP(I266,{0,158334,300000,550000,708331},{0,6667,36667,91667,162500})),0)-LOOKUP(I266,{0,2120834,2162500,2204167,2245834},{48334,40000,26667,13334,0})),{0,162501,275001,579167,750001,1500001,3333334},{0.05105,0.1021,0.2042,0.23483,0.33693,0.4084,0.45945})-LOOKUP(MAX(0,I266-ROUNDUP(IF(I266&lt;=158333,54167,I266*LOOKUP(I266,{0,158334,300000,550000,708331},{0,0.3,0.2,0.1,0})+LOOKUP(I266,{0,158334,300000,550000,708331},{0,6667,36667,91667,162500})),0)-LOOKUP(I266,{0,2120834,2162500,2204167,2245834},{48334,40000,26667,13334,0})),{0,162501,275001,579167,750001,1500001,3333334},{0,8296,36374,54113,130688,237893,408061}),-1))</f>
        <v/>
      </c>
      <c r="K266" s="25">
        <f>IF(AND(D266&gt;0,C266&gt;=E266),ROUND(B266*D266,0),0)</f>
        <v/>
      </c>
      <c r="L266" s="25">
        <f>ROUND(K266*0.14575,0)</f>
        <v/>
      </c>
      <c r="M266" s="25">
        <f>IF(K266=0,0,ROUNDDOWN(ROUND((K266-L266)*LOOKUP(I266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66" s="25">
        <f>B266*C266+K266</f>
        <v/>
      </c>
      <c r="O266" s="25">
        <f>H266*C266+L266</f>
        <v/>
      </c>
      <c r="P266" s="25">
        <f>J266*C266+M266</f>
        <v/>
      </c>
      <c r="Q266" s="25">
        <f>IF(F266=1,IF(N266&lt;741000,0,IF(N266&lt;2191000,N266-740000,IF(N266&lt;2193000,1451000,IF(N266&lt;2196000,1453000,IF(N266&lt;2200000,1456000,IF(N266&lt;6600000,ROUND(IF(FLOOR(N266,4000)&lt;=3600000,FLOOR(N266,4000)*0.7-80000,FLOOR(N266,4000)*0.8-440000),0),IF(N266&lt;=8500000,ROUNDDOWN(N266*0.9-1100000,0),N266-1950000))))))),IF(N266&lt;651000,0,IF(N266&lt;1900000,N266-650000,IF(N266&lt;6600000,ROUND(IF(FLOOR(N266,4000)&lt;=3600000,FLOOR(N266,4000)*0.7-80000,FLOOR(N266,4000)*0.8-440000),0),IF(N266&lt;=8500000,ROUNDDOWN(N266*0.9-1100000,0),N266-1950000)))))</f>
        <v/>
      </c>
      <c r="R266" s="25">
        <f>IF(F266=1,LOOKUP(Q266,{0,4890001,6550001,23500001},{1040000,670000,620000,0}),LOOKUP(Q266,{0,1320001,3360001,4890001,6550001,23500001},{950000,880000,680000,630000,580000,0}))</f>
        <v/>
      </c>
      <c r="S266" s="25">
        <f>MAX(0,ROUNDDOWN(Q266-O266-R266-G266,-3))</f>
        <v/>
      </c>
      <c r="T266" s="25">
        <f>IF(S266&lt;=0,0,ROUNDDOWN(S266*LOOKUP(S266,{0,1950001,3300001,6950001,9000001,18000001,40000001},{0.05,0.1,0.2,0.23,0.33,0.4,0.45})-LOOKUP(S266,{0,1950001,3300001,6950001,9000001,18000001,40000001},{0,97500,427500,636000,1536000,2796000,4796000}),0)+ROUNDDOWN(ROUNDDOWN(S266*LOOKUP(S266,{0,1950001,3300001,6950001,9000001,18000001,40000001},{0.05,0.1,0.2,0.23,0.33,0.4,0.45})-LOOKUP(S266,{0,1950001,3300001,6950001,9000001,18000001,40000001},{0,97500,427500,636000,1536000,2796000,4796000}),0)*0.021,0))</f>
        <v/>
      </c>
      <c r="U266" s="25">
        <f>P266-T266</f>
        <v/>
      </c>
      <c r="V266" s="26">
        <f>IF(AND(P266&gt;0,T266=0),1,0)</f>
        <v/>
      </c>
    </row>
    <row r="267">
      <c r="A267" t="inlineStr">
        <is>
          <t>1万円刻み</t>
        </is>
      </c>
      <c r="B267" s="25">
        <f>'4_1万円刻み'!$A$10</f>
        <v/>
      </c>
      <c r="C267" s="26" t="n">
        <v>1</v>
      </c>
      <c r="D267" s="27" t="n">
        <v>0</v>
      </c>
      <c r="E267" s="26" t="n">
        <v>7</v>
      </c>
      <c r="F267" s="26" t="n">
        <v>1</v>
      </c>
      <c r="G267" s="25" t="n">
        <v>0</v>
      </c>
      <c r="H267" s="25">
        <f>ROUND(B267*0.14575,0)</f>
        <v/>
      </c>
      <c r="I267" s="25">
        <f>B267-H267</f>
        <v/>
      </c>
      <c r="J267" s="25">
        <f>IF(MAX(0,I267-ROUNDUP(IF(I267&lt;=158333,54167,I267*LOOKUP(I267,{0,158334,300000,550000,708331},{0,0.3,0.2,0.1,0})+LOOKUP(I267,{0,158334,300000,550000,708331},{0,6667,36667,91667,162500})),0)-LOOKUP(I267,{0,2120834,2162500,2204167,2245834},{48334,40000,26667,13334,0}))&lt;=0,0,ROUND(MAX(0,I267-ROUNDUP(IF(I267&lt;=158333,54167,I267*LOOKUP(I267,{0,158334,300000,550000,708331},{0,0.3,0.2,0.1,0})+LOOKUP(I267,{0,158334,300000,550000,708331},{0,6667,36667,91667,162500})),0)-LOOKUP(I267,{0,2120834,2162500,2204167,2245834},{48334,40000,26667,13334,0}))*LOOKUP(MAX(0,I267-ROUNDUP(IF(I267&lt;=158333,54167,I267*LOOKUP(I267,{0,158334,300000,550000,708331},{0,0.3,0.2,0.1,0})+LOOKUP(I267,{0,158334,300000,550000,708331},{0,6667,36667,91667,162500})),0)-LOOKUP(I267,{0,2120834,2162500,2204167,2245834},{48334,40000,26667,13334,0})),{0,162501,275001,579167,750001,1500001,3333334},{0.05105,0.1021,0.2042,0.23483,0.33693,0.4084,0.45945})-LOOKUP(MAX(0,I267-ROUNDUP(IF(I267&lt;=158333,54167,I267*LOOKUP(I267,{0,158334,300000,550000,708331},{0,0.3,0.2,0.1,0})+LOOKUP(I267,{0,158334,300000,550000,708331},{0,6667,36667,91667,162500})),0)-LOOKUP(I267,{0,2120834,2162500,2204167,2245834},{48334,40000,26667,13334,0})),{0,162501,275001,579167,750001,1500001,3333334},{0,8296,36374,54113,130688,237893,408061}),-1))</f>
        <v/>
      </c>
      <c r="K267" s="25">
        <f>IF(AND(D267&gt;0,C267&gt;=E267),ROUND(B267*D267,0),0)</f>
        <v/>
      </c>
      <c r="L267" s="25">
        <f>ROUND(K267*0.14575,0)</f>
        <v/>
      </c>
      <c r="M267" s="25">
        <f>IF(K267=0,0,ROUNDDOWN(ROUND((K267-L267)*LOOKUP(I267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67" s="25">
        <f>B267*C267+K267</f>
        <v/>
      </c>
      <c r="O267" s="25">
        <f>H267*C267+L267</f>
        <v/>
      </c>
      <c r="P267" s="25">
        <f>J267*C267+M267</f>
        <v/>
      </c>
      <c r="Q267" s="25">
        <f>IF(F267=1,IF(N267&lt;741000,0,IF(N267&lt;2191000,N267-740000,IF(N267&lt;2193000,1451000,IF(N267&lt;2196000,1453000,IF(N267&lt;2200000,1456000,IF(N267&lt;6600000,ROUND(IF(FLOOR(N267,4000)&lt;=3600000,FLOOR(N267,4000)*0.7-80000,FLOOR(N267,4000)*0.8-440000),0),IF(N267&lt;=8500000,ROUNDDOWN(N267*0.9-1100000,0),N267-1950000))))))),IF(N267&lt;651000,0,IF(N267&lt;1900000,N267-650000,IF(N267&lt;6600000,ROUND(IF(FLOOR(N267,4000)&lt;=3600000,FLOOR(N267,4000)*0.7-80000,FLOOR(N267,4000)*0.8-440000),0),IF(N267&lt;=8500000,ROUNDDOWN(N267*0.9-1100000,0),N267-1950000)))))</f>
        <v/>
      </c>
      <c r="R267" s="25">
        <f>IF(F267=1,LOOKUP(Q267,{0,4890001,6550001,23500001},{1040000,670000,620000,0}),LOOKUP(Q267,{0,1320001,3360001,4890001,6550001,23500001},{950000,880000,680000,630000,580000,0}))</f>
        <v/>
      </c>
      <c r="S267" s="25">
        <f>MAX(0,ROUNDDOWN(Q267-O267-R267-G267,-3))</f>
        <v/>
      </c>
      <c r="T267" s="25">
        <f>IF(S267&lt;=0,0,ROUNDDOWN(S267*LOOKUP(S267,{0,1950001,3300001,6950001,9000001,18000001,40000001},{0.05,0.1,0.2,0.23,0.33,0.4,0.45})-LOOKUP(S267,{0,1950001,3300001,6950001,9000001,18000001,40000001},{0,97500,427500,636000,1536000,2796000,4796000}),0)+ROUNDDOWN(ROUNDDOWN(S267*LOOKUP(S267,{0,1950001,3300001,6950001,9000001,18000001,40000001},{0.05,0.1,0.2,0.23,0.33,0.4,0.45})-LOOKUP(S267,{0,1950001,3300001,6950001,9000001,18000001,40000001},{0,97500,427500,636000,1536000,2796000,4796000}),0)*0.021,0))</f>
        <v/>
      </c>
      <c r="U267" s="25">
        <f>P267-T267</f>
        <v/>
      </c>
      <c r="V267" s="26">
        <f>IF(AND(P267&gt;0,T267=0),1,0)</f>
        <v/>
      </c>
    </row>
    <row r="268">
      <c r="A268" t="inlineStr">
        <is>
          <t>1万円刻み</t>
        </is>
      </c>
      <c r="B268" s="25">
        <f>'4_1万円刻み'!$A$10</f>
        <v/>
      </c>
      <c r="C268" s="26" t="n">
        <v>2</v>
      </c>
      <c r="D268" s="27" t="n">
        <v>0</v>
      </c>
      <c r="E268" s="26" t="n">
        <v>7</v>
      </c>
      <c r="F268" s="26" t="n">
        <v>1</v>
      </c>
      <c r="G268" s="25" t="n">
        <v>0</v>
      </c>
      <c r="H268" s="25">
        <f>ROUND(B268*0.14575,0)</f>
        <v/>
      </c>
      <c r="I268" s="25">
        <f>B268-H268</f>
        <v/>
      </c>
      <c r="J268" s="25">
        <f>IF(MAX(0,I268-ROUNDUP(IF(I268&lt;=158333,54167,I268*LOOKUP(I268,{0,158334,300000,550000,708331},{0,0.3,0.2,0.1,0})+LOOKUP(I268,{0,158334,300000,550000,708331},{0,6667,36667,91667,162500})),0)-LOOKUP(I268,{0,2120834,2162500,2204167,2245834},{48334,40000,26667,13334,0}))&lt;=0,0,ROUND(MAX(0,I268-ROUNDUP(IF(I268&lt;=158333,54167,I268*LOOKUP(I268,{0,158334,300000,550000,708331},{0,0.3,0.2,0.1,0})+LOOKUP(I268,{0,158334,300000,550000,708331},{0,6667,36667,91667,162500})),0)-LOOKUP(I268,{0,2120834,2162500,2204167,2245834},{48334,40000,26667,13334,0}))*LOOKUP(MAX(0,I268-ROUNDUP(IF(I268&lt;=158333,54167,I268*LOOKUP(I268,{0,158334,300000,550000,708331},{0,0.3,0.2,0.1,0})+LOOKUP(I268,{0,158334,300000,550000,708331},{0,6667,36667,91667,162500})),0)-LOOKUP(I268,{0,2120834,2162500,2204167,2245834},{48334,40000,26667,13334,0})),{0,162501,275001,579167,750001,1500001,3333334},{0.05105,0.1021,0.2042,0.23483,0.33693,0.4084,0.45945})-LOOKUP(MAX(0,I268-ROUNDUP(IF(I268&lt;=158333,54167,I268*LOOKUP(I268,{0,158334,300000,550000,708331},{0,0.3,0.2,0.1,0})+LOOKUP(I268,{0,158334,300000,550000,708331},{0,6667,36667,91667,162500})),0)-LOOKUP(I268,{0,2120834,2162500,2204167,2245834},{48334,40000,26667,13334,0})),{0,162501,275001,579167,750001,1500001,3333334},{0,8296,36374,54113,130688,237893,408061}),-1))</f>
        <v/>
      </c>
      <c r="K268" s="25">
        <f>IF(AND(D268&gt;0,C268&gt;=E268),ROUND(B268*D268,0),0)</f>
        <v/>
      </c>
      <c r="L268" s="25">
        <f>ROUND(K268*0.14575,0)</f>
        <v/>
      </c>
      <c r="M268" s="25">
        <f>IF(K268=0,0,ROUNDDOWN(ROUND((K268-L268)*LOOKUP(I268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68" s="25">
        <f>B268*C268+K268</f>
        <v/>
      </c>
      <c r="O268" s="25">
        <f>H268*C268+L268</f>
        <v/>
      </c>
      <c r="P268" s="25">
        <f>J268*C268+M268</f>
        <v/>
      </c>
      <c r="Q268" s="25">
        <f>IF(F268=1,IF(N268&lt;741000,0,IF(N268&lt;2191000,N268-740000,IF(N268&lt;2193000,1451000,IF(N268&lt;2196000,1453000,IF(N268&lt;2200000,1456000,IF(N268&lt;6600000,ROUND(IF(FLOOR(N268,4000)&lt;=3600000,FLOOR(N268,4000)*0.7-80000,FLOOR(N268,4000)*0.8-440000),0),IF(N268&lt;=8500000,ROUNDDOWN(N268*0.9-1100000,0),N268-1950000))))))),IF(N268&lt;651000,0,IF(N268&lt;1900000,N268-650000,IF(N268&lt;6600000,ROUND(IF(FLOOR(N268,4000)&lt;=3600000,FLOOR(N268,4000)*0.7-80000,FLOOR(N268,4000)*0.8-440000),0),IF(N268&lt;=8500000,ROUNDDOWN(N268*0.9-1100000,0),N268-1950000)))))</f>
        <v/>
      </c>
      <c r="R268" s="25">
        <f>IF(F268=1,LOOKUP(Q268,{0,4890001,6550001,23500001},{1040000,670000,620000,0}),LOOKUP(Q268,{0,1320001,3360001,4890001,6550001,23500001},{950000,880000,680000,630000,580000,0}))</f>
        <v/>
      </c>
      <c r="S268" s="25">
        <f>MAX(0,ROUNDDOWN(Q268-O268-R268-G268,-3))</f>
        <v/>
      </c>
      <c r="T268" s="25">
        <f>IF(S268&lt;=0,0,ROUNDDOWN(S268*LOOKUP(S268,{0,1950001,3300001,6950001,9000001,18000001,40000001},{0.05,0.1,0.2,0.23,0.33,0.4,0.45})-LOOKUP(S268,{0,1950001,3300001,6950001,9000001,18000001,40000001},{0,97500,427500,636000,1536000,2796000,4796000}),0)+ROUNDDOWN(ROUNDDOWN(S268*LOOKUP(S268,{0,1950001,3300001,6950001,9000001,18000001,40000001},{0.05,0.1,0.2,0.23,0.33,0.4,0.45})-LOOKUP(S268,{0,1950001,3300001,6950001,9000001,18000001,40000001},{0,97500,427500,636000,1536000,2796000,4796000}),0)*0.021,0))</f>
        <v/>
      </c>
      <c r="U268" s="25">
        <f>P268-T268</f>
        <v/>
      </c>
      <c r="V268" s="26">
        <f>IF(AND(P268&gt;0,T268=0),1,0)</f>
        <v/>
      </c>
    </row>
    <row r="269">
      <c r="A269" t="inlineStr">
        <is>
          <t>1万円刻み</t>
        </is>
      </c>
      <c r="B269" s="25">
        <f>'4_1万円刻み'!$A$10</f>
        <v/>
      </c>
      <c r="C269" s="26" t="n">
        <v>3</v>
      </c>
      <c r="D269" s="27" t="n">
        <v>0</v>
      </c>
      <c r="E269" s="26" t="n">
        <v>7</v>
      </c>
      <c r="F269" s="26" t="n">
        <v>1</v>
      </c>
      <c r="G269" s="25" t="n">
        <v>0</v>
      </c>
      <c r="H269" s="25">
        <f>ROUND(B269*0.14575,0)</f>
        <v/>
      </c>
      <c r="I269" s="25">
        <f>B269-H269</f>
        <v/>
      </c>
      <c r="J269" s="25">
        <f>IF(MAX(0,I269-ROUNDUP(IF(I269&lt;=158333,54167,I269*LOOKUP(I269,{0,158334,300000,550000,708331},{0,0.3,0.2,0.1,0})+LOOKUP(I269,{0,158334,300000,550000,708331},{0,6667,36667,91667,162500})),0)-LOOKUP(I269,{0,2120834,2162500,2204167,2245834},{48334,40000,26667,13334,0}))&lt;=0,0,ROUND(MAX(0,I269-ROUNDUP(IF(I269&lt;=158333,54167,I269*LOOKUP(I269,{0,158334,300000,550000,708331},{0,0.3,0.2,0.1,0})+LOOKUP(I269,{0,158334,300000,550000,708331},{0,6667,36667,91667,162500})),0)-LOOKUP(I269,{0,2120834,2162500,2204167,2245834},{48334,40000,26667,13334,0}))*LOOKUP(MAX(0,I269-ROUNDUP(IF(I269&lt;=158333,54167,I269*LOOKUP(I269,{0,158334,300000,550000,708331},{0,0.3,0.2,0.1,0})+LOOKUP(I269,{0,158334,300000,550000,708331},{0,6667,36667,91667,162500})),0)-LOOKUP(I269,{0,2120834,2162500,2204167,2245834},{48334,40000,26667,13334,0})),{0,162501,275001,579167,750001,1500001,3333334},{0.05105,0.1021,0.2042,0.23483,0.33693,0.4084,0.45945})-LOOKUP(MAX(0,I269-ROUNDUP(IF(I269&lt;=158333,54167,I269*LOOKUP(I269,{0,158334,300000,550000,708331},{0,0.3,0.2,0.1,0})+LOOKUP(I269,{0,158334,300000,550000,708331},{0,6667,36667,91667,162500})),0)-LOOKUP(I269,{0,2120834,2162500,2204167,2245834},{48334,40000,26667,13334,0})),{0,162501,275001,579167,750001,1500001,3333334},{0,8296,36374,54113,130688,237893,408061}),-1))</f>
        <v/>
      </c>
      <c r="K269" s="25">
        <f>IF(AND(D269&gt;0,C269&gt;=E269),ROUND(B269*D269,0),0)</f>
        <v/>
      </c>
      <c r="L269" s="25">
        <f>ROUND(K269*0.14575,0)</f>
        <v/>
      </c>
      <c r="M269" s="25">
        <f>IF(K269=0,0,ROUNDDOWN(ROUND((K269-L269)*LOOKUP(I269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69" s="25">
        <f>B269*C269+K269</f>
        <v/>
      </c>
      <c r="O269" s="25">
        <f>H269*C269+L269</f>
        <v/>
      </c>
      <c r="P269" s="25">
        <f>J269*C269+M269</f>
        <v/>
      </c>
      <c r="Q269" s="25">
        <f>IF(F269=1,IF(N269&lt;741000,0,IF(N269&lt;2191000,N269-740000,IF(N269&lt;2193000,1451000,IF(N269&lt;2196000,1453000,IF(N269&lt;2200000,1456000,IF(N269&lt;6600000,ROUND(IF(FLOOR(N269,4000)&lt;=3600000,FLOOR(N269,4000)*0.7-80000,FLOOR(N269,4000)*0.8-440000),0),IF(N269&lt;=8500000,ROUNDDOWN(N269*0.9-1100000,0),N269-1950000))))))),IF(N269&lt;651000,0,IF(N269&lt;1900000,N269-650000,IF(N269&lt;6600000,ROUND(IF(FLOOR(N269,4000)&lt;=3600000,FLOOR(N269,4000)*0.7-80000,FLOOR(N269,4000)*0.8-440000),0),IF(N269&lt;=8500000,ROUNDDOWN(N269*0.9-1100000,0),N269-1950000)))))</f>
        <v/>
      </c>
      <c r="R269" s="25">
        <f>IF(F269=1,LOOKUP(Q269,{0,4890001,6550001,23500001},{1040000,670000,620000,0}),LOOKUP(Q269,{0,1320001,3360001,4890001,6550001,23500001},{950000,880000,680000,630000,580000,0}))</f>
        <v/>
      </c>
      <c r="S269" s="25">
        <f>MAX(0,ROUNDDOWN(Q269-O269-R269-G269,-3))</f>
        <v/>
      </c>
      <c r="T269" s="25">
        <f>IF(S269&lt;=0,0,ROUNDDOWN(S269*LOOKUP(S269,{0,1950001,3300001,6950001,9000001,18000001,40000001},{0.05,0.1,0.2,0.23,0.33,0.4,0.45})-LOOKUP(S269,{0,1950001,3300001,6950001,9000001,18000001,40000001},{0,97500,427500,636000,1536000,2796000,4796000}),0)+ROUNDDOWN(ROUNDDOWN(S269*LOOKUP(S269,{0,1950001,3300001,6950001,9000001,18000001,40000001},{0.05,0.1,0.2,0.23,0.33,0.4,0.45})-LOOKUP(S269,{0,1950001,3300001,6950001,9000001,18000001,40000001},{0,97500,427500,636000,1536000,2796000,4796000}),0)*0.021,0))</f>
        <v/>
      </c>
      <c r="U269" s="25">
        <f>P269-T269</f>
        <v/>
      </c>
      <c r="V269" s="26">
        <f>IF(AND(P269&gt;0,T269=0),1,0)</f>
        <v/>
      </c>
    </row>
    <row r="270">
      <c r="A270" t="inlineStr">
        <is>
          <t>1万円刻み</t>
        </is>
      </c>
      <c r="B270" s="25">
        <f>'4_1万円刻み'!$A$10</f>
        <v/>
      </c>
      <c r="C270" s="26" t="n">
        <v>4</v>
      </c>
      <c r="D270" s="27" t="n">
        <v>0</v>
      </c>
      <c r="E270" s="26" t="n">
        <v>7</v>
      </c>
      <c r="F270" s="26" t="n">
        <v>1</v>
      </c>
      <c r="G270" s="25" t="n">
        <v>0</v>
      </c>
      <c r="H270" s="25">
        <f>ROUND(B270*0.14575,0)</f>
        <v/>
      </c>
      <c r="I270" s="25">
        <f>B270-H270</f>
        <v/>
      </c>
      <c r="J270" s="25">
        <f>IF(MAX(0,I270-ROUNDUP(IF(I270&lt;=158333,54167,I270*LOOKUP(I270,{0,158334,300000,550000,708331},{0,0.3,0.2,0.1,0})+LOOKUP(I270,{0,158334,300000,550000,708331},{0,6667,36667,91667,162500})),0)-LOOKUP(I270,{0,2120834,2162500,2204167,2245834},{48334,40000,26667,13334,0}))&lt;=0,0,ROUND(MAX(0,I270-ROUNDUP(IF(I270&lt;=158333,54167,I270*LOOKUP(I270,{0,158334,300000,550000,708331},{0,0.3,0.2,0.1,0})+LOOKUP(I270,{0,158334,300000,550000,708331},{0,6667,36667,91667,162500})),0)-LOOKUP(I270,{0,2120834,2162500,2204167,2245834},{48334,40000,26667,13334,0}))*LOOKUP(MAX(0,I270-ROUNDUP(IF(I270&lt;=158333,54167,I270*LOOKUP(I270,{0,158334,300000,550000,708331},{0,0.3,0.2,0.1,0})+LOOKUP(I270,{0,158334,300000,550000,708331},{0,6667,36667,91667,162500})),0)-LOOKUP(I270,{0,2120834,2162500,2204167,2245834},{48334,40000,26667,13334,0})),{0,162501,275001,579167,750001,1500001,3333334},{0.05105,0.1021,0.2042,0.23483,0.33693,0.4084,0.45945})-LOOKUP(MAX(0,I270-ROUNDUP(IF(I270&lt;=158333,54167,I270*LOOKUP(I270,{0,158334,300000,550000,708331},{0,0.3,0.2,0.1,0})+LOOKUP(I270,{0,158334,300000,550000,708331},{0,6667,36667,91667,162500})),0)-LOOKUP(I270,{0,2120834,2162500,2204167,2245834},{48334,40000,26667,13334,0})),{0,162501,275001,579167,750001,1500001,3333334},{0,8296,36374,54113,130688,237893,408061}),-1))</f>
        <v/>
      </c>
      <c r="K270" s="25">
        <f>IF(AND(D270&gt;0,C270&gt;=E270),ROUND(B270*D270,0),0)</f>
        <v/>
      </c>
      <c r="L270" s="25">
        <f>ROUND(K270*0.14575,0)</f>
        <v/>
      </c>
      <c r="M270" s="25">
        <f>IF(K270=0,0,ROUNDDOWN(ROUND((K270-L270)*LOOKUP(I270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70" s="25">
        <f>B270*C270+K270</f>
        <v/>
      </c>
      <c r="O270" s="25">
        <f>H270*C270+L270</f>
        <v/>
      </c>
      <c r="P270" s="25">
        <f>J270*C270+M270</f>
        <v/>
      </c>
      <c r="Q270" s="25">
        <f>IF(F270=1,IF(N270&lt;741000,0,IF(N270&lt;2191000,N270-740000,IF(N270&lt;2193000,1451000,IF(N270&lt;2196000,1453000,IF(N270&lt;2200000,1456000,IF(N270&lt;6600000,ROUND(IF(FLOOR(N270,4000)&lt;=3600000,FLOOR(N270,4000)*0.7-80000,FLOOR(N270,4000)*0.8-440000),0),IF(N270&lt;=8500000,ROUNDDOWN(N270*0.9-1100000,0),N270-1950000))))))),IF(N270&lt;651000,0,IF(N270&lt;1900000,N270-650000,IF(N270&lt;6600000,ROUND(IF(FLOOR(N270,4000)&lt;=3600000,FLOOR(N270,4000)*0.7-80000,FLOOR(N270,4000)*0.8-440000),0),IF(N270&lt;=8500000,ROUNDDOWN(N270*0.9-1100000,0),N270-1950000)))))</f>
        <v/>
      </c>
      <c r="R270" s="25">
        <f>IF(F270=1,LOOKUP(Q270,{0,4890001,6550001,23500001},{1040000,670000,620000,0}),LOOKUP(Q270,{0,1320001,3360001,4890001,6550001,23500001},{950000,880000,680000,630000,580000,0}))</f>
        <v/>
      </c>
      <c r="S270" s="25">
        <f>MAX(0,ROUNDDOWN(Q270-O270-R270-G270,-3))</f>
        <v/>
      </c>
      <c r="T270" s="25">
        <f>IF(S270&lt;=0,0,ROUNDDOWN(S270*LOOKUP(S270,{0,1950001,3300001,6950001,9000001,18000001,40000001},{0.05,0.1,0.2,0.23,0.33,0.4,0.45})-LOOKUP(S270,{0,1950001,3300001,6950001,9000001,18000001,40000001},{0,97500,427500,636000,1536000,2796000,4796000}),0)+ROUNDDOWN(ROUNDDOWN(S270*LOOKUP(S270,{0,1950001,3300001,6950001,9000001,18000001,40000001},{0.05,0.1,0.2,0.23,0.33,0.4,0.45})-LOOKUP(S270,{0,1950001,3300001,6950001,9000001,18000001,40000001},{0,97500,427500,636000,1536000,2796000,4796000}),0)*0.021,0))</f>
        <v/>
      </c>
      <c r="U270" s="25">
        <f>P270-T270</f>
        <v/>
      </c>
      <c r="V270" s="26">
        <f>IF(AND(P270&gt;0,T270=0),1,0)</f>
        <v/>
      </c>
    </row>
    <row r="271">
      <c r="A271" t="inlineStr">
        <is>
          <t>1万円刻み</t>
        </is>
      </c>
      <c r="B271" s="25">
        <f>'4_1万円刻み'!$A$10</f>
        <v/>
      </c>
      <c r="C271" s="26" t="n">
        <v>5</v>
      </c>
      <c r="D271" s="27" t="n">
        <v>0</v>
      </c>
      <c r="E271" s="26" t="n">
        <v>7</v>
      </c>
      <c r="F271" s="26" t="n">
        <v>1</v>
      </c>
      <c r="G271" s="25" t="n">
        <v>0</v>
      </c>
      <c r="H271" s="25">
        <f>ROUND(B271*0.14575,0)</f>
        <v/>
      </c>
      <c r="I271" s="25">
        <f>B271-H271</f>
        <v/>
      </c>
      <c r="J271" s="25">
        <f>IF(MAX(0,I271-ROUNDUP(IF(I271&lt;=158333,54167,I271*LOOKUP(I271,{0,158334,300000,550000,708331},{0,0.3,0.2,0.1,0})+LOOKUP(I271,{0,158334,300000,550000,708331},{0,6667,36667,91667,162500})),0)-LOOKUP(I271,{0,2120834,2162500,2204167,2245834},{48334,40000,26667,13334,0}))&lt;=0,0,ROUND(MAX(0,I271-ROUNDUP(IF(I271&lt;=158333,54167,I271*LOOKUP(I271,{0,158334,300000,550000,708331},{0,0.3,0.2,0.1,0})+LOOKUP(I271,{0,158334,300000,550000,708331},{0,6667,36667,91667,162500})),0)-LOOKUP(I271,{0,2120834,2162500,2204167,2245834},{48334,40000,26667,13334,0}))*LOOKUP(MAX(0,I271-ROUNDUP(IF(I271&lt;=158333,54167,I271*LOOKUP(I271,{0,158334,300000,550000,708331},{0,0.3,0.2,0.1,0})+LOOKUP(I271,{0,158334,300000,550000,708331},{0,6667,36667,91667,162500})),0)-LOOKUP(I271,{0,2120834,2162500,2204167,2245834},{48334,40000,26667,13334,0})),{0,162501,275001,579167,750001,1500001,3333334},{0.05105,0.1021,0.2042,0.23483,0.33693,0.4084,0.45945})-LOOKUP(MAX(0,I271-ROUNDUP(IF(I271&lt;=158333,54167,I271*LOOKUP(I271,{0,158334,300000,550000,708331},{0,0.3,0.2,0.1,0})+LOOKUP(I271,{0,158334,300000,550000,708331},{0,6667,36667,91667,162500})),0)-LOOKUP(I271,{0,2120834,2162500,2204167,2245834},{48334,40000,26667,13334,0})),{0,162501,275001,579167,750001,1500001,3333334},{0,8296,36374,54113,130688,237893,408061}),-1))</f>
        <v/>
      </c>
      <c r="K271" s="25">
        <f>IF(AND(D271&gt;0,C271&gt;=E271),ROUND(B271*D271,0),0)</f>
        <v/>
      </c>
      <c r="L271" s="25">
        <f>ROUND(K271*0.14575,0)</f>
        <v/>
      </c>
      <c r="M271" s="25">
        <f>IF(K271=0,0,ROUNDDOWN(ROUND((K271-L271)*LOOKUP(I271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71" s="25">
        <f>B271*C271+K271</f>
        <v/>
      </c>
      <c r="O271" s="25">
        <f>H271*C271+L271</f>
        <v/>
      </c>
      <c r="P271" s="25">
        <f>J271*C271+M271</f>
        <v/>
      </c>
      <c r="Q271" s="25">
        <f>IF(F271=1,IF(N271&lt;741000,0,IF(N271&lt;2191000,N271-740000,IF(N271&lt;2193000,1451000,IF(N271&lt;2196000,1453000,IF(N271&lt;2200000,1456000,IF(N271&lt;6600000,ROUND(IF(FLOOR(N271,4000)&lt;=3600000,FLOOR(N271,4000)*0.7-80000,FLOOR(N271,4000)*0.8-440000),0),IF(N271&lt;=8500000,ROUNDDOWN(N271*0.9-1100000,0),N271-1950000))))))),IF(N271&lt;651000,0,IF(N271&lt;1900000,N271-650000,IF(N271&lt;6600000,ROUND(IF(FLOOR(N271,4000)&lt;=3600000,FLOOR(N271,4000)*0.7-80000,FLOOR(N271,4000)*0.8-440000),0),IF(N271&lt;=8500000,ROUNDDOWN(N271*0.9-1100000,0),N271-1950000)))))</f>
        <v/>
      </c>
      <c r="R271" s="25">
        <f>IF(F271=1,LOOKUP(Q271,{0,4890001,6550001,23500001},{1040000,670000,620000,0}),LOOKUP(Q271,{0,1320001,3360001,4890001,6550001,23500001},{950000,880000,680000,630000,580000,0}))</f>
        <v/>
      </c>
      <c r="S271" s="25">
        <f>MAX(0,ROUNDDOWN(Q271-O271-R271-G271,-3))</f>
        <v/>
      </c>
      <c r="T271" s="25">
        <f>IF(S271&lt;=0,0,ROUNDDOWN(S271*LOOKUP(S271,{0,1950001,3300001,6950001,9000001,18000001,40000001},{0.05,0.1,0.2,0.23,0.33,0.4,0.45})-LOOKUP(S271,{0,1950001,3300001,6950001,9000001,18000001,40000001},{0,97500,427500,636000,1536000,2796000,4796000}),0)+ROUNDDOWN(ROUNDDOWN(S271*LOOKUP(S271,{0,1950001,3300001,6950001,9000001,18000001,40000001},{0.05,0.1,0.2,0.23,0.33,0.4,0.45})-LOOKUP(S271,{0,1950001,3300001,6950001,9000001,18000001,40000001},{0,97500,427500,636000,1536000,2796000,4796000}),0)*0.021,0))</f>
        <v/>
      </c>
      <c r="U271" s="25">
        <f>P271-T271</f>
        <v/>
      </c>
      <c r="V271" s="26">
        <f>IF(AND(P271&gt;0,T271=0),1,0)</f>
        <v/>
      </c>
    </row>
    <row r="272">
      <c r="A272" t="inlineStr">
        <is>
          <t>1万円刻み</t>
        </is>
      </c>
      <c r="B272" s="25">
        <f>'4_1万円刻み'!$A$10</f>
        <v/>
      </c>
      <c r="C272" s="26" t="n">
        <v>6</v>
      </c>
      <c r="D272" s="27" t="n">
        <v>0</v>
      </c>
      <c r="E272" s="26" t="n">
        <v>7</v>
      </c>
      <c r="F272" s="26" t="n">
        <v>1</v>
      </c>
      <c r="G272" s="25" t="n">
        <v>0</v>
      </c>
      <c r="H272" s="25">
        <f>ROUND(B272*0.14575,0)</f>
        <v/>
      </c>
      <c r="I272" s="25">
        <f>B272-H272</f>
        <v/>
      </c>
      <c r="J272" s="25">
        <f>IF(MAX(0,I272-ROUNDUP(IF(I272&lt;=158333,54167,I272*LOOKUP(I272,{0,158334,300000,550000,708331},{0,0.3,0.2,0.1,0})+LOOKUP(I272,{0,158334,300000,550000,708331},{0,6667,36667,91667,162500})),0)-LOOKUP(I272,{0,2120834,2162500,2204167,2245834},{48334,40000,26667,13334,0}))&lt;=0,0,ROUND(MAX(0,I272-ROUNDUP(IF(I272&lt;=158333,54167,I272*LOOKUP(I272,{0,158334,300000,550000,708331},{0,0.3,0.2,0.1,0})+LOOKUP(I272,{0,158334,300000,550000,708331},{0,6667,36667,91667,162500})),0)-LOOKUP(I272,{0,2120834,2162500,2204167,2245834},{48334,40000,26667,13334,0}))*LOOKUP(MAX(0,I272-ROUNDUP(IF(I272&lt;=158333,54167,I272*LOOKUP(I272,{0,158334,300000,550000,708331},{0,0.3,0.2,0.1,0})+LOOKUP(I272,{0,158334,300000,550000,708331},{0,6667,36667,91667,162500})),0)-LOOKUP(I272,{0,2120834,2162500,2204167,2245834},{48334,40000,26667,13334,0})),{0,162501,275001,579167,750001,1500001,3333334},{0.05105,0.1021,0.2042,0.23483,0.33693,0.4084,0.45945})-LOOKUP(MAX(0,I272-ROUNDUP(IF(I272&lt;=158333,54167,I272*LOOKUP(I272,{0,158334,300000,550000,708331},{0,0.3,0.2,0.1,0})+LOOKUP(I272,{0,158334,300000,550000,708331},{0,6667,36667,91667,162500})),0)-LOOKUP(I272,{0,2120834,2162500,2204167,2245834},{48334,40000,26667,13334,0})),{0,162501,275001,579167,750001,1500001,3333334},{0,8296,36374,54113,130688,237893,408061}),-1))</f>
        <v/>
      </c>
      <c r="K272" s="25">
        <f>IF(AND(D272&gt;0,C272&gt;=E272),ROUND(B272*D272,0),0)</f>
        <v/>
      </c>
      <c r="L272" s="25">
        <f>ROUND(K272*0.14575,0)</f>
        <v/>
      </c>
      <c r="M272" s="25">
        <f>IF(K272=0,0,ROUNDDOWN(ROUND((K272-L272)*LOOKUP(I272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72" s="25">
        <f>B272*C272+K272</f>
        <v/>
      </c>
      <c r="O272" s="25">
        <f>H272*C272+L272</f>
        <v/>
      </c>
      <c r="P272" s="25">
        <f>J272*C272+M272</f>
        <v/>
      </c>
      <c r="Q272" s="25">
        <f>IF(F272=1,IF(N272&lt;741000,0,IF(N272&lt;2191000,N272-740000,IF(N272&lt;2193000,1451000,IF(N272&lt;2196000,1453000,IF(N272&lt;2200000,1456000,IF(N272&lt;6600000,ROUND(IF(FLOOR(N272,4000)&lt;=3600000,FLOOR(N272,4000)*0.7-80000,FLOOR(N272,4000)*0.8-440000),0),IF(N272&lt;=8500000,ROUNDDOWN(N272*0.9-1100000,0),N272-1950000))))))),IF(N272&lt;651000,0,IF(N272&lt;1900000,N272-650000,IF(N272&lt;6600000,ROUND(IF(FLOOR(N272,4000)&lt;=3600000,FLOOR(N272,4000)*0.7-80000,FLOOR(N272,4000)*0.8-440000),0),IF(N272&lt;=8500000,ROUNDDOWN(N272*0.9-1100000,0),N272-1950000)))))</f>
        <v/>
      </c>
      <c r="R272" s="25">
        <f>IF(F272=1,LOOKUP(Q272,{0,4890001,6550001,23500001},{1040000,670000,620000,0}),LOOKUP(Q272,{0,1320001,3360001,4890001,6550001,23500001},{950000,880000,680000,630000,580000,0}))</f>
        <v/>
      </c>
      <c r="S272" s="25">
        <f>MAX(0,ROUNDDOWN(Q272-O272-R272-G272,-3))</f>
        <v/>
      </c>
      <c r="T272" s="25">
        <f>IF(S272&lt;=0,0,ROUNDDOWN(S272*LOOKUP(S272,{0,1950001,3300001,6950001,9000001,18000001,40000001},{0.05,0.1,0.2,0.23,0.33,0.4,0.45})-LOOKUP(S272,{0,1950001,3300001,6950001,9000001,18000001,40000001},{0,97500,427500,636000,1536000,2796000,4796000}),0)+ROUNDDOWN(ROUNDDOWN(S272*LOOKUP(S272,{0,1950001,3300001,6950001,9000001,18000001,40000001},{0.05,0.1,0.2,0.23,0.33,0.4,0.45})-LOOKUP(S272,{0,1950001,3300001,6950001,9000001,18000001,40000001},{0,97500,427500,636000,1536000,2796000,4796000}),0)*0.021,0))</f>
        <v/>
      </c>
      <c r="U272" s="25">
        <f>P272-T272</f>
        <v/>
      </c>
      <c r="V272" s="26">
        <f>IF(AND(P272&gt;0,T272=0),1,0)</f>
        <v/>
      </c>
    </row>
    <row r="273">
      <c r="A273" t="inlineStr">
        <is>
          <t>1万円刻み</t>
        </is>
      </c>
      <c r="B273" s="25">
        <f>'4_1万円刻み'!$A$10</f>
        <v/>
      </c>
      <c r="C273" s="26" t="n">
        <v>7</v>
      </c>
      <c r="D273" s="27" t="n">
        <v>0</v>
      </c>
      <c r="E273" s="26" t="n">
        <v>7</v>
      </c>
      <c r="F273" s="26" t="n">
        <v>1</v>
      </c>
      <c r="G273" s="25" t="n">
        <v>0</v>
      </c>
      <c r="H273" s="25">
        <f>ROUND(B273*0.14575,0)</f>
        <v/>
      </c>
      <c r="I273" s="25">
        <f>B273-H273</f>
        <v/>
      </c>
      <c r="J273" s="25">
        <f>IF(MAX(0,I273-ROUNDUP(IF(I273&lt;=158333,54167,I273*LOOKUP(I273,{0,158334,300000,550000,708331},{0,0.3,0.2,0.1,0})+LOOKUP(I273,{0,158334,300000,550000,708331},{0,6667,36667,91667,162500})),0)-LOOKUP(I273,{0,2120834,2162500,2204167,2245834},{48334,40000,26667,13334,0}))&lt;=0,0,ROUND(MAX(0,I273-ROUNDUP(IF(I273&lt;=158333,54167,I273*LOOKUP(I273,{0,158334,300000,550000,708331},{0,0.3,0.2,0.1,0})+LOOKUP(I273,{0,158334,300000,550000,708331},{0,6667,36667,91667,162500})),0)-LOOKUP(I273,{0,2120834,2162500,2204167,2245834},{48334,40000,26667,13334,0}))*LOOKUP(MAX(0,I273-ROUNDUP(IF(I273&lt;=158333,54167,I273*LOOKUP(I273,{0,158334,300000,550000,708331},{0,0.3,0.2,0.1,0})+LOOKUP(I273,{0,158334,300000,550000,708331},{0,6667,36667,91667,162500})),0)-LOOKUP(I273,{0,2120834,2162500,2204167,2245834},{48334,40000,26667,13334,0})),{0,162501,275001,579167,750001,1500001,3333334},{0.05105,0.1021,0.2042,0.23483,0.33693,0.4084,0.45945})-LOOKUP(MAX(0,I273-ROUNDUP(IF(I273&lt;=158333,54167,I273*LOOKUP(I273,{0,158334,300000,550000,708331},{0,0.3,0.2,0.1,0})+LOOKUP(I273,{0,158334,300000,550000,708331},{0,6667,36667,91667,162500})),0)-LOOKUP(I273,{0,2120834,2162500,2204167,2245834},{48334,40000,26667,13334,0})),{0,162501,275001,579167,750001,1500001,3333334},{0,8296,36374,54113,130688,237893,408061}),-1))</f>
        <v/>
      </c>
      <c r="K273" s="25">
        <f>IF(AND(D273&gt;0,C273&gt;=E273),ROUND(B273*D273,0),0)</f>
        <v/>
      </c>
      <c r="L273" s="25">
        <f>ROUND(K273*0.14575,0)</f>
        <v/>
      </c>
      <c r="M273" s="25">
        <f>IF(K273=0,0,ROUNDDOWN(ROUND((K273-L273)*LOOKUP(I273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73" s="25">
        <f>B273*C273+K273</f>
        <v/>
      </c>
      <c r="O273" s="25">
        <f>H273*C273+L273</f>
        <v/>
      </c>
      <c r="P273" s="25">
        <f>J273*C273+M273</f>
        <v/>
      </c>
      <c r="Q273" s="25">
        <f>IF(F273=1,IF(N273&lt;741000,0,IF(N273&lt;2191000,N273-740000,IF(N273&lt;2193000,1451000,IF(N273&lt;2196000,1453000,IF(N273&lt;2200000,1456000,IF(N273&lt;6600000,ROUND(IF(FLOOR(N273,4000)&lt;=3600000,FLOOR(N273,4000)*0.7-80000,FLOOR(N273,4000)*0.8-440000),0),IF(N273&lt;=8500000,ROUNDDOWN(N273*0.9-1100000,0),N273-1950000))))))),IF(N273&lt;651000,0,IF(N273&lt;1900000,N273-650000,IF(N273&lt;6600000,ROUND(IF(FLOOR(N273,4000)&lt;=3600000,FLOOR(N273,4000)*0.7-80000,FLOOR(N273,4000)*0.8-440000),0),IF(N273&lt;=8500000,ROUNDDOWN(N273*0.9-1100000,0),N273-1950000)))))</f>
        <v/>
      </c>
      <c r="R273" s="25">
        <f>IF(F273=1,LOOKUP(Q273,{0,4890001,6550001,23500001},{1040000,670000,620000,0}),LOOKUP(Q273,{0,1320001,3360001,4890001,6550001,23500001},{950000,880000,680000,630000,580000,0}))</f>
        <v/>
      </c>
      <c r="S273" s="25">
        <f>MAX(0,ROUNDDOWN(Q273-O273-R273-G273,-3))</f>
        <v/>
      </c>
      <c r="T273" s="25">
        <f>IF(S273&lt;=0,0,ROUNDDOWN(S273*LOOKUP(S273,{0,1950001,3300001,6950001,9000001,18000001,40000001},{0.05,0.1,0.2,0.23,0.33,0.4,0.45})-LOOKUP(S273,{0,1950001,3300001,6950001,9000001,18000001,40000001},{0,97500,427500,636000,1536000,2796000,4796000}),0)+ROUNDDOWN(ROUNDDOWN(S273*LOOKUP(S273,{0,1950001,3300001,6950001,9000001,18000001,40000001},{0.05,0.1,0.2,0.23,0.33,0.4,0.45})-LOOKUP(S273,{0,1950001,3300001,6950001,9000001,18000001,40000001},{0,97500,427500,636000,1536000,2796000,4796000}),0)*0.021,0))</f>
        <v/>
      </c>
      <c r="U273" s="25">
        <f>P273-T273</f>
        <v/>
      </c>
      <c r="V273" s="26">
        <f>IF(AND(P273&gt;0,T273=0),1,0)</f>
        <v/>
      </c>
    </row>
    <row r="274">
      <c r="A274" t="inlineStr">
        <is>
          <t>1万円刻み</t>
        </is>
      </c>
      <c r="B274" s="25">
        <f>'4_1万円刻み'!$A$10</f>
        <v/>
      </c>
      <c r="C274" s="26" t="n">
        <v>8</v>
      </c>
      <c r="D274" s="27" t="n">
        <v>0</v>
      </c>
      <c r="E274" s="26" t="n">
        <v>7</v>
      </c>
      <c r="F274" s="26" t="n">
        <v>1</v>
      </c>
      <c r="G274" s="25" t="n">
        <v>0</v>
      </c>
      <c r="H274" s="25">
        <f>ROUND(B274*0.14575,0)</f>
        <v/>
      </c>
      <c r="I274" s="25">
        <f>B274-H274</f>
        <v/>
      </c>
      <c r="J274" s="25">
        <f>IF(MAX(0,I274-ROUNDUP(IF(I274&lt;=158333,54167,I274*LOOKUP(I274,{0,158334,300000,550000,708331},{0,0.3,0.2,0.1,0})+LOOKUP(I274,{0,158334,300000,550000,708331},{0,6667,36667,91667,162500})),0)-LOOKUP(I274,{0,2120834,2162500,2204167,2245834},{48334,40000,26667,13334,0}))&lt;=0,0,ROUND(MAX(0,I274-ROUNDUP(IF(I274&lt;=158333,54167,I274*LOOKUP(I274,{0,158334,300000,550000,708331},{0,0.3,0.2,0.1,0})+LOOKUP(I274,{0,158334,300000,550000,708331},{0,6667,36667,91667,162500})),0)-LOOKUP(I274,{0,2120834,2162500,2204167,2245834},{48334,40000,26667,13334,0}))*LOOKUP(MAX(0,I274-ROUNDUP(IF(I274&lt;=158333,54167,I274*LOOKUP(I274,{0,158334,300000,550000,708331},{0,0.3,0.2,0.1,0})+LOOKUP(I274,{0,158334,300000,550000,708331},{0,6667,36667,91667,162500})),0)-LOOKUP(I274,{0,2120834,2162500,2204167,2245834},{48334,40000,26667,13334,0})),{0,162501,275001,579167,750001,1500001,3333334},{0.05105,0.1021,0.2042,0.23483,0.33693,0.4084,0.45945})-LOOKUP(MAX(0,I274-ROUNDUP(IF(I274&lt;=158333,54167,I274*LOOKUP(I274,{0,158334,300000,550000,708331},{0,0.3,0.2,0.1,0})+LOOKUP(I274,{0,158334,300000,550000,708331},{0,6667,36667,91667,162500})),0)-LOOKUP(I274,{0,2120834,2162500,2204167,2245834},{48334,40000,26667,13334,0})),{0,162501,275001,579167,750001,1500001,3333334},{0,8296,36374,54113,130688,237893,408061}),-1))</f>
        <v/>
      </c>
      <c r="K274" s="25">
        <f>IF(AND(D274&gt;0,C274&gt;=E274),ROUND(B274*D274,0),0)</f>
        <v/>
      </c>
      <c r="L274" s="25">
        <f>ROUND(K274*0.14575,0)</f>
        <v/>
      </c>
      <c r="M274" s="25">
        <f>IF(K274=0,0,ROUNDDOWN(ROUND((K274-L274)*LOOKUP(I274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74" s="25">
        <f>B274*C274+K274</f>
        <v/>
      </c>
      <c r="O274" s="25">
        <f>H274*C274+L274</f>
        <v/>
      </c>
      <c r="P274" s="25">
        <f>J274*C274+M274</f>
        <v/>
      </c>
      <c r="Q274" s="25">
        <f>IF(F274=1,IF(N274&lt;741000,0,IF(N274&lt;2191000,N274-740000,IF(N274&lt;2193000,1451000,IF(N274&lt;2196000,1453000,IF(N274&lt;2200000,1456000,IF(N274&lt;6600000,ROUND(IF(FLOOR(N274,4000)&lt;=3600000,FLOOR(N274,4000)*0.7-80000,FLOOR(N274,4000)*0.8-440000),0),IF(N274&lt;=8500000,ROUNDDOWN(N274*0.9-1100000,0),N274-1950000))))))),IF(N274&lt;651000,0,IF(N274&lt;1900000,N274-650000,IF(N274&lt;6600000,ROUND(IF(FLOOR(N274,4000)&lt;=3600000,FLOOR(N274,4000)*0.7-80000,FLOOR(N274,4000)*0.8-440000),0),IF(N274&lt;=8500000,ROUNDDOWN(N274*0.9-1100000,0),N274-1950000)))))</f>
        <v/>
      </c>
      <c r="R274" s="25">
        <f>IF(F274=1,LOOKUP(Q274,{0,4890001,6550001,23500001},{1040000,670000,620000,0}),LOOKUP(Q274,{0,1320001,3360001,4890001,6550001,23500001},{950000,880000,680000,630000,580000,0}))</f>
        <v/>
      </c>
      <c r="S274" s="25">
        <f>MAX(0,ROUNDDOWN(Q274-O274-R274-G274,-3))</f>
        <v/>
      </c>
      <c r="T274" s="25">
        <f>IF(S274&lt;=0,0,ROUNDDOWN(S274*LOOKUP(S274,{0,1950001,3300001,6950001,9000001,18000001,40000001},{0.05,0.1,0.2,0.23,0.33,0.4,0.45})-LOOKUP(S274,{0,1950001,3300001,6950001,9000001,18000001,40000001},{0,97500,427500,636000,1536000,2796000,4796000}),0)+ROUNDDOWN(ROUNDDOWN(S274*LOOKUP(S274,{0,1950001,3300001,6950001,9000001,18000001,40000001},{0.05,0.1,0.2,0.23,0.33,0.4,0.45})-LOOKUP(S274,{0,1950001,3300001,6950001,9000001,18000001,40000001},{0,97500,427500,636000,1536000,2796000,4796000}),0)*0.021,0))</f>
        <v/>
      </c>
      <c r="U274" s="25">
        <f>P274-T274</f>
        <v/>
      </c>
      <c r="V274" s="26">
        <f>IF(AND(P274&gt;0,T274=0),1,0)</f>
        <v/>
      </c>
    </row>
    <row r="275">
      <c r="A275" t="inlineStr">
        <is>
          <t>1万円刻み</t>
        </is>
      </c>
      <c r="B275" s="25">
        <f>'4_1万円刻み'!$A$10</f>
        <v/>
      </c>
      <c r="C275" s="26" t="n">
        <v>9</v>
      </c>
      <c r="D275" s="27" t="n">
        <v>0</v>
      </c>
      <c r="E275" s="26" t="n">
        <v>7</v>
      </c>
      <c r="F275" s="26" t="n">
        <v>1</v>
      </c>
      <c r="G275" s="25" t="n">
        <v>0</v>
      </c>
      <c r="H275" s="25">
        <f>ROUND(B275*0.14575,0)</f>
        <v/>
      </c>
      <c r="I275" s="25">
        <f>B275-H275</f>
        <v/>
      </c>
      <c r="J275" s="25">
        <f>IF(MAX(0,I275-ROUNDUP(IF(I275&lt;=158333,54167,I275*LOOKUP(I275,{0,158334,300000,550000,708331},{0,0.3,0.2,0.1,0})+LOOKUP(I275,{0,158334,300000,550000,708331},{0,6667,36667,91667,162500})),0)-LOOKUP(I275,{0,2120834,2162500,2204167,2245834},{48334,40000,26667,13334,0}))&lt;=0,0,ROUND(MAX(0,I275-ROUNDUP(IF(I275&lt;=158333,54167,I275*LOOKUP(I275,{0,158334,300000,550000,708331},{0,0.3,0.2,0.1,0})+LOOKUP(I275,{0,158334,300000,550000,708331},{0,6667,36667,91667,162500})),0)-LOOKUP(I275,{0,2120834,2162500,2204167,2245834},{48334,40000,26667,13334,0}))*LOOKUP(MAX(0,I275-ROUNDUP(IF(I275&lt;=158333,54167,I275*LOOKUP(I275,{0,158334,300000,550000,708331},{0,0.3,0.2,0.1,0})+LOOKUP(I275,{0,158334,300000,550000,708331},{0,6667,36667,91667,162500})),0)-LOOKUP(I275,{0,2120834,2162500,2204167,2245834},{48334,40000,26667,13334,0})),{0,162501,275001,579167,750001,1500001,3333334},{0.05105,0.1021,0.2042,0.23483,0.33693,0.4084,0.45945})-LOOKUP(MAX(0,I275-ROUNDUP(IF(I275&lt;=158333,54167,I275*LOOKUP(I275,{0,158334,300000,550000,708331},{0,0.3,0.2,0.1,0})+LOOKUP(I275,{0,158334,300000,550000,708331},{0,6667,36667,91667,162500})),0)-LOOKUP(I275,{0,2120834,2162500,2204167,2245834},{48334,40000,26667,13334,0})),{0,162501,275001,579167,750001,1500001,3333334},{0,8296,36374,54113,130688,237893,408061}),-1))</f>
        <v/>
      </c>
      <c r="K275" s="25">
        <f>IF(AND(D275&gt;0,C275&gt;=E275),ROUND(B275*D275,0),0)</f>
        <v/>
      </c>
      <c r="L275" s="25">
        <f>ROUND(K275*0.14575,0)</f>
        <v/>
      </c>
      <c r="M275" s="25">
        <f>IF(K275=0,0,ROUNDDOWN(ROUND((K275-L275)*LOOKUP(I275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75" s="25">
        <f>B275*C275+K275</f>
        <v/>
      </c>
      <c r="O275" s="25">
        <f>H275*C275+L275</f>
        <v/>
      </c>
      <c r="P275" s="25">
        <f>J275*C275+M275</f>
        <v/>
      </c>
      <c r="Q275" s="25">
        <f>IF(F275=1,IF(N275&lt;741000,0,IF(N275&lt;2191000,N275-740000,IF(N275&lt;2193000,1451000,IF(N275&lt;2196000,1453000,IF(N275&lt;2200000,1456000,IF(N275&lt;6600000,ROUND(IF(FLOOR(N275,4000)&lt;=3600000,FLOOR(N275,4000)*0.7-80000,FLOOR(N275,4000)*0.8-440000),0),IF(N275&lt;=8500000,ROUNDDOWN(N275*0.9-1100000,0),N275-1950000))))))),IF(N275&lt;651000,0,IF(N275&lt;1900000,N275-650000,IF(N275&lt;6600000,ROUND(IF(FLOOR(N275,4000)&lt;=3600000,FLOOR(N275,4000)*0.7-80000,FLOOR(N275,4000)*0.8-440000),0),IF(N275&lt;=8500000,ROUNDDOWN(N275*0.9-1100000,0),N275-1950000)))))</f>
        <v/>
      </c>
      <c r="R275" s="25">
        <f>IF(F275=1,LOOKUP(Q275,{0,4890001,6550001,23500001},{1040000,670000,620000,0}),LOOKUP(Q275,{0,1320001,3360001,4890001,6550001,23500001},{950000,880000,680000,630000,580000,0}))</f>
        <v/>
      </c>
      <c r="S275" s="25">
        <f>MAX(0,ROUNDDOWN(Q275-O275-R275-G275,-3))</f>
        <v/>
      </c>
      <c r="T275" s="25">
        <f>IF(S275&lt;=0,0,ROUNDDOWN(S275*LOOKUP(S275,{0,1950001,3300001,6950001,9000001,18000001,40000001},{0.05,0.1,0.2,0.23,0.33,0.4,0.45})-LOOKUP(S275,{0,1950001,3300001,6950001,9000001,18000001,40000001},{0,97500,427500,636000,1536000,2796000,4796000}),0)+ROUNDDOWN(ROUNDDOWN(S275*LOOKUP(S275,{0,1950001,3300001,6950001,9000001,18000001,40000001},{0.05,0.1,0.2,0.23,0.33,0.4,0.45})-LOOKUP(S275,{0,1950001,3300001,6950001,9000001,18000001,40000001},{0,97500,427500,636000,1536000,2796000,4796000}),0)*0.021,0))</f>
        <v/>
      </c>
      <c r="U275" s="25">
        <f>P275-T275</f>
        <v/>
      </c>
      <c r="V275" s="26">
        <f>IF(AND(P275&gt;0,T275=0),1,0)</f>
        <v/>
      </c>
    </row>
    <row r="276">
      <c r="A276" t="inlineStr">
        <is>
          <t>1万円刻み</t>
        </is>
      </c>
      <c r="B276" s="25">
        <f>'4_1万円刻み'!$A$10</f>
        <v/>
      </c>
      <c r="C276" s="26" t="n">
        <v>10</v>
      </c>
      <c r="D276" s="27" t="n">
        <v>0</v>
      </c>
      <c r="E276" s="26" t="n">
        <v>7</v>
      </c>
      <c r="F276" s="26" t="n">
        <v>1</v>
      </c>
      <c r="G276" s="25" t="n">
        <v>0</v>
      </c>
      <c r="H276" s="25">
        <f>ROUND(B276*0.14575,0)</f>
        <v/>
      </c>
      <c r="I276" s="25">
        <f>B276-H276</f>
        <v/>
      </c>
      <c r="J276" s="25">
        <f>IF(MAX(0,I276-ROUNDUP(IF(I276&lt;=158333,54167,I276*LOOKUP(I276,{0,158334,300000,550000,708331},{0,0.3,0.2,0.1,0})+LOOKUP(I276,{0,158334,300000,550000,708331},{0,6667,36667,91667,162500})),0)-LOOKUP(I276,{0,2120834,2162500,2204167,2245834},{48334,40000,26667,13334,0}))&lt;=0,0,ROUND(MAX(0,I276-ROUNDUP(IF(I276&lt;=158333,54167,I276*LOOKUP(I276,{0,158334,300000,550000,708331},{0,0.3,0.2,0.1,0})+LOOKUP(I276,{0,158334,300000,550000,708331},{0,6667,36667,91667,162500})),0)-LOOKUP(I276,{0,2120834,2162500,2204167,2245834},{48334,40000,26667,13334,0}))*LOOKUP(MAX(0,I276-ROUNDUP(IF(I276&lt;=158333,54167,I276*LOOKUP(I276,{0,158334,300000,550000,708331},{0,0.3,0.2,0.1,0})+LOOKUP(I276,{0,158334,300000,550000,708331},{0,6667,36667,91667,162500})),0)-LOOKUP(I276,{0,2120834,2162500,2204167,2245834},{48334,40000,26667,13334,0})),{0,162501,275001,579167,750001,1500001,3333334},{0.05105,0.1021,0.2042,0.23483,0.33693,0.4084,0.45945})-LOOKUP(MAX(0,I276-ROUNDUP(IF(I276&lt;=158333,54167,I276*LOOKUP(I276,{0,158334,300000,550000,708331},{0,0.3,0.2,0.1,0})+LOOKUP(I276,{0,158334,300000,550000,708331},{0,6667,36667,91667,162500})),0)-LOOKUP(I276,{0,2120834,2162500,2204167,2245834},{48334,40000,26667,13334,0})),{0,162501,275001,579167,750001,1500001,3333334},{0,8296,36374,54113,130688,237893,408061}),-1))</f>
        <v/>
      </c>
      <c r="K276" s="25">
        <f>IF(AND(D276&gt;0,C276&gt;=E276),ROUND(B276*D276,0),0)</f>
        <v/>
      </c>
      <c r="L276" s="25">
        <f>ROUND(K276*0.14575,0)</f>
        <v/>
      </c>
      <c r="M276" s="25">
        <f>IF(K276=0,0,ROUNDDOWN(ROUND((K276-L276)*LOOKUP(I276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76" s="25">
        <f>B276*C276+K276</f>
        <v/>
      </c>
      <c r="O276" s="25">
        <f>H276*C276+L276</f>
        <v/>
      </c>
      <c r="P276" s="25">
        <f>J276*C276+M276</f>
        <v/>
      </c>
      <c r="Q276" s="25">
        <f>IF(F276=1,IF(N276&lt;741000,0,IF(N276&lt;2191000,N276-740000,IF(N276&lt;2193000,1451000,IF(N276&lt;2196000,1453000,IF(N276&lt;2200000,1456000,IF(N276&lt;6600000,ROUND(IF(FLOOR(N276,4000)&lt;=3600000,FLOOR(N276,4000)*0.7-80000,FLOOR(N276,4000)*0.8-440000),0),IF(N276&lt;=8500000,ROUNDDOWN(N276*0.9-1100000,0),N276-1950000))))))),IF(N276&lt;651000,0,IF(N276&lt;1900000,N276-650000,IF(N276&lt;6600000,ROUND(IF(FLOOR(N276,4000)&lt;=3600000,FLOOR(N276,4000)*0.7-80000,FLOOR(N276,4000)*0.8-440000),0),IF(N276&lt;=8500000,ROUNDDOWN(N276*0.9-1100000,0),N276-1950000)))))</f>
        <v/>
      </c>
      <c r="R276" s="25">
        <f>IF(F276=1,LOOKUP(Q276,{0,4890001,6550001,23500001},{1040000,670000,620000,0}),LOOKUP(Q276,{0,1320001,3360001,4890001,6550001,23500001},{950000,880000,680000,630000,580000,0}))</f>
        <v/>
      </c>
      <c r="S276" s="25">
        <f>MAX(0,ROUNDDOWN(Q276-O276-R276-G276,-3))</f>
        <v/>
      </c>
      <c r="T276" s="25">
        <f>IF(S276&lt;=0,0,ROUNDDOWN(S276*LOOKUP(S276,{0,1950001,3300001,6950001,9000001,18000001,40000001},{0.05,0.1,0.2,0.23,0.33,0.4,0.45})-LOOKUP(S276,{0,1950001,3300001,6950001,9000001,18000001,40000001},{0,97500,427500,636000,1536000,2796000,4796000}),0)+ROUNDDOWN(ROUNDDOWN(S276*LOOKUP(S276,{0,1950001,3300001,6950001,9000001,18000001,40000001},{0.05,0.1,0.2,0.23,0.33,0.4,0.45})-LOOKUP(S276,{0,1950001,3300001,6950001,9000001,18000001,40000001},{0,97500,427500,636000,1536000,2796000,4796000}),0)*0.021,0))</f>
        <v/>
      </c>
      <c r="U276" s="25">
        <f>P276-T276</f>
        <v/>
      </c>
      <c r="V276" s="26">
        <f>IF(AND(P276&gt;0,T276=0),1,0)</f>
        <v/>
      </c>
    </row>
    <row r="277">
      <c r="A277" t="inlineStr">
        <is>
          <t>1万円刻み</t>
        </is>
      </c>
      <c r="B277" s="25">
        <f>'4_1万円刻み'!$A$10</f>
        <v/>
      </c>
      <c r="C277" s="26" t="n">
        <v>11</v>
      </c>
      <c r="D277" s="27" t="n">
        <v>0</v>
      </c>
      <c r="E277" s="26" t="n">
        <v>7</v>
      </c>
      <c r="F277" s="26" t="n">
        <v>1</v>
      </c>
      <c r="G277" s="25" t="n">
        <v>0</v>
      </c>
      <c r="H277" s="25">
        <f>ROUND(B277*0.14575,0)</f>
        <v/>
      </c>
      <c r="I277" s="25">
        <f>B277-H277</f>
        <v/>
      </c>
      <c r="J277" s="25">
        <f>IF(MAX(0,I277-ROUNDUP(IF(I277&lt;=158333,54167,I277*LOOKUP(I277,{0,158334,300000,550000,708331},{0,0.3,0.2,0.1,0})+LOOKUP(I277,{0,158334,300000,550000,708331},{0,6667,36667,91667,162500})),0)-LOOKUP(I277,{0,2120834,2162500,2204167,2245834},{48334,40000,26667,13334,0}))&lt;=0,0,ROUND(MAX(0,I277-ROUNDUP(IF(I277&lt;=158333,54167,I277*LOOKUP(I277,{0,158334,300000,550000,708331},{0,0.3,0.2,0.1,0})+LOOKUP(I277,{0,158334,300000,550000,708331},{0,6667,36667,91667,162500})),0)-LOOKUP(I277,{0,2120834,2162500,2204167,2245834},{48334,40000,26667,13334,0}))*LOOKUP(MAX(0,I277-ROUNDUP(IF(I277&lt;=158333,54167,I277*LOOKUP(I277,{0,158334,300000,550000,708331},{0,0.3,0.2,0.1,0})+LOOKUP(I277,{0,158334,300000,550000,708331},{0,6667,36667,91667,162500})),0)-LOOKUP(I277,{0,2120834,2162500,2204167,2245834},{48334,40000,26667,13334,0})),{0,162501,275001,579167,750001,1500001,3333334},{0.05105,0.1021,0.2042,0.23483,0.33693,0.4084,0.45945})-LOOKUP(MAX(0,I277-ROUNDUP(IF(I277&lt;=158333,54167,I277*LOOKUP(I277,{0,158334,300000,550000,708331},{0,0.3,0.2,0.1,0})+LOOKUP(I277,{0,158334,300000,550000,708331},{0,6667,36667,91667,162500})),0)-LOOKUP(I277,{0,2120834,2162500,2204167,2245834},{48334,40000,26667,13334,0})),{0,162501,275001,579167,750001,1500001,3333334},{0,8296,36374,54113,130688,237893,408061}),-1))</f>
        <v/>
      </c>
      <c r="K277" s="25">
        <f>IF(AND(D277&gt;0,C277&gt;=E277),ROUND(B277*D277,0),0)</f>
        <v/>
      </c>
      <c r="L277" s="25">
        <f>ROUND(K277*0.14575,0)</f>
        <v/>
      </c>
      <c r="M277" s="25">
        <f>IF(K277=0,0,ROUNDDOWN(ROUND((K277-L277)*LOOKUP(I277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77" s="25">
        <f>B277*C277+K277</f>
        <v/>
      </c>
      <c r="O277" s="25">
        <f>H277*C277+L277</f>
        <v/>
      </c>
      <c r="P277" s="25">
        <f>J277*C277+M277</f>
        <v/>
      </c>
      <c r="Q277" s="25">
        <f>IF(F277=1,IF(N277&lt;741000,0,IF(N277&lt;2191000,N277-740000,IF(N277&lt;2193000,1451000,IF(N277&lt;2196000,1453000,IF(N277&lt;2200000,1456000,IF(N277&lt;6600000,ROUND(IF(FLOOR(N277,4000)&lt;=3600000,FLOOR(N277,4000)*0.7-80000,FLOOR(N277,4000)*0.8-440000),0),IF(N277&lt;=8500000,ROUNDDOWN(N277*0.9-1100000,0),N277-1950000))))))),IF(N277&lt;651000,0,IF(N277&lt;1900000,N277-650000,IF(N277&lt;6600000,ROUND(IF(FLOOR(N277,4000)&lt;=3600000,FLOOR(N277,4000)*0.7-80000,FLOOR(N277,4000)*0.8-440000),0),IF(N277&lt;=8500000,ROUNDDOWN(N277*0.9-1100000,0),N277-1950000)))))</f>
        <v/>
      </c>
      <c r="R277" s="25">
        <f>IF(F277=1,LOOKUP(Q277,{0,4890001,6550001,23500001},{1040000,670000,620000,0}),LOOKUP(Q277,{0,1320001,3360001,4890001,6550001,23500001},{950000,880000,680000,630000,580000,0}))</f>
        <v/>
      </c>
      <c r="S277" s="25">
        <f>MAX(0,ROUNDDOWN(Q277-O277-R277-G277,-3))</f>
        <v/>
      </c>
      <c r="T277" s="25">
        <f>IF(S277&lt;=0,0,ROUNDDOWN(S277*LOOKUP(S277,{0,1950001,3300001,6950001,9000001,18000001,40000001},{0.05,0.1,0.2,0.23,0.33,0.4,0.45})-LOOKUP(S277,{0,1950001,3300001,6950001,9000001,18000001,40000001},{0,97500,427500,636000,1536000,2796000,4796000}),0)+ROUNDDOWN(ROUNDDOWN(S277*LOOKUP(S277,{0,1950001,3300001,6950001,9000001,18000001,40000001},{0.05,0.1,0.2,0.23,0.33,0.4,0.45})-LOOKUP(S277,{0,1950001,3300001,6950001,9000001,18000001,40000001},{0,97500,427500,636000,1536000,2796000,4796000}),0)*0.021,0))</f>
        <v/>
      </c>
      <c r="U277" s="25">
        <f>P277-T277</f>
        <v/>
      </c>
      <c r="V277" s="26">
        <f>IF(AND(P277&gt;0,T277=0),1,0)</f>
        <v/>
      </c>
    </row>
    <row r="278">
      <c r="A278" t="inlineStr">
        <is>
          <t>1万円刻み</t>
        </is>
      </c>
      <c r="B278" s="25">
        <f>'4_1万円刻み'!$A$10</f>
        <v/>
      </c>
      <c r="C278" s="26" t="n">
        <v>12</v>
      </c>
      <c r="D278" s="27" t="n">
        <v>0</v>
      </c>
      <c r="E278" s="26" t="n">
        <v>7</v>
      </c>
      <c r="F278" s="26" t="n">
        <v>1</v>
      </c>
      <c r="G278" s="25" t="n">
        <v>0</v>
      </c>
      <c r="H278" s="25">
        <f>ROUND(B278*0.14575,0)</f>
        <v/>
      </c>
      <c r="I278" s="25">
        <f>B278-H278</f>
        <v/>
      </c>
      <c r="J278" s="25">
        <f>IF(MAX(0,I278-ROUNDUP(IF(I278&lt;=158333,54167,I278*LOOKUP(I278,{0,158334,300000,550000,708331},{0,0.3,0.2,0.1,0})+LOOKUP(I278,{0,158334,300000,550000,708331},{0,6667,36667,91667,162500})),0)-LOOKUP(I278,{0,2120834,2162500,2204167,2245834},{48334,40000,26667,13334,0}))&lt;=0,0,ROUND(MAX(0,I278-ROUNDUP(IF(I278&lt;=158333,54167,I278*LOOKUP(I278,{0,158334,300000,550000,708331},{0,0.3,0.2,0.1,0})+LOOKUP(I278,{0,158334,300000,550000,708331},{0,6667,36667,91667,162500})),0)-LOOKUP(I278,{0,2120834,2162500,2204167,2245834},{48334,40000,26667,13334,0}))*LOOKUP(MAX(0,I278-ROUNDUP(IF(I278&lt;=158333,54167,I278*LOOKUP(I278,{0,158334,300000,550000,708331},{0,0.3,0.2,0.1,0})+LOOKUP(I278,{0,158334,300000,550000,708331},{0,6667,36667,91667,162500})),0)-LOOKUP(I278,{0,2120834,2162500,2204167,2245834},{48334,40000,26667,13334,0})),{0,162501,275001,579167,750001,1500001,3333334},{0.05105,0.1021,0.2042,0.23483,0.33693,0.4084,0.45945})-LOOKUP(MAX(0,I278-ROUNDUP(IF(I278&lt;=158333,54167,I278*LOOKUP(I278,{0,158334,300000,550000,708331},{0,0.3,0.2,0.1,0})+LOOKUP(I278,{0,158334,300000,550000,708331},{0,6667,36667,91667,162500})),0)-LOOKUP(I278,{0,2120834,2162500,2204167,2245834},{48334,40000,26667,13334,0})),{0,162501,275001,579167,750001,1500001,3333334},{0,8296,36374,54113,130688,237893,408061}),-1))</f>
        <v/>
      </c>
      <c r="K278" s="25">
        <f>IF(AND(D278&gt;0,C278&gt;=E278),ROUND(B278*D278,0),0)</f>
        <v/>
      </c>
      <c r="L278" s="25">
        <f>ROUND(K278*0.14575,0)</f>
        <v/>
      </c>
      <c r="M278" s="25">
        <f>IF(K278=0,0,ROUNDDOWN(ROUND((K278-L278)*LOOKUP(I278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78" s="25">
        <f>B278*C278+K278</f>
        <v/>
      </c>
      <c r="O278" s="25">
        <f>H278*C278+L278</f>
        <v/>
      </c>
      <c r="P278" s="25">
        <f>J278*C278+M278</f>
        <v/>
      </c>
      <c r="Q278" s="25">
        <f>IF(F278=1,IF(N278&lt;741000,0,IF(N278&lt;2191000,N278-740000,IF(N278&lt;2193000,1451000,IF(N278&lt;2196000,1453000,IF(N278&lt;2200000,1456000,IF(N278&lt;6600000,ROUND(IF(FLOOR(N278,4000)&lt;=3600000,FLOOR(N278,4000)*0.7-80000,FLOOR(N278,4000)*0.8-440000),0),IF(N278&lt;=8500000,ROUNDDOWN(N278*0.9-1100000,0),N278-1950000))))))),IF(N278&lt;651000,0,IF(N278&lt;1900000,N278-650000,IF(N278&lt;6600000,ROUND(IF(FLOOR(N278,4000)&lt;=3600000,FLOOR(N278,4000)*0.7-80000,FLOOR(N278,4000)*0.8-440000),0),IF(N278&lt;=8500000,ROUNDDOWN(N278*0.9-1100000,0),N278-1950000)))))</f>
        <v/>
      </c>
      <c r="R278" s="25">
        <f>IF(F278=1,LOOKUP(Q278,{0,4890001,6550001,23500001},{1040000,670000,620000,0}),LOOKUP(Q278,{0,1320001,3360001,4890001,6550001,23500001},{950000,880000,680000,630000,580000,0}))</f>
        <v/>
      </c>
      <c r="S278" s="25">
        <f>MAX(0,ROUNDDOWN(Q278-O278-R278-G278,-3))</f>
        <v/>
      </c>
      <c r="T278" s="25">
        <f>IF(S278&lt;=0,0,ROUNDDOWN(S278*LOOKUP(S278,{0,1950001,3300001,6950001,9000001,18000001,40000001},{0.05,0.1,0.2,0.23,0.33,0.4,0.45})-LOOKUP(S278,{0,1950001,3300001,6950001,9000001,18000001,40000001},{0,97500,427500,636000,1536000,2796000,4796000}),0)+ROUNDDOWN(ROUNDDOWN(S278*LOOKUP(S278,{0,1950001,3300001,6950001,9000001,18000001,40000001},{0.05,0.1,0.2,0.23,0.33,0.4,0.45})-LOOKUP(S278,{0,1950001,3300001,6950001,9000001,18000001,40000001},{0,97500,427500,636000,1536000,2796000,4796000}),0)*0.021,0))</f>
        <v/>
      </c>
      <c r="U278" s="25">
        <f>P278-T278</f>
        <v/>
      </c>
      <c r="V278" s="26">
        <f>IF(AND(P278&gt;0,T278=0),1,0)</f>
        <v/>
      </c>
    </row>
    <row r="279">
      <c r="A279" t="inlineStr">
        <is>
          <t>1万円刻み</t>
        </is>
      </c>
      <c r="B279" s="25">
        <f>'4_1万円刻み'!$A$11</f>
        <v/>
      </c>
      <c r="C279" s="26" t="n">
        <v>1</v>
      </c>
      <c r="D279" s="27" t="n">
        <v>0</v>
      </c>
      <c r="E279" s="26" t="n">
        <v>7</v>
      </c>
      <c r="F279" s="26" t="n">
        <v>1</v>
      </c>
      <c r="G279" s="25" t="n">
        <v>0</v>
      </c>
      <c r="H279" s="25">
        <f>ROUND(B279*0.14575,0)</f>
        <v/>
      </c>
      <c r="I279" s="25">
        <f>B279-H279</f>
        <v/>
      </c>
      <c r="J279" s="25">
        <f>IF(MAX(0,I279-ROUNDUP(IF(I279&lt;=158333,54167,I279*LOOKUP(I279,{0,158334,300000,550000,708331},{0,0.3,0.2,0.1,0})+LOOKUP(I279,{0,158334,300000,550000,708331},{0,6667,36667,91667,162500})),0)-LOOKUP(I279,{0,2120834,2162500,2204167,2245834},{48334,40000,26667,13334,0}))&lt;=0,0,ROUND(MAX(0,I279-ROUNDUP(IF(I279&lt;=158333,54167,I279*LOOKUP(I279,{0,158334,300000,550000,708331},{0,0.3,0.2,0.1,0})+LOOKUP(I279,{0,158334,300000,550000,708331},{0,6667,36667,91667,162500})),0)-LOOKUP(I279,{0,2120834,2162500,2204167,2245834},{48334,40000,26667,13334,0}))*LOOKUP(MAX(0,I279-ROUNDUP(IF(I279&lt;=158333,54167,I279*LOOKUP(I279,{0,158334,300000,550000,708331},{0,0.3,0.2,0.1,0})+LOOKUP(I279,{0,158334,300000,550000,708331},{0,6667,36667,91667,162500})),0)-LOOKUP(I279,{0,2120834,2162500,2204167,2245834},{48334,40000,26667,13334,0})),{0,162501,275001,579167,750001,1500001,3333334},{0.05105,0.1021,0.2042,0.23483,0.33693,0.4084,0.45945})-LOOKUP(MAX(0,I279-ROUNDUP(IF(I279&lt;=158333,54167,I279*LOOKUP(I279,{0,158334,300000,550000,708331},{0,0.3,0.2,0.1,0})+LOOKUP(I279,{0,158334,300000,550000,708331},{0,6667,36667,91667,162500})),0)-LOOKUP(I279,{0,2120834,2162500,2204167,2245834},{48334,40000,26667,13334,0})),{0,162501,275001,579167,750001,1500001,3333334},{0,8296,36374,54113,130688,237893,408061}),-1))</f>
        <v/>
      </c>
      <c r="K279" s="25">
        <f>IF(AND(D279&gt;0,C279&gt;=E279),ROUND(B279*D279,0),0)</f>
        <v/>
      </c>
      <c r="L279" s="25">
        <f>ROUND(K279*0.14575,0)</f>
        <v/>
      </c>
      <c r="M279" s="25">
        <f>IF(K279=0,0,ROUNDDOWN(ROUND((K279-L279)*LOOKUP(I279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79" s="25">
        <f>B279*C279+K279</f>
        <v/>
      </c>
      <c r="O279" s="25">
        <f>H279*C279+L279</f>
        <v/>
      </c>
      <c r="P279" s="25">
        <f>J279*C279+M279</f>
        <v/>
      </c>
      <c r="Q279" s="25">
        <f>IF(F279=1,IF(N279&lt;741000,0,IF(N279&lt;2191000,N279-740000,IF(N279&lt;2193000,1451000,IF(N279&lt;2196000,1453000,IF(N279&lt;2200000,1456000,IF(N279&lt;6600000,ROUND(IF(FLOOR(N279,4000)&lt;=3600000,FLOOR(N279,4000)*0.7-80000,FLOOR(N279,4000)*0.8-440000),0),IF(N279&lt;=8500000,ROUNDDOWN(N279*0.9-1100000,0),N279-1950000))))))),IF(N279&lt;651000,0,IF(N279&lt;1900000,N279-650000,IF(N279&lt;6600000,ROUND(IF(FLOOR(N279,4000)&lt;=3600000,FLOOR(N279,4000)*0.7-80000,FLOOR(N279,4000)*0.8-440000),0),IF(N279&lt;=8500000,ROUNDDOWN(N279*0.9-1100000,0),N279-1950000)))))</f>
        <v/>
      </c>
      <c r="R279" s="25">
        <f>IF(F279=1,LOOKUP(Q279,{0,4890001,6550001,23500001},{1040000,670000,620000,0}),LOOKUP(Q279,{0,1320001,3360001,4890001,6550001,23500001},{950000,880000,680000,630000,580000,0}))</f>
        <v/>
      </c>
      <c r="S279" s="25">
        <f>MAX(0,ROUNDDOWN(Q279-O279-R279-G279,-3))</f>
        <v/>
      </c>
      <c r="T279" s="25">
        <f>IF(S279&lt;=0,0,ROUNDDOWN(S279*LOOKUP(S279,{0,1950001,3300001,6950001,9000001,18000001,40000001},{0.05,0.1,0.2,0.23,0.33,0.4,0.45})-LOOKUP(S279,{0,1950001,3300001,6950001,9000001,18000001,40000001},{0,97500,427500,636000,1536000,2796000,4796000}),0)+ROUNDDOWN(ROUNDDOWN(S279*LOOKUP(S279,{0,1950001,3300001,6950001,9000001,18000001,40000001},{0.05,0.1,0.2,0.23,0.33,0.4,0.45})-LOOKUP(S279,{0,1950001,3300001,6950001,9000001,18000001,40000001},{0,97500,427500,636000,1536000,2796000,4796000}),0)*0.021,0))</f>
        <v/>
      </c>
      <c r="U279" s="25">
        <f>P279-T279</f>
        <v/>
      </c>
      <c r="V279" s="26">
        <f>IF(AND(P279&gt;0,T279=0),1,0)</f>
        <v/>
      </c>
    </row>
    <row r="280">
      <c r="A280" t="inlineStr">
        <is>
          <t>1万円刻み</t>
        </is>
      </c>
      <c r="B280" s="25">
        <f>'4_1万円刻み'!$A$11</f>
        <v/>
      </c>
      <c r="C280" s="26" t="n">
        <v>2</v>
      </c>
      <c r="D280" s="27" t="n">
        <v>0</v>
      </c>
      <c r="E280" s="26" t="n">
        <v>7</v>
      </c>
      <c r="F280" s="26" t="n">
        <v>1</v>
      </c>
      <c r="G280" s="25" t="n">
        <v>0</v>
      </c>
      <c r="H280" s="25">
        <f>ROUND(B280*0.14575,0)</f>
        <v/>
      </c>
      <c r="I280" s="25">
        <f>B280-H280</f>
        <v/>
      </c>
      <c r="J280" s="25">
        <f>IF(MAX(0,I280-ROUNDUP(IF(I280&lt;=158333,54167,I280*LOOKUP(I280,{0,158334,300000,550000,708331},{0,0.3,0.2,0.1,0})+LOOKUP(I280,{0,158334,300000,550000,708331},{0,6667,36667,91667,162500})),0)-LOOKUP(I280,{0,2120834,2162500,2204167,2245834},{48334,40000,26667,13334,0}))&lt;=0,0,ROUND(MAX(0,I280-ROUNDUP(IF(I280&lt;=158333,54167,I280*LOOKUP(I280,{0,158334,300000,550000,708331},{0,0.3,0.2,0.1,0})+LOOKUP(I280,{0,158334,300000,550000,708331},{0,6667,36667,91667,162500})),0)-LOOKUP(I280,{0,2120834,2162500,2204167,2245834},{48334,40000,26667,13334,0}))*LOOKUP(MAX(0,I280-ROUNDUP(IF(I280&lt;=158333,54167,I280*LOOKUP(I280,{0,158334,300000,550000,708331},{0,0.3,0.2,0.1,0})+LOOKUP(I280,{0,158334,300000,550000,708331},{0,6667,36667,91667,162500})),0)-LOOKUP(I280,{0,2120834,2162500,2204167,2245834},{48334,40000,26667,13334,0})),{0,162501,275001,579167,750001,1500001,3333334},{0.05105,0.1021,0.2042,0.23483,0.33693,0.4084,0.45945})-LOOKUP(MAX(0,I280-ROUNDUP(IF(I280&lt;=158333,54167,I280*LOOKUP(I280,{0,158334,300000,550000,708331},{0,0.3,0.2,0.1,0})+LOOKUP(I280,{0,158334,300000,550000,708331},{0,6667,36667,91667,162500})),0)-LOOKUP(I280,{0,2120834,2162500,2204167,2245834},{48334,40000,26667,13334,0})),{0,162501,275001,579167,750001,1500001,3333334},{0,8296,36374,54113,130688,237893,408061}),-1))</f>
        <v/>
      </c>
      <c r="K280" s="25">
        <f>IF(AND(D280&gt;0,C280&gt;=E280),ROUND(B280*D280,0),0)</f>
        <v/>
      </c>
      <c r="L280" s="25">
        <f>ROUND(K280*0.14575,0)</f>
        <v/>
      </c>
      <c r="M280" s="25">
        <f>IF(K280=0,0,ROUNDDOWN(ROUND((K280-L280)*LOOKUP(I280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80" s="25">
        <f>B280*C280+K280</f>
        <v/>
      </c>
      <c r="O280" s="25">
        <f>H280*C280+L280</f>
        <v/>
      </c>
      <c r="P280" s="25">
        <f>J280*C280+M280</f>
        <v/>
      </c>
      <c r="Q280" s="25">
        <f>IF(F280=1,IF(N280&lt;741000,0,IF(N280&lt;2191000,N280-740000,IF(N280&lt;2193000,1451000,IF(N280&lt;2196000,1453000,IF(N280&lt;2200000,1456000,IF(N280&lt;6600000,ROUND(IF(FLOOR(N280,4000)&lt;=3600000,FLOOR(N280,4000)*0.7-80000,FLOOR(N280,4000)*0.8-440000),0),IF(N280&lt;=8500000,ROUNDDOWN(N280*0.9-1100000,0),N280-1950000))))))),IF(N280&lt;651000,0,IF(N280&lt;1900000,N280-650000,IF(N280&lt;6600000,ROUND(IF(FLOOR(N280,4000)&lt;=3600000,FLOOR(N280,4000)*0.7-80000,FLOOR(N280,4000)*0.8-440000),0),IF(N280&lt;=8500000,ROUNDDOWN(N280*0.9-1100000,0),N280-1950000)))))</f>
        <v/>
      </c>
      <c r="R280" s="25">
        <f>IF(F280=1,LOOKUP(Q280,{0,4890001,6550001,23500001},{1040000,670000,620000,0}),LOOKUP(Q280,{0,1320001,3360001,4890001,6550001,23500001},{950000,880000,680000,630000,580000,0}))</f>
        <v/>
      </c>
      <c r="S280" s="25">
        <f>MAX(0,ROUNDDOWN(Q280-O280-R280-G280,-3))</f>
        <v/>
      </c>
      <c r="T280" s="25">
        <f>IF(S280&lt;=0,0,ROUNDDOWN(S280*LOOKUP(S280,{0,1950001,3300001,6950001,9000001,18000001,40000001},{0.05,0.1,0.2,0.23,0.33,0.4,0.45})-LOOKUP(S280,{0,1950001,3300001,6950001,9000001,18000001,40000001},{0,97500,427500,636000,1536000,2796000,4796000}),0)+ROUNDDOWN(ROUNDDOWN(S280*LOOKUP(S280,{0,1950001,3300001,6950001,9000001,18000001,40000001},{0.05,0.1,0.2,0.23,0.33,0.4,0.45})-LOOKUP(S280,{0,1950001,3300001,6950001,9000001,18000001,40000001},{0,97500,427500,636000,1536000,2796000,4796000}),0)*0.021,0))</f>
        <v/>
      </c>
      <c r="U280" s="25">
        <f>P280-T280</f>
        <v/>
      </c>
      <c r="V280" s="26">
        <f>IF(AND(P280&gt;0,T280=0),1,0)</f>
        <v/>
      </c>
    </row>
    <row r="281">
      <c r="A281" t="inlineStr">
        <is>
          <t>1万円刻み</t>
        </is>
      </c>
      <c r="B281" s="25">
        <f>'4_1万円刻み'!$A$11</f>
        <v/>
      </c>
      <c r="C281" s="26" t="n">
        <v>3</v>
      </c>
      <c r="D281" s="27" t="n">
        <v>0</v>
      </c>
      <c r="E281" s="26" t="n">
        <v>7</v>
      </c>
      <c r="F281" s="26" t="n">
        <v>1</v>
      </c>
      <c r="G281" s="25" t="n">
        <v>0</v>
      </c>
      <c r="H281" s="25">
        <f>ROUND(B281*0.14575,0)</f>
        <v/>
      </c>
      <c r="I281" s="25">
        <f>B281-H281</f>
        <v/>
      </c>
      <c r="J281" s="25">
        <f>IF(MAX(0,I281-ROUNDUP(IF(I281&lt;=158333,54167,I281*LOOKUP(I281,{0,158334,300000,550000,708331},{0,0.3,0.2,0.1,0})+LOOKUP(I281,{0,158334,300000,550000,708331},{0,6667,36667,91667,162500})),0)-LOOKUP(I281,{0,2120834,2162500,2204167,2245834},{48334,40000,26667,13334,0}))&lt;=0,0,ROUND(MAX(0,I281-ROUNDUP(IF(I281&lt;=158333,54167,I281*LOOKUP(I281,{0,158334,300000,550000,708331},{0,0.3,0.2,0.1,0})+LOOKUP(I281,{0,158334,300000,550000,708331},{0,6667,36667,91667,162500})),0)-LOOKUP(I281,{0,2120834,2162500,2204167,2245834},{48334,40000,26667,13334,0}))*LOOKUP(MAX(0,I281-ROUNDUP(IF(I281&lt;=158333,54167,I281*LOOKUP(I281,{0,158334,300000,550000,708331},{0,0.3,0.2,0.1,0})+LOOKUP(I281,{0,158334,300000,550000,708331},{0,6667,36667,91667,162500})),0)-LOOKUP(I281,{0,2120834,2162500,2204167,2245834},{48334,40000,26667,13334,0})),{0,162501,275001,579167,750001,1500001,3333334},{0.05105,0.1021,0.2042,0.23483,0.33693,0.4084,0.45945})-LOOKUP(MAX(0,I281-ROUNDUP(IF(I281&lt;=158333,54167,I281*LOOKUP(I281,{0,158334,300000,550000,708331},{0,0.3,0.2,0.1,0})+LOOKUP(I281,{0,158334,300000,550000,708331},{0,6667,36667,91667,162500})),0)-LOOKUP(I281,{0,2120834,2162500,2204167,2245834},{48334,40000,26667,13334,0})),{0,162501,275001,579167,750001,1500001,3333334},{0,8296,36374,54113,130688,237893,408061}),-1))</f>
        <v/>
      </c>
      <c r="K281" s="25">
        <f>IF(AND(D281&gt;0,C281&gt;=E281),ROUND(B281*D281,0),0)</f>
        <v/>
      </c>
      <c r="L281" s="25">
        <f>ROUND(K281*0.14575,0)</f>
        <v/>
      </c>
      <c r="M281" s="25">
        <f>IF(K281=0,0,ROUNDDOWN(ROUND((K281-L281)*LOOKUP(I281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81" s="25">
        <f>B281*C281+K281</f>
        <v/>
      </c>
      <c r="O281" s="25">
        <f>H281*C281+L281</f>
        <v/>
      </c>
      <c r="P281" s="25">
        <f>J281*C281+M281</f>
        <v/>
      </c>
      <c r="Q281" s="25">
        <f>IF(F281=1,IF(N281&lt;741000,0,IF(N281&lt;2191000,N281-740000,IF(N281&lt;2193000,1451000,IF(N281&lt;2196000,1453000,IF(N281&lt;2200000,1456000,IF(N281&lt;6600000,ROUND(IF(FLOOR(N281,4000)&lt;=3600000,FLOOR(N281,4000)*0.7-80000,FLOOR(N281,4000)*0.8-440000),0),IF(N281&lt;=8500000,ROUNDDOWN(N281*0.9-1100000,0),N281-1950000))))))),IF(N281&lt;651000,0,IF(N281&lt;1900000,N281-650000,IF(N281&lt;6600000,ROUND(IF(FLOOR(N281,4000)&lt;=3600000,FLOOR(N281,4000)*0.7-80000,FLOOR(N281,4000)*0.8-440000),0),IF(N281&lt;=8500000,ROUNDDOWN(N281*0.9-1100000,0),N281-1950000)))))</f>
        <v/>
      </c>
      <c r="R281" s="25">
        <f>IF(F281=1,LOOKUP(Q281,{0,4890001,6550001,23500001},{1040000,670000,620000,0}),LOOKUP(Q281,{0,1320001,3360001,4890001,6550001,23500001},{950000,880000,680000,630000,580000,0}))</f>
        <v/>
      </c>
      <c r="S281" s="25">
        <f>MAX(0,ROUNDDOWN(Q281-O281-R281-G281,-3))</f>
        <v/>
      </c>
      <c r="T281" s="25">
        <f>IF(S281&lt;=0,0,ROUNDDOWN(S281*LOOKUP(S281,{0,1950001,3300001,6950001,9000001,18000001,40000001},{0.05,0.1,0.2,0.23,0.33,0.4,0.45})-LOOKUP(S281,{0,1950001,3300001,6950001,9000001,18000001,40000001},{0,97500,427500,636000,1536000,2796000,4796000}),0)+ROUNDDOWN(ROUNDDOWN(S281*LOOKUP(S281,{0,1950001,3300001,6950001,9000001,18000001,40000001},{0.05,0.1,0.2,0.23,0.33,0.4,0.45})-LOOKUP(S281,{0,1950001,3300001,6950001,9000001,18000001,40000001},{0,97500,427500,636000,1536000,2796000,4796000}),0)*0.021,0))</f>
        <v/>
      </c>
      <c r="U281" s="25">
        <f>P281-T281</f>
        <v/>
      </c>
      <c r="V281" s="26">
        <f>IF(AND(P281&gt;0,T281=0),1,0)</f>
        <v/>
      </c>
    </row>
    <row r="282">
      <c r="A282" t="inlineStr">
        <is>
          <t>1万円刻み</t>
        </is>
      </c>
      <c r="B282" s="25">
        <f>'4_1万円刻み'!$A$11</f>
        <v/>
      </c>
      <c r="C282" s="26" t="n">
        <v>4</v>
      </c>
      <c r="D282" s="27" t="n">
        <v>0</v>
      </c>
      <c r="E282" s="26" t="n">
        <v>7</v>
      </c>
      <c r="F282" s="26" t="n">
        <v>1</v>
      </c>
      <c r="G282" s="25" t="n">
        <v>0</v>
      </c>
      <c r="H282" s="25">
        <f>ROUND(B282*0.14575,0)</f>
        <v/>
      </c>
      <c r="I282" s="25">
        <f>B282-H282</f>
        <v/>
      </c>
      <c r="J282" s="25">
        <f>IF(MAX(0,I282-ROUNDUP(IF(I282&lt;=158333,54167,I282*LOOKUP(I282,{0,158334,300000,550000,708331},{0,0.3,0.2,0.1,0})+LOOKUP(I282,{0,158334,300000,550000,708331},{0,6667,36667,91667,162500})),0)-LOOKUP(I282,{0,2120834,2162500,2204167,2245834},{48334,40000,26667,13334,0}))&lt;=0,0,ROUND(MAX(0,I282-ROUNDUP(IF(I282&lt;=158333,54167,I282*LOOKUP(I282,{0,158334,300000,550000,708331},{0,0.3,0.2,0.1,0})+LOOKUP(I282,{0,158334,300000,550000,708331},{0,6667,36667,91667,162500})),0)-LOOKUP(I282,{0,2120834,2162500,2204167,2245834},{48334,40000,26667,13334,0}))*LOOKUP(MAX(0,I282-ROUNDUP(IF(I282&lt;=158333,54167,I282*LOOKUP(I282,{0,158334,300000,550000,708331},{0,0.3,0.2,0.1,0})+LOOKUP(I282,{0,158334,300000,550000,708331},{0,6667,36667,91667,162500})),0)-LOOKUP(I282,{0,2120834,2162500,2204167,2245834},{48334,40000,26667,13334,0})),{0,162501,275001,579167,750001,1500001,3333334},{0.05105,0.1021,0.2042,0.23483,0.33693,0.4084,0.45945})-LOOKUP(MAX(0,I282-ROUNDUP(IF(I282&lt;=158333,54167,I282*LOOKUP(I282,{0,158334,300000,550000,708331},{0,0.3,0.2,0.1,0})+LOOKUP(I282,{0,158334,300000,550000,708331},{0,6667,36667,91667,162500})),0)-LOOKUP(I282,{0,2120834,2162500,2204167,2245834},{48334,40000,26667,13334,0})),{0,162501,275001,579167,750001,1500001,3333334},{0,8296,36374,54113,130688,237893,408061}),-1))</f>
        <v/>
      </c>
      <c r="K282" s="25">
        <f>IF(AND(D282&gt;0,C282&gt;=E282),ROUND(B282*D282,0),0)</f>
        <v/>
      </c>
      <c r="L282" s="25">
        <f>ROUND(K282*0.14575,0)</f>
        <v/>
      </c>
      <c r="M282" s="25">
        <f>IF(K282=0,0,ROUNDDOWN(ROUND((K282-L282)*LOOKUP(I282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82" s="25">
        <f>B282*C282+K282</f>
        <v/>
      </c>
      <c r="O282" s="25">
        <f>H282*C282+L282</f>
        <v/>
      </c>
      <c r="P282" s="25">
        <f>J282*C282+M282</f>
        <v/>
      </c>
      <c r="Q282" s="25">
        <f>IF(F282=1,IF(N282&lt;741000,0,IF(N282&lt;2191000,N282-740000,IF(N282&lt;2193000,1451000,IF(N282&lt;2196000,1453000,IF(N282&lt;2200000,1456000,IF(N282&lt;6600000,ROUND(IF(FLOOR(N282,4000)&lt;=3600000,FLOOR(N282,4000)*0.7-80000,FLOOR(N282,4000)*0.8-440000),0),IF(N282&lt;=8500000,ROUNDDOWN(N282*0.9-1100000,0),N282-1950000))))))),IF(N282&lt;651000,0,IF(N282&lt;1900000,N282-650000,IF(N282&lt;6600000,ROUND(IF(FLOOR(N282,4000)&lt;=3600000,FLOOR(N282,4000)*0.7-80000,FLOOR(N282,4000)*0.8-440000),0),IF(N282&lt;=8500000,ROUNDDOWN(N282*0.9-1100000,0),N282-1950000)))))</f>
        <v/>
      </c>
      <c r="R282" s="25">
        <f>IF(F282=1,LOOKUP(Q282,{0,4890001,6550001,23500001},{1040000,670000,620000,0}),LOOKUP(Q282,{0,1320001,3360001,4890001,6550001,23500001},{950000,880000,680000,630000,580000,0}))</f>
        <v/>
      </c>
      <c r="S282" s="25">
        <f>MAX(0,ROUNDDOWN(Q282-O282-R282-G282,-3))</f>
        <v/>
      </c>
      <c r="T282" s="25">
        <f>IF(S282&lt;=0,0,ROUNDDOWN(S282*LOOKUP(S282,{0,1950001,3300001,6950001,9000001,18000001,40000001},{0.05,0.1,0.2,0.23,0.33,0.4,0.45})-LOOKUP(S282,{0,1950001,3300001,6950001,9000001,18000001,40000001},{0,97500,427500,636000,1536000,2796000,4796000}),0)+ROUNDDOWN(ROUNDDOWN(S282*LOOKUP(S282,{0,1950001,3300001,6950001,9000001,18000001,40000001},{0.05,0.1,0.2,0.23,0.33,0.4,0.45})-LOOKUP(S282,{0,1950001,3300001,6950001,9000001,18000001,40000001},{0,97500,427500,636000,1536000,2796000,4796000}),0)*0.021,0))</f>
        <v/>
      </c>
      <c r="U282" s="25">
        <f>P282-T282</f>
        <v/>
      </c>
      <c r="V282" s="26">
        <f>IF(AND(P282&gt;0,T282=0),1,0)</f>
        <v/>
      </c>
    </row>
    <row r="283">
      <c r="A283" t="inlineStr">
        <is>
          <t>1万円刻み</t>
        </is>
      </c>
      <c r="B283" s="25">
        <f>'4_1万円刻み'!$A$11</f>
        <v/>
      </c>
      <c r="C283" s="26" t="n">
        <v>5</v>
      </c>
      <c r="D283" s="27" t="n">
        <v>0</v>
      </c>
      <c r="E283" s="26" t="n">
        <v>7</v>
      </c>
      <c r="F283" s="26" t="n">
        <v>1</v>
      </c>
      <c r="G283" s="25" t="n">
        <v>0</v>
      </c>
      <c r="H283" s="25">
        <f>ROUND(B283*0.14575,0)</f>
        <v/>
      </c>
      <c r="I283" s="25">
        <f>B283-H283</f>
        <v/>
      </c>
      <c r="J283" s="25">
        <f>IF(MAX(0,I283-ROUNDUP(IF(I283&lt;=158333,54167,I283*LOOKUP(I283,{0,158334,300000,550000,708331},{0,0.3,0.2,0.1,0})+LOOKUP(I283,{0,158334,300000,550000,708331},{0,6667,36667,91667,162500})),0)-LOOKUP(I283,{0,2120834,2162500,2204167,2245834},{48334,40000,26667,13334,0}))&lt;=0,0,ROUND(MAX(0,I283-ROUNDUP(IF(I283&lt;=158333,54167,I283*LOOKUP(I283,{0,158334,300000,550000,708331},{0,0.3,0.2,0.1,0})+LOOKUP(I283,{0,158334,300000,550000,708331},{0,6667,36667,91667,162500})),0)-LOOKUP(I283,{0,2120834,2162500,2204167,2245834},{48334,40000,26667,13334,0}))*LOOKUP(MAX(0,I283-ROUNDUP(IF(I283&lt;=158333,54167,I283*LOOKUP(I283,{0,158334,300000,550000,708331},{0,0.3,0.2,0.1,0})+LOOKUP(I283,{0,158334,300000,550000,708331},{0,6667,36667,91667,162500})),0)-LOOKUP(I283,{0,2120834,2162500,2204167,2245834},{48334,40000,26667,13334,0})),{0,162501,275001,579167,750001,1500001,3333334},{0.05105,0.1021,0.2042,0.23483,0.33693,0.4084,0.45945})-LOOKUP(MAX(0,I283-ROUNDUP(IF(I283&lt;=158333,54167,I283*LOOKUP(I283,{0,158334,300000,550000,708331},{0,0.3,0.2,0.1,0})+LOOKUP(I283,{0,158334,300000,550000,708331},{0,6667,36667,91667,162500})),0)-LOOKUP(I283,{0,2120834,2162500,2204167,2245834},{48334,40000,26667,13334,0})),{0,162501,275001,579167,750001,1500001,3333334},{0,8296,36374,54113,130688,237893,408061}),-1))</f>
        <v/>
      </c>
      <c r="K283" s="25">
        <f>IF(AND(D283&gt;0,C283&gt;=E283),ROUND(B283*D283,0),0)</f>
        <v/>
      </c>
      <c r="L283" s="25">
        <f>ROUND(K283*0.14575,0)</f>
        <v/>
      </c>
      <c r="M283" s="25">
        <f>IF(K283=0,0,ROUNDDOWN(ROUND((K283-L283)*LOOKUP(I283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83" s="25">
        <f>B283*C283+K283</f>
        <v/>
      </c>
      <c r="O283" s="25">
        <f>H283*C283+L283</f>
        <v/>
      </c>
      <c r="P283" s="25">
        <f>J283*C283+M283</f>
        <v/>
      </c>
      <c r="Q283" s="25">
        <f>IF(F283=1,IF(N283&lt;741000,0,IF(N283&lt;2191000,N283-740000,IF(N283&lt;2193000,1451000,IF(N283&lt;2196000,1453000,IF(N283&lt;2200000,1456000,IF(N283&lt;6600000,ROUND(IF(FLOOR(N283,4000)&lt;=3600000,FLOOR(N283,4000)*0.7-80000,FLOOR(N283,4000)*0.8-440000),0),IF(N283&lt;=8500000,ROUNDDOWN(N283*0.9-1100000,0),N283-1950000))))))),IF(N283&lt;651000,0,IF(N283&lt;1900000,N283-650000,IF(N283&lt;6600000,ROUND(IF(FLOOR(N283,4000)&lt;=3600000,FLOOR(N283,4000)*0.7-80000,FLOOR(N283,4000)*0.8-440000),0),IF(N283&lt;=8500000,ROUNDDOWN(N283*0.9-1100000,0),N283-1950000)))))</f>
        <v/>
      </c>
      <c r="R283" s="25">
        <f>IF(F283=1,LOOKUP(Q283,{0,4890001,6550001,23500001},{1040000,670000,620000,0}),LOOKUP(Q283,{0,1320001,3360001,4890001,6550001,23500001},{950000,880000,680000,630000,580000,0}))</f>
        <v/>
      </c>
      <c r="S283" s="25">
        <f>MAX(0,ROUNDDOWN(Q283-O283-R283-G283,-3))</f>
        <v/>
      </c>
      <c r="T283" s="25">
        <f>IF(S283&lt;=0,0,ROUNDDOWN(S283*LOOKUP(S283,{0,1950001,3300001,6950001,9000001,18000001,40000001},{0.05,0.1,0.2,0.23,0.33,0.4,0.45})-LOOKUP(S283,{0,1950001,3300001,6950001,9000001,18000001,40000001},{0,97500,427500,636000,1536000,2796000,4796000}),0)+ROUNDDOWN(ROUNDDOWN(S283*LOOKUP(S283,{0,1950001,3300001,6950001,9000001,18000001,40000001},{0.05,0.1,0.2,0.23,0.33,0.4,0.45})-LOOKUP(S283,{0,1950001,3300001,6950001,9000001,18000001,40000001},{0,97500,427500,636000,1536000,2796000,4796000}),0)*0.021,0))</f>
        <v/>
      </c>
      <c r="U283" s="25">
        <f>P283-T283</f>
        <v/>
      </c>
      <c r="V283" s="26">
        <f>IF(AND(P283&gt;0,T283=0),1,0)</f>
        <v/>
      </c>
    </row>
    <row r="284">
      <c r="A284" t="inlineStr">
        <is>
          <t>1万円刻み</t>
        </is>
      </c>
      <c r="B284" s="25">
        <f>'4_1万円刻み'!$A$11</f>
        <v/>
      </c>
      <c r="C284" s="26" t="n">
        <v>6</v>
      </c>
      <c r="D284" s="27" t="n">
        <v>0</v>
      </c>
      <c r="E284" s="26" t="n">
        <v>7</v>
      </c>
      <c r="F284" s="26" t="n">
        <v>1</v>
      </c>
      <c r="G284" s="25" t="n">
        <v>0</v>
      </c>
      <c r="H284" s="25">
        <f>ROUND(B284*0.14575,0)</f>
        <v/>
      </c>
      <c r="I284" s="25">
        <f>B284-H284</f>
        <v/>
      </c>
      <c r="J284" s="25">
        <f>IF(MAX(0,I284-ROUNDUP(IF(I284&lt;=158333,54167,I284*LOOKUP(I284,{0,158334,300000,550000,708331},{0,0.3,0.2,0.1,0})+LOOKUP(I284,{0,158334,300000,550000,708331},{0,6667,36667,91667,162500})),0)-LOOKUP(I284,{0,2120834,2162500,2204167,2245834},{48334,40000,26667,13334,0}))&lt;=0,0,ROUND(MAX(0,I284-ROUNDUP(IF(I284&lt;=158333,54167,I284*LOOKUP(I284,{0,158334,300000,550000,708331},{0,0.3,0.2,0.1,0})+LOOKUP(I284,{0,158334,300000,550000,708331},{0,6667,36667,91667,162500})),0)-LOOKUP(I284,{0,2120834,2162500,2204167,2245834},{48334,40000,26667,13334,0}))*LOOKUP(MAX(0,I284-ROUNDUP(IF(I284&lt;=158333,54167,I284*LOOKUP(I284,{0,158334,300000,550000,708331},{0,0.3,0.2,0.1,0})+LOOKUP(I284,{0,158334,300000,550000,708331},{0,6667,36667,91667,162500})),0)-LOOKUP(I284,{0,2120834,2162500,2204167,2245834},{48334,40000,26667,13334,0})),{0,162501,275001,579167,750001,1500001,3333334},{0.05105,0.1021,0.2042,0.23483,0.33693,0.4084,0.45945})-LOOKUP(MAX(0,I284-ROUNDUP(IF(I284&lt;=158333,54167,I284*LOOKUP(I284,{0,158334,300000,550000,708331},{0,0.3,0.2,0.1,0})+LOOKUP(I284,{0,158334,300000,550000,708331},{0,6667,36667,91667,162500})),0)-LOOKUP(I284,{0,2120834,2162500,2204167,2245834},{48334,40000,26667,13334,0})),{0,162501,275001,579167,750001,1500001,3333334},{0,8296,36374,54113,130688,237893,408061}),-1))</f>
        <v/>
      </c>
      <c r="K284" s="25">
        <f>IF(AND(D284&gt;0,C284&gt;=E284),ROUND(B284*D284,0),0)</f>
        <v/>
      </c>
      <c r="L284" s="25">
        <f>ROUND(K284*0.14575,0)</f>
        <v/>
      </c>
      <c r="M284" s="25">
        <f>IF(K284=0,0,ROUNDDOWN(ROUND((K284-L284)*LOOKUP(I284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84" s="25">
        <f>B284*C284+K284</f>
        <v/>
      </c>
      <c r="O284" s="25">
        <f>H284*C284+L284</f>
        <v/>
      </c>
      <c r="P284" s="25">
        <f>J284*C284+M284</f>
        <v/>
      </c>
      <c r="Q284" s="25">
        <f>IF(F284=1,IF(N284&lt;741000,0,IF(N284&lt;2191000,N284-740000,IF(N284&lt;2193000,1451000,IF(N284&lt;2196000,1453000,IF(N284&lt;2200000,1456000,IF(N284&lt;6600000,ROUND(IF(FLOOR(N284,4000)&lt;=3600000,FLOOR(N284,4000)*0.7-80000,FLOOR(N284,4000)*0.8-440000),0),IF(N284&lt;=8500000,ROUNDDOWN(N284*0.9-1100000,0),N284-1950000))))))),IF(N284&lt;651000,0,IF(N284&lt;1900000,N284-650000,IF(N284&lt;6600000,ROUND(IF(FLOOR(N284,4000)&lt;=3600000,FLOOR(N284,4000)*0.7-80000,FLOOR(N284,4000)*0.8-440000),0),IF(N284&lt;=8500000,ROUNDDOWN(N284*0.9-1100000,0),N284-1950000)))))</f>
        <v/>
      </c>
      <c r="R284" s="25">
        <f>IF(F284=1,LOOKUP(Q284,{0,4890001,6550001,23500001},{1040000,670000,620000,0}),LOOKUP(Q284,{0,1320001,3360001,4890001,6550001,23500001},{950000,880000,680000,630000,580000,0}))</f>
        <v/>
      </c>
      <c r="S284" s="25">
        <f>MAX(0,ROUNDDOWN(Q284-O284-R284-G284,-3))</f>
        <v/>
      </c>
      <c r="T284" s="25">
        <f>IF(S284&lt;=0,0,ROUNDDOWN(S284*LOOKUP(S284,{0,1950001,3300001,6950001,9000001,18000001,40000001},{0.05,0.1,0.2,0.23,0.33,0.4,0.45})-LOOKUP(S284,{0,1950001,3300001,6950001,9000001,18000001,40000001},{0,97500,427500,636000,1536000,2796000,4796000}),0)+ROUNDDOWN(ROUNDDOWN(S284*LOOKUP(S284,{0,1950001,3300001,6950001,9000001,18000001,40000001},{0.05,0.1,0.2,0.23,0.33,0.4,0.45})-LOOKUP(S284,{0,1950001,3300001,6950001,9000001,18000001,40000001},{0,97500,427500,636000,1536000,2796000,4796000}),0)*0.021,0))</f>
        <v/>
      </c>
      <c r="U284" s="25">
        <f>P284-T284</f>
        <v/>
      </c>
      <c r="V284" s="26">
        <f>IF(AND(P284&gt;0,T284=0),1,0)</f>
        <v/>
      </c>
    </row>
    <row r="285">
      <c r="A285" t="inlineStr">
        <is>
          <t>1万円刻み</t>
        </is>
      </c>
      <c r="B285" s="25">
        <f>'4_1万円刻み'!$A$11</f>
        <v/>
      </c>
      <c r="C285" s="26" t="n">
        <v>7</v>
      </c>
      <c r="D285" s="27" t="n">
        <v>0</v>
      </c>
      <c r="E285" s="26" t="n">
        <v>7</v>
      </c>
      <c r="F285" s="26" t="n">
        <v>1</v>
      </c>
      <c r="G285" s="25" t="n">
        <v>0</v>
      </c>
      <c r="H285" s="25">
        <f>ROUND(B285*0.14575,0)</f>
        <v/>
      </c>
      <c r="I285" s="25">
        <f>B285-H285</f>
        <v/>
      </c>
      <c r="J285" s="25">
        <f>IF(MAX(0,I285-ROUNDUP(IF(I285&lt;=158333,54167,I285*LOOKUP(I285,{0,158334,300000,550000,708331},{0,0.3,0.2,0.1,0})+LOOKUP(I285,{0,158334,300000,550000,708331},{0,6667,36667,91667,162500})),0)-LOOKUP(I285,{0,2120834,2162500,2204167,2245834},{48334,40000,26667,13334,0}))&lt;=0,0,ROUND(MAX(0,I285-ROUNDUP(IF(I285&lt;=158333,54167,I285*LOOKUP(I285,{0,158334,300000,550000,708331},{0,0.3,0.2,0.1,0})+LOOKUP(I285,{0,158334,300000,550000,708331},{0,6667,36667,91667,162500})),0)-LOOKUP(I285,{0,2120834,2162500,2204167,2245834},{48334,40000,26667,13334,0}))*LOOKUP(MAX(0,I285-ROUNDUP(IF(I285&lt;=158333,54167,I285*LOOKUP(I285,{0,158334,300000,550000,708331},{0,0.3,0.2,0.1,0})+LOOKUP(I285,{0,158334,300000,550000,708331},{0,6667,36667,91667,162500})),0)-LOOKUP(I285,{0,2120834,2162500,2204167,2245834},{48334,40000,26667,13334,0})),{0,162501,275001,579167,750001,1500001,3333334},{0.05105,0.1021,0.2042,0.23483,0.33693,0.4084,0.45945})-LOOKUP(MAX(0,I285-ROUNDUP(IF(I285&lt;=158333,54167,I285*LOOKUP(I285,{0,158334,300000,550000,708331},{0,0.3,0.2,0.1,0})+LOOKUP(I285,{0,158334,300000,550000,708331},{0,6667,36667,91667,162500})),0)-LOOKUP(I285,{0,2120834,2162500,2204167,2245834},{48334,40000,26667,13334,0})),{0,162501,275001,579167,750001,1500001,3333334},{0,8296,36374,54113,130688,237893,408061}),-1))</f>
        <v/>
      </c>
      <c r="K285" s="25">
        <f>IF(AND(D285&gt;0,C285&gt;=E285),ROUND(B285*D285,0),0)</f>
        <v/>
      </c>
      <c r="L285" s="25">
        <f>ROUND(K285*0.14575,0)</f>
        <v/>
      </c>
      <c r="M285" s="25">
        <f>IF(K285=0,0,ROUNDDOWN(ROUND((K285-L285)*LOOKUP(I285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85" s="25">
        <f>B285*C285+K285</f>
        <v/>
      </c>
      <c r="O285" s="25">
        <f>H285*C285+L285</f>
        <v/>
      </c>
      <c r="P285" s="25">
        <f>J285*C285+M285</f>
        <v/>
      </c>
      <c r="Q285" s="25">
        <f>IF(F285=1,IF(N285&lt;741000,0,IF(N285&lt;2191000,N285-740000,IF(N285&lt;2193000,1451000,IF(N285&lt;2196000,1453000,IF(N285&lt;2200000,1456000,IF(N285&lt;6600000,ROUND(IF(FLOOR(N285,4000)&lt;=3600000,FLOOR(N285,4000)*0.7-80000,FLOOR(N285,4000)*0.8-440000),0),IF(N285&lt;=8500000,ROUNDDOWN(N285*0.9-1100000,0),N285-1950000))))))),IF(N285&lt;651000,0,IF(N285&lt;1900000,N285-650000,IF(N285&lt;6600000,ROUND(IF(FLOOR(N285,4000)&lt;=3600000,FLOOR(N285,4000)*0.7-80000,FLOOR(N285,4000)*0.8-440000),0),IF(N285&lt;=8500000,ROUNDDOWN(N285*0.9-1100000,0),N285-1950000)))))</f>
        <v/>
      </c>
      <c r="R285" s="25">
        <f>IF(F285=1,LOOKUP(Q285,{0,4890001,6550001,23500001},{1040000,670000,620000,0}),LOOKUP(Q285,{0,1320001,3360001,4890001,6550001,23500001},{950000,880000,680000,630000,580000,0}))</f>
        <v/>
      </c>
      <c r="S285" s="25">
        <f>MAX(0,ROUNDDOWN(Q285-O285-R285-G285,-3))</f>
        <v/>
      </c>
      <c r="T285" s="25">
        <f>IF(S285&lt;=0,0,ROUNDDOWN(S285*LOOKUP(S285,{0,1950001,3300001,6950001,9000001,18000001,40000001},{0.05,0.1,0.2,0.23,0.33,0.4,0.45})-LOOKUP(S285,{0,1950001,3300001,6950001,9000001,18000001,40000001},{0,97500,427500,636000,1536000,2796000,4796000}),0)+ROUNDDOWN(ROUNDDOWN(S285*LOOKUP(S285,{0,1950001,3300001,6950001,9000001,18000001,40000001},{0.05,0.1,0.2,0.23,0.33,0.4,0.45})-LOOKUP(S285,{0,1950001,3300001,6950001,9000001,18000001,40000001},{0,97500,427500,636000,1536000,2796000,4796000}),0)*0.021,0))</f>
        <v/>
      </c>
      <c r="U285" s="25">
        <f>P285-T285</f>
        <v/>
      </c>
      <c r="V285" s="26">
        <f>IF(AND(P285&gt;0,T285=0),1,0)</f>
        <v/>
      </c>
    </row>
    <row r="286">
      <c r="A286" t="inlineStr">
        <is>
          <t>1万円刻み</t>
        </is>
      </c>
      <c r="B286" s="25">
        <f>'4_1万円刻み'!$A$11</f>
        <v/>
      </c>
      <c r="C286" s="26" t="n">
        <v>8</v>
      </c>
      <c r="D286" s="27" t="n">
        <v>0</v>
      </c>
      <c r="E286" s="26" t="n">
        <v>7</v>
      </c>
      <c r="F286" s="26" t="n">
        <v>1</v>
      </c>
      <c r="G286" s="25" t="n">
        <v>0</v>
      </c>
      <c r="H286" s="25">
        <f>ROUND(B286*0.14575,0)</f>
        <v/>
      </c>
      <c r="I286" s="25">
        <f>B286-H286</f>
        <v/>
      </c>
      <c r="J286" s="25">
        <f>IF(MAX(0,I286-ROUNDUP(IF(I286&lt;=158333,54167,I286*LOOKUP(I286,{0,158334,300000,550000,708331},{0,0.3,0.2,0.1,0})+LOOKUP(I286,{0,158334,300000,550000,708331},{0,6667,36667,91667,162500})),0)-LOOKUP(I286,{0,2120834,2162500,2204167,2245834},{48334,40000,26667,13334,0}))&lt;=0,0,ROUND(MAX(0,I286-ROUNDUP(IF(I286&lt;=158333,54167,I286*LOOKUP(I286,{0,158334,300000,550000,708331},{0,0.3,0.2,0.1,0})+LOOKUP(I286,{0,158334,300000,550000,708331},{0,6667,36667,91667,162500})),0)-LOOKUP(I286,{0,2120834,2162500,2204167,2245834},{48334,40000,26667,13334,0}))*LOOKUP(MAX(0,I286-ROUNDUP(IF(I286&lt;=158333,54167,I286*LOOKUP(I286,{0,158334,300000,550000,708331},{0,0.3,0.2,0.1,0})+LOOKUP(I286,{0,158334,300000,550000,708331},{0,6667,36667,91667,162500})),0)-LOOKUP(I286,{0,2120834,2162500,2204167,2245834},{48334,40000,26667,13334,0})),{0,162501,275001,579167,750001,1500001,3333334},{0.05105,0.1021,0.2042,0.23483,0.33693,0.4084,0.45945})-LOOKUP(MAX(0,I286-ROUNDUP(IF(I286&lt;=158333,54167,I286*LOOKUP(I286,{0,158334,300000,550000,708331},{0,0.3,0.2,0.1,0})+LOOKUP(I286,{0,158334,300000,550000,708331},{0,6667,36667,91667,162500})),0)-LOOKUP(I286,{0,2120834,2162500,2204167,2245834},{48334,40000,26667,13334,0})),{0,162501,275001,579167,750001,1500001,3333334},{0,8296,36374,54113,130688,237893,408061}),-1))</f>
        <v/>
      </c>
      <c r="K286" s="25">
        <f>IF(AND(D286&gt;0,C286&gt;=E286),ROUND(B286*D286,0),0)</f>
        <v/>
      </c>
      <c r="L286" s="25">
        <f>ROUND(K286*0.14575,0)</f>
        <v/>
      </c>
      <c r="M286" s="25">
        <f>IF(K286=0,0,ROUNDDOWN(ROUND((K286-L286)*LOOKUP(I286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86" s="25">
        <f>B286*C286+K286</f>
        <v/>
      </c>
      <c r="O286" s="25">
        <f>H286*C286+L286</f>
        <v/>
      </c>
      <c r="P286" s="25">
        <f>J286*C286+M286</f>
        <v/>
      </c>
      <c r="Q286" s="25">
        <f>IF(F286=1,IF(N286&lt;741000,0,IF(N286&lt;2191000,N286-740000,IF(N286&lt;2193000,1451000,IF(N286&lt;2196000,1453000,IF(N286&lt;2200000,1456000,IF(N286&lt;6600000,ROUND(IF(FLOOR(N286,4000)&lt;=3600000,FLOOR(N286,4000)*0.7-80000,FLOOR(N286,4000)*0.8-440000),0),IF(N286&lt;=8500000,ROUNDDOWN(N286*0.9-1100000,0),N286-1950000))))))),IF(N286&lt;651000,0,IF(N286&lt;1900000,N286-650000,IF(N286&lt;6600000,ROUND(IF(FLOOR(N286,4000)&lt;=3600000,FLOOR(N286,4000)*0.7-80000,FLOOR(N286,4000)*0.8-440000),0),IF(N286&lt;=8500000,ROUNDDOWN(N286*0.9-1100000,0),N286-1950000)))))</f>
        <v/>
      </c>
      <c r="R286" s="25">
        <f>IF(F286=1,LOOKUP(Q286,{0,4890001,6550001,23500001},{1040000,670000,620000,0}),LOOKUP(Q286,{0,1320001,3360001,4890001,6550001,23500001},{950000,880000,680000,630000,580000,0}))</f>
        <v/>
      </c>
      <c r="S286" s="25">
        <f>MAX(0,ROUNDDOWN(Q286-O286-R286-G286,-3))</f>
        <v/>
      </c>
      <c r="T286" s="25">
        <f>IF(S286&lt;=0,0,ROUNDDOWN(S286*LOOKUP(S286,{0,1950001,3300001,6950001,9000001,18000001,40000001},{0.05,0.1,0.2,0.23,0.33,0.4,0.45})-LOOKUP(S286,{0,1950001,3300001,6950001,9000001,18000001,40000001},{0,97500,427500,636000,1536000,2796000,4796000}),0)+ROUNDDOWN(ROUNDDOWN(S286*LOOKUP(S286,{0,1950001,3300001,6950001,9000001,18000001,40000001},{0.05,0.1,0.2,0.23,0.33,0.4,0.45})-LOOKUP(S286,{0,1950001,3300001,6950001,9000001,18000001,40000001},{0,97500,427500,636000,1536000,2796000,4796000}),0)*0.021,0))</f>
        <v/>
      </c>
      <c r="U286" s="25">
        <f>P286-T286</f>
        <v/>
      </c>
      <c r="V286" s="26">
        <f>IF(AND(P286&gt;0,T286=0),1,0)</f>
        <v/>
      </c>
    </row>
    <row r="287">
      <c r="A287" t="inlineStr">
        <is>
          <t>1万円刻み</t>
        </is>
      </c>
      <c r="B287" s="25">
        <f>'4_1万円刻み'!$A$11</f>
        <v/>
      </c>
      <c r="C287" s="26" t="n">
        <v>9</v>
      </c>
      <c r="D287" s="27" t="n">
        <v>0</v>
      </c>
      <c r="E287" s="26" t="n">
        <v>7</v>
      </c>
      <c r="F287" s="26" t="n">
        <v>1</v>
      </c>
      <c r="G287" s="25" t="n">
        <v>0</v>
      </c>
      <c r="H287" s="25">
        <f>ROUND(B287*0.14575,0)</f>
        <v/>
      </c>
      <c r="I287" s="25">
        <f>B287-H287</f>
        <v/>
      </c>
      <c r="J287" s="25">
        <f>IF(MAX(0,I287-ROUNDUP(IF(I287&lt;=158333,54167,I287*LOOKUP(I287,{0,158334,300000,550000,708331},{0,0.3,0.2,0.1,0})+LOOKUP(I287,{0,158334,300000,550000,708331},{0,6667,36667,91667,162500})),0)-LOOKUP(I287,{0,2120834,2162500,2204167,2245834},{48334,40000,26667,13334,0}))&lt;=0,0,ROUND(MAX(0,I287-ROUNDUP(IF(I287&lt;=158333,54167,I287*LOOKUP(I287,{0,158334,300000,550000,708331},{0,0.3,0.2,0.1,0})+LOOKUP(I287,{0,158334,300000,550000,708331},{0,6667,36667,91667,162500})),0)-LOOKUP(I287,{0,2120834,2162500,2204167,2245834},{48334,40000,26667,13334,0}))*LOOKUP(MAX(0,I287-ROUNDUP(IF(I287&lt;=158333,54167,I287*LOOKUP(I287,{0,158334,300000,550000,708331},{0,0.3,0.2,0.1,0})+LOOKUP(I287,{0,158334,300000,550000,708331},{0,6667,36667,91667,162500})),0)-LOOKUP(I287,{0,2120834,2162500,2204167,2245834},{48334,40000,26667,13334,0})),{0,162501,275001,579167,750001,1500001,3333334},{0.05105,0.1021,0.2042,0.23483,0.33693,0.4084,0.45945})-LOOKUP(MAX(0,I287-ROUNDUP(IF(I287&lt;=158333,54167,I287*LOOKUP(I287,{0,158334,300000,550000,708331},{0,0.3,0.2,0.1,0})+LOOKUP(I287,{0,158334,300000,550000,708331},{0,6667,36667,91667,162500})),0)-LOOKUP(I287,{0,2120834,2162500,2204167,2245834},{48334,40000,26667,13334,0})),{0,162501,275001,579167,750001,1500001,3333334},{0,8296,36374,54113,130688,237893,408061}),-1))</f>
        <v/>
      </c>
      <c r="K287" s="25">
        <f>IF(AND(D287&gt;0,C287&gt;=E287),ROUND(B287*D287,0),0)</f>
        <v/>
      </c>
      <c r="L287" s="25">
        <f>ROUND(K287*0.14575,0)</f>
        <v/>
      </c>
      <c r="M287" s="25">
        <f>IF(K287=0,0,ROUNDDOWN(ROUND((K287-L287)*LOOKUP(I287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87" s="25">
        <f>B287*C287+K287</f>
        <v/>
      </c>
      <c r="O287" s="25">
        <f>H287*C287+L287</f>
        <v/>
      </c>
      <c r="P287" s="25">
        <f>J287*C287+M287</f>
        <v/>
      </c>
      <c r="Q287" s="25">
        <f>IF(F287=1,IF(N287&lt;741000,0,IF(N287&lt;2191000,N287-740000,IF(N287&lt;2193000,1451000,IF(N287&lt;2196000,1453000,IF(N287&lt;2200000,1456000,IF(N287&lt;6600000,ROUND(IF(FLOOR(N287,4000)&lt;=3600000,FLOOR(N287,4000)*0.7-80000,FLOOR(N287,4000)*0.8-440000),0),IF(N287&lt;=8500000,ROUNDDOWN(N287*0.9-1100000,0),N287-1950000))))))),IF(N287&lt;651000,0,IF(N287&lt;1900000,N287-650000,IF(N287&lt;6600000,ROUND(IF(FLOOR(N287,4000)&lt;=3600000,FLOOR(N287,4000)*0.7-80000,FLOOR(N287,4000)*0.8-440000),0),IF(N287&lt;=8500000,ROUNDDOWN(N287*0.9-1100000,0),N287-1950000)))))</f>
        <v/>
      </c>
      <c r="R287" s="25">
        <f>IF(F287=1,LOOKUP(Q287,{0,4890001,6550001,23500001},{1040000,670000,620000,0}),LOOKUP(Q287,{0,1320001,3360001,4890001,6550001,23500001},{950000,880000,680000,630000,580000,0}))</f>
        <v/>
      </c>
      <c r="S287" s="25">
        <f>MAX(0,ROUNDDOWN(Q287-O287-R287-G287,-3))</f>
        <v/>
      </c>
      <c r="T287" s="25">
        <f>IF(S287&lt;=0,0,ROUNDDOWN(S287*LOOKUP(S287,{0,1950001,3300001,6950001,9000001,18000001,40000001},{0.05,0.1,0.2,0.23,0.33,0.4,0.45})-LOOKUP(S287,{0,1950001,3300001,6950001,9000001,18000001,40000001},{0,97500,427500,636000,1536000,2796000,4796000}),0)+ROUNDDOWN(ROUNDDOWN(S287*LOOKUP(S287,{0,1950001,3300001,6950001,9000001,18000001,40000001},{0.05,0.1,0.2,0.23,0.33,0.4,0.45})-LOOKUP(S287,{0,1950001,3300001,6950001,9000001,18000001,40000001},{0,97500,427500,636000,1536000,2796000,4796000}),0)*0.021,0))</f>
        <v/>
      </c>
      <c r="U287" s="25">
        <f>P287-T287</f>
        <v/>
      </c>
      <c r="V287" s="26">
        <f>IF(AND(P287&gt;0,T287=0),1,0)</f>
        <v/>
      </c>
    </row>
    <row r="288">
      <c r="A288" t="inlineStr">
        <is>
          <t>1万円刻み</t>
        </is>
      </c>
      <c r="B288" s="25">
        <f>'4_1万円刻み'!$A$11</f>
        <v/>
      </c>
      <c r="C288" s="26" t="n">
        <v>10</v>
      </c>
      <c r="D288" s="27" t="n">
        <v>0</v>
      </c>
      <c r="E288" s="26" t="n">
        <v>7</v>
      </c>
      <c r="F288" s="26" t="n">
        <v>1</v>
      </c>
      <c r="G288" s="25" t="n">
        <v>0</v>
      </c>
      <c r="H288" s="25">
        <f>ROUND(B288*0.14575,0)</f>
        <v/>
      </c>
      <c r="I288" s="25">
        <f>B288-H288</f>
        <v/>
      </c>
      <c r="J288" s="25">
        <f>IF(MAX(0,I288-ROUNDUP(IF(I288&lt;=158333,54167,I288*LOOKUP(I288,{0,158334,300000,550000,708331},{0,0.3,0.2,0.1,0})+LOOKUP(I288,{0,158334,300000,550000,708331},{0,6667,36667,91667,162500})),0)-LOOKUP(I288,{0,2120834,2162500,2204167,2245834},{48334,40000,26667,13334,0}))&lt;=0,0,ROUND(MAX(0,I288-ROUNDUP(IF(I288&lt;=158333,54167,I288*LOOKUP(I288,{0,158334,300000,550000,708331},{0,0.3,0.2,0.1,0})+LOOKUP(I288,{0,158334,300000,550000,708331},{0,6667,36667,91667,162500})),0)-LOOKUP(I288,{0,2120834,2162500,2204167,2245834},{48334,40000,26667,13334,0}))*LOOKUP(MAX(0,I288-ROUNDUP(IF(I288&lt;=158333,54167,I288*LOOKUP(I288,{0,158334,300000,550000,708331},{0,0.3,0.2,0.1,0})+LOOKUP(I288,{0,158334,300000,550000,708331},{0,6667,36667,91667,162500})),0)-LOOKUP(I288,{0,2120834,2162500,2204167,2245834},{48334,40000,26667,13334,0})),{0,162501,275001,579167,750001,1500001,3333334},{0.05105,0.1021,0.2042,0.23483,0.33693,0.4084,0.45945})-LOOKUP(MAX(0,I288-ROUNDUP(IF(I288&lt;=158333,54167,I288*LOOKUP(I288,{0,158334,300000,550000,708331},{0,0.3,0.2,0.1,0})+LOOKUP(I288,{0,158334,300000,550000,708331},{0,6667,36667,91667,162500})),0)-LOOKUP(I288,{0,2120834,2162500,2204167,2245834},{48334,40000,26667,13334,0})),{0,162501,275001,579167,750001,1500001,3333334},{0,8296,36374,54113,130688,237893,408061}),-1))</f>
        <v/>
      </c>
      <c r="K288" s="25">
        <f>IF(AND(D288&gt;0,C288&gt;=E288),ROUND(B288*D288,0),0)</f>
        <v/>
      </c>
      <c r="L288" s="25">
        <f>ROUND(K288*0.14575,0)</f>
        <v/>
      </c>
      <c r="M288" s="25">
        <f>IF(K288=0,0,ROUNDDOWN(ROUND((K288-L288)*LOOKUP(I288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88" s="25">
        <f>B288*C288+K288</f>
        <v/>
      </c>
      <c r="O288" s="25">
        <f>H288*C288+L288</f>
        <v/>
      </c>
      <c r="P288" s="25">
        <f>J288*C288+M288</f>
        <v/>
      </c>
      <c r="Q288" s="25">
        <f>IF(F288=1,IF(N288&lt;741000,0,IF(N288&lt;2191000,N288-740000,IF(N288&lt;2193000,1451000,IF(N288&lt;2196000,1453000,IF(N288&lt;2200000,1456000,IF(N288&lt;6600000,ROUND(IF(FLOOR(N288,4000)&lt;=3600000,FLOOR(N288,4000)*0.7-80000,FLOOR(N288,4000)*0.8-440000),0),IF(N288&lt;=8500000,ROUNDDOWN(N288*0.9-1100000,0),N288-1950000))))))),IF(N288&lt;651000,0,IF(N288&lt;1900000,N288-650000,IF(N288&lt;6600000,ROUND(IF(FLOOR(N288,4000)&lt;=3600000,FLOOR(N288,4000)*0.7-80000,FLOOR(N288,4000)*0.8-440000),0),IF(N288&lt;=8500000,ROUNDDOWN(N288*0.9-1100000,0),N288-1950000)))))</f>
        <v/>
      </c>
      <c r="R288" s="25">
        <f>IF(F288=1,LOOKUP(Q288,{0,4890001,6550001,23500001},{1040000,670000,620000,0}),LOOKUP(Q288,{0,1320001,3360001,4890001,6550001,23500001},{950000,880000,680000,630000,580000,0}))</f>
        <v/>
      </c>
      <c r="S288" s="25">
        <f>MAX(0,ROUNDDOWN(Q288-O288-R288-G288,-3))</f>
        <v/>
      </c>
      <c r="T288" s="25">
        <f>IF(S288&lt;=0,0,ROUNDDOWN(S288*LOOKUP(S288,{0,1950001,3300001,6950001,9000001,18000001,40000001},{0.05,0.1,0.2,0.23,0.33,0.4,0.45})-LOOKUP(S288,{0,1950001,3300001,6950001,9000001,18000001,40000001},{0,97500,427500,636000,1536000,2796000,4796000}),0)+ROUNDDOWN(ROUNDDOWN(S288*LOOKUP(S288,{0,1950001,3300001,6950001,9000001,18000001,40000001},{0.05,0.1,0.2,0.23,0.33,0.4,0.45})-LOOKUP(S288,{0,1950001,3300001,6950001,9000001,18000001,40000001},{0,97500,427500,636000,1536000,2796000,4796000}),0)*0.021,0))</f>
        <v/>
      </c>
      <c r="U288" s="25">
        <f>P288-T288</f>
        <v/>
      </c>
      <c r="V288" s="26">
        <f>IF(AND(P288&gt;0,T288=0),1,0)</f>
        <v/>
      </c>
    </row>
    <row r="289">
      <c r="A289" t="inlineStr">
        <is>
          <t>1万円刻み</t>
        </is>
      </c>
      <c r="B289" s="25">
        <f>'4_1万円刻み'!$A$11</f>
        <v/>
      </c>
      <c r="C289" s="26" t="n">
        <v>11</v>
      </c>
      <c r="D289" s="27" t="n">
        <v>0</v>
      </c>
      <c r="E289" s="26" t="n">
        <v>7</v>
      </c>
      <c r="F289" s="26" t="n">
        <v>1</v>
      </c>
      <c r="G289" s="25" t="n">
        <v>0</v>
      </c>
      <c r="H289" s="25">
        <f>ROUND(B289*0.14575,0)</f>
        <v/>
      </c>
      <c r="I289" s="25">
        <f>B289-H289</f>
        <v/>
      </c>
      <c r="J289" s="25">
        <f>IF(MAX(0,I289-ROUNDUP(IF(I289&lt;=158333,54167,I289*LOOKUP(I289,{0,158334,300000,550000,708331},{0,0.3,0.2,0.1,0})+LOOKUP(I289,{0,158334,300000,550000,708331},{0,6667,36667,91667,162500})),0)-LOOKUP(I289,{0,2120834,2162500,2204167,2245834},{48334,40000,26667,13334,0}))&lt;=0,0,ROUND(MAX(0,I289-ROUNDUP(IF(I289&lt;=158333,54167,I289*LOOKUP(I289,{0,158334,300000,550000,708331},{0,0.3,0.2,0.1,0})+LOOKUP(I289,{0,158334,300000,550000,708331},{0,6667,36667,91667,162500})),0)-LOOKUP(I289,{0,2120834,2162500,2204167,2245834},{48334,40000,26667,13334,0}))*LOOKUP(MAX(0,I289-ROUNDUP(IF(I289&lt;=158333,54167,I289*LOOKUP(I289,{0,158334,300000,550000,708331},{0,0.3,0.2,0.1,0})+LOOKUP(I289,{0,158334,300000,550000,708331},{0,6667,36667,91667,162500})),0)-LOOKUP(I289,{0,2120834,2162500,2204167,2245834},{48334,40000,26667,13334,0})),{0,162501,275001,579167,750001,1500001,3333334},{0.05105,0.1021,0.2042,0.23483,0.33693,0.4084,0.45945})-LOOKUP(MAX(0,I289-ROUNDUP(IF(I289&lt;=158333,54167,I289*LOOKUP(I289,{0,158334,300000,550000,708331},{0,0.3,0.2,0.1,0})+LOOKUP(I289,{0,158334,300000,550000,708331},{0,6667,36667,91667,162500})),0)-LOOKUP(I289,{0,2120834,2162500,2204167,2245834},{48334,40000,26667,13334,0})),{0,162501,275001,579167,750001,1500001,3333334},{0,8296,36374,54113,130688,237893,408061}),-1))</f>
        <v/>
      </c>
      <c r="K289" s="25">
        <f>IF(AND(D289&gt;0,C289&gt;=E289),ROUND(B289*D289,0),0)</f>
        <v/>
      </c>
      <c r="L289" s="25">
        <f>ROUND(K289*0.14575,0)</f>
        <v/>
      </c>
      <c r="M289" s="25">
        <f>IF(K289=0,0,ROUNDDOWN(ROUND((K289-L289)*LOOKUP(I289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89" s="25">
        <f>B289*C289+K289</f>
        <v/>
      </c>
      <c r="O289" s="25">
        <f>H289*C289+L289</f>
        <v/>
      </c>
      <c r="P289" s="25">
        <f>J289*C289+M289</f>
        <v/>
      </c>
      <c r="Q289" s="25">
        <f>IF(F289=1,IF(N289&lt;741000,0,IF(N289&lt;2191000,N289-740000,IF(N289&lt;2193000,1451000,IF(N289&lt;2196000,1453000,IF(N289&lt;2200000,1456000,IF(N289&lt;6600000,ROUND(IF(FLOOR(N289,4000)&lt;=3600000,FLOOR(N289,4000)*0.7-80000,FLOOR(N289,4000)*0.8-440000),0),IF(N289&lt;=8500000,ROUNDDOWN(N289*0.9-1100000,0),N289-1950000))))))),IF(N289&lt;651000,0,IF(N289&lt;1900000,N289-650000,IF(N289&lt;6600000,ROUND(IF(FLOOR(N289,4000)&lt;=3600000,FLOOR(N289,4000)*0.7-80000,FLOOR(N289,4000)*0.8-440000),0),IF(N289&lt;=8500000,ROUNDDOWN(N289*0.9-1100000,0),N289-1950000)))))</f>
        <v/>
      </c>
      <c r="R289" s="25">
        <f>IF(F289=1,LOOKUP(Q289,{0,4890001,6550001,23500001},{1040000,670000,620000,0}),LOOKUP(Q289,{0,1320001,3360001,4890001,6550001,23500001},{950000,880000,680000,630000,580000,0}))</f>
        <v/>
      </c>
      <c r="S289" s="25">
        <f>MAX(0,ROUNDDOWN(Q289-O289-R289-G289,-3))</f>
        <v/>
      </c>
      <c r="T289" s="25">
        <f>IF(S289&lt;=0,0,ROUNDDOWN(S289*LOOKUP(S289,{0,1950001,3300001,6950001,9000001,18000001,40000001},{0.05,0.1,0.2,0.23,0.33,0.4,0.45})-LOOKUP(S289,{0,1950001,3300001,6950001,9000001,18000001,40000001},{0,97500,427500,636000,1536000,2796000,4796000}),0)+ROUNDDOWN(ROUNDDOWN(S289*LOOKUP(S289,{0,1950001,3300001,6950001,9000001,18000001,40000001},{0.05,0.1,0.2,0.23,0.33,0.4,0.45})-LOOKUP(S289,{0,1950001,3300001,6950001,9000001,18000001,40000001},{0,97500,427500,636000,1536000,2796000,4796000}),0)*0.021,0))</f>
        <v/>
      </c>
      <c r="U289" s="25">
        <f>P289-T289</f>
        <v/>
      </c>
      <c r="V289" s="26">
        <f>IF(AND(P289&gt;0,T289=0),1,0)</f>
        <v/>
      </c>
    </row>
    <row r="290">
      <c r="A290" t="inlineStr">
        <is>
          <t>1万円刻み</t>
        </is>
      </c>
      <c r="B290" s="25">
        <f>'4_1万円刻み'!$A$11</f>
        <v/>
      </c>
      <c r="C290" s="26" t="n">
        <v>12</v>
      </c>
      <c r="D290" s="27" t="n">
        <v>0</v>
      </c>
      <c r="E290" s="26" t="n">
        <v>7</v>
      </c>
      <c r="F290" s="26" t="n">
        <v>1</v>
      </c>
      <c r="G290" s="25" t="n">
        <v>0</v>
      </c>
      <c r="H290" s="25">
        <f>ROUND(B290*0.14575,0)</f>
        <v/>
      </c>
      <c r="I290" s="25">
        <f>B290-H290</f>
        <v/>
      </c>
      <c r="J290" s="25">
        <f>IF(MAX(0,I290-ROUNDUP(IF(I290&lt;=158333,54167,I290*LOOKUP(I290,{0,158334,300000,550000,708331},{0,0.3,0.2,0.1,0})+LOOKUP(I290,{0,158334,300000,550000,708331},{0,6667,36667,91667,162500})),0)-LOOKUP(I290,{0,2120834,2162500,2204167,2245834},{48334,40000,26667,13334,0}))&lt;=0,0,ROUND(MAX(0,I290-ROUNDUP(IF(I290&lt;=158333,54167,I290*LOOKUP(I290,{0,158334,300000,550000,708331},{0,0.3,0.2,0.1,0})+LOOKUP(I290,{0,158334,300000,550000,708331},{0,6667,36667,91667,162500})),0)-LOOKUP(I290,{0,2120834,2162500,2204167,2245834},{48334,40000,26667,13334,0}))*LOOKUP(MAX(0,I290-ROUNDUP(IF(I290&lt;=158333,54167,I290*LOOKUP(I290,{0,158334,300000,550000,708331},{0,0.3,0.2,0.1,0})+LOOKUP(I290,{0,158334,300000,550000,708331},{0,6667,36667,91667,162500})),0)-LOOKUP(I290,{0,2120834,2162500,2204167,2245834},{48334,40000,26667,13334,0})),{0,162501,275001,579167,750001,1500001,3333334},{0.05105,0.1021,0.2042,0.23483,0.33693,0.4084,0.45945})-LOOKUP(MAX(0,I290-ROUNDUP(IF(I290&lt;=158333,54167,I290*LOOKUP(I290,{0,158334,300000,550000,708331},{0,0.3,0.2,0.1,0})+LOOKUP(I290,{0,158334,300000,550000,708331},{0,6667,36667,91667,162500})),0)-LOOKUP(I290,{0,2120834,2162500,2204167,2245834},{48334,40000,26667,13334,0})),{0,162501,275001,579167,750001,1500001,3333334},{0,8296,36374,54113,130688,237893,408061}),-1))</f>
        <v/>
      </c>
      <c r="K290" s="25">
        <f>IF(AND(D290&gt;0,C290&gt;=E290),ROUND(B290*D290,0),0)</f>
        <v/>
      </c>
      <c r="L290" s="25">
        <f>ROUND(K290*0.14575,0)</f>
        <v/>
      </c>
      <c r="M290" s="25">
        <f>IF(K290=0,0,ROUNDDOWN(ROUND((K290-L290)*LOOKUP(I290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90" s="25">
        <f>B290*C290+K290</f>
        <v/>
      </c>
      <c r="O290" s="25">
        <f>H290*C290+L290</f>
        <v/>
      </c>
      <c r="P290" s="25">
        <f>J290*C290+M290</f>
        <v/>
      </c>
      <c r="Q290" s="25">
        <f>IF(F290=1,IF(N290&lt;741000,0,IF(N290&lt;2191000,N290-740000,IF(N290&lt;2193000,1451000,IF(N290&lt;2196000,1453000,IF(N290&lt;2200000,1456000,IF(N290&lt;6600000,ROUND(IF(FLOOR(N290,4000)&lt;=3600000,FLOOR(N290,4000)*0.7-80000,FLOOR(N290,4000)*0.8-440000),0),IF(N290&lt;=8500000,ROUNDDOWN(N290*0.9-1100000,0),N290-1950000))))))),IF(N290&lt;651000,0,IF(N290&lt;1900000,N290-650000,IF(N290&lt;6600000,ROUND(IF(FLOOR(N290,4000)&lt;=3600000,FLOOR(N290,4000)*0.7-80000,FLOOR(N290,4000)*0.8-440000),0),IF(N290&lt;=8500000,ROUNDDOWN(N290*0.9-1100000,0),N290-1950000)))))</f>
        <v/>
      </c>
      <c r="R290" s="25">
        <f>IF(F290=1,LOOKUP(Q290,{0,4890001,6550001,23500001},{1040000,670000,620000,0}),LOOKUP(Q290,{0,1320001,3360001,4890001,6550001,23500001},{950000,880000,680000,630000,580000,0}))</f>
        <v/>
      </c>
      <c r="S290" s="25">
        <f>MAX(0,ROUNDDOWN(Q290-O290-R290-G290,-3))</f>
        <v/>
      </c>
      <c r="T290" s="25">
        <f>IF(S290&lt;=0,0,ROUNDDOWN(S290*LOOKUP(S290,{0,1950001,3300001,6950001,9000001,18000001,40000001},{0.05,0.1,0.2,0.23,0.33,0.4,0.45})-LOOKUP(S290,{0,1950001,3300001,6950001,9000001,18000001,40000001},{0,97500,427500,636000,1536000,2796000,4796000}),0)+ROUNDDOWN(ROUNDDOWN(S290*LOOKUP(S290,{0,1950001,3300001,6950001,9000001,18000001,40000001},{0.05,0.1,0.2,0.23,0.33,0.4,0.45})-LOOKUP(S290,{0,1950001,3300001,6950001,9000001,18000001,40000001},{0,97500,427500,636000,1536000,2796000,4796000}),0)*0.021,0))</f>
        <v/>
      </c>
      <c r="U290" s="25">
        <f>P290-T290</f>
        <v/>
      </c>
      <c r="V290" s="26">
        <f>IF(AND(P290&gt;0,T290=0),1,0)</f>
        <v/>
      </c>
    </row>
    <row r="291">
      <c r="A291" t="inlineStr">
        <is>
          <t>1万円刻み</t>
        </is>
      </c>
      <c r="B291" s="25">
        <f>'4_1万円刻み'!$A$12</f>
        <v/>
      </c>
      <c r="C291" s="26" t="n">
        <v>1</v>
      </c>
      <c r="D291" s="27" t="n">
        <v>0</v>
      </c>
      <c r="E291" s="26" t="n">
        <v>7</v>
      </c>
      <c r="F291" s="26" t="n">
        <v>1</v>
      </c>
      <c r="G291" s="25" t="n">
        <v>0</v>
      </c>
      <c r="H291" s="25">
        <f>ROUND(B291*0.14575,0)</f>
        <v/>
      </c>
      <c r="I291" s="25">
        <f>B291-H291</f>
        <v/>
      </c>
      <c r="J291" s="25">
        <f>IF(MAX(0,I291-ROUNDUP(IF(I291&lt;=158333,54167,I291*LOOKUP(I291,{0,158334,300000,550000,708331},{0,0.3,0.2,0.1,0})+LOOKUP(I291,{0,158334,300000,550000,708331},{0,6667,36667,91667,162500})),0)-LOOKUP(I291,{0,2120834,2162500,2204167,2245834},{48334,40000,26667,13334,0}))&lt;=0,0,ROUND(MAX(0,I291-ROUNDUP(IF(I291&lt;=158333,54167,I291*LOOKUP(I291,{0,158334,300000,550000,708331},{0,0.3,0.2,0.1,0})+LOOKUP(I291,{0,158334,300000,550000,708331},{0,6667,36667,91667,162500})),0)-LOOKUP(I291,{0,2120834,2162500,2204167,2245834},{48334,40000,26667,13334,0}))*LOOKUP(MAX(0,I291-ROUNDUP(IF(I291&lt;=158333,54167,I291*LOOKUP(I291,{0,158334,300000,550000,708331},{0,0.3,0.2,0.1,0})+LOOKUP(I291,{0,158334,300000,550000,708331},{0,6667,36667,91667,162500})),0)-LOOKUP(I291,{0,2120834,2162500,2204167,2245834},{48334,40000,26667,13334,0})),{0,162501,275001,579167,750001,1500001,3333334},{0.05105,0.1021,0.2042,0.23483,0.33693,0.4084,0.45945})-LOOKUP(MAX(0,I291-ROUNDUP(IF(I291&lt;=158333,54167,I291*LOOKUP(I291,{0,158334,300000,550000,708331},{0,0.3,0.2,0.1,0})+LOOKUP(I291,{0,158334,300000,550000,708331},{0,6667,36667,91667,162500})),0)-LOOKUP(I291,{0,2120834,2162500,2204167,2245834},{48334,40000,26667,13334,0})),{0,162501,275001,579167,750001,1500001,3333334},{0,8296,36374,54113,130688,237893,408061}),-1))</f>
        <v/>
      </c>
      <c r="K291" s="25">
        <f>IF(AND(D291&gt;0,C291&gt;=E291),ROUND(B291*D291,0),0)</f>
        <v/>
      </c>
      <c r="L291" s="25">
        <f>ROUND(K291*0.14575,0)</f>
        <v/>
      </c>
      <c r="M291" s="25">
        <f>IF(K291=0,0,ROUNDDOWN(ROUND((K291-L291)*LOOKUP(I291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91" s="25">
        <f>B291*C291+K291</f>
        <v/>
      </c>
      <c r="O291" s="25">
        <f>H291*C291+L291</f>
        <v/>
      </c>
      <c r="P291" s="25">
        <f>J291*C291+M291</f>
        <v/>
      </c>
      <c r="Q291" s="25">
        <f>IF(F291=1,IF(N291&lt;741000,0,IF(N291&lt;2191000,N291-740000,IF(N291&lt;2193000,1451000,IF(N291&lt;2196000,1453000,IF(N291&lt;2200000,1456000,IF(N291&lt;6600000,ROUND(IF(FLOOR(N291,4000)&lt;=3600000,FLOOR(N291,4000)*0.7-80000,FLOOR(N291,4000)*0.8-440000),0),IF(N291&lt;=8500000,ROUNDDOWN(N291*0.9-1100000,0),N291-1950000))))))),IF(N291&lt;651000,0,IF(N291&lt;1900000,N291-650000,IF(N291&lt;6600000,ROUND(IF(FLOOR(N291,4000)&lt;=3600000,FLOOR(N291,4000)*0.7-80000,FLOOR(N291,4000)*0.8-440000),0),IF(N291&lt;=8500000,ROUNDDOWN(N291*0.9-1100000,0),N291-1950000)))))</f>
        <v/>
      </c>
      <c r="R291" s="25">
        <f>IF(F291=1,LOOKUP(Q291,{0,4890001,6550001,23500001},{1040000,670000,620000,0}),LOOKUP(Q291,{0,1320001,3360001,4890001,6550001,23500001},{950000,880000,680000,630000,580000,0}))</f>
        <v/>
      </c>
      <c r="S291" s="25">
        <f>MAX(0,ROUNDDOWN(Q291-O291-R291-G291,-3))</f>
        <v/>
      </c>
      <c r="T291" s="25">
        <f>IF(S291&lt;=0,0,ROUNDDOWN(S291*LOOKUP(S291,{0,1950001,3300001,6950001,9000001,18000001,40000001},{0.05,0.1,0.2,0.23,0.33,0.4,0.45})-LOOKUP(S291,{0,1950001,3300001,6950001,9000001,18000001,40000001},{0,97500,427500,636000,1536000,2796000,4796000}),0)+ROUNDDOWN(ROUNDDOWN(S291*LOOKUP(S291,{0,1950001,3300001,6950001,9000001,18000001,40000001},{0.05,0.1,0.2,0.23,0.33,0.4,0.45})-LOOKUP(S291,{0,1950001,3300001,6950001,9000001,18000001,40000001},{0,97500,427500,636000,1536000,2796000,4796000}),0)*0.021,0))</f>
        <v/>
      </c>
      <c r="U291" s="25">
        <f>P291-T291</f>
        <v/>
      </c>
      <c r="V291" s="26">
        <f>IF(AND(P291&gt;0,T291=0),1,0)</f>
        <v/>
      </c>
    </row>
    <row r="292">
      <c r="A292" t="inlineStr">
        <is>
          <t>1万円刻み</t>
        </is>
      </c>
      <c r="B292" s="25">
        <f>'4_1万円刻み'!$A$12</f>
        <v/>
      </c>
      <c r="C292" s="26" t="n">
        <v>2</v>
      </c>
      <c r="D292" s="27" t="n">
        <v>0</v>
      </c>
      <c r="E292" s="26" t="n">
        <v>7</v>
      </c>
      <c r="F292" s="26" t="n">
        <v>1</v>
      </c>
      <c r="G292" s="25" t="n">
        <v>0</v>
      </c>
      <c r="H292" s="25">
        <f>ROUND(B292*0.14575,0)</f>
        <v/>
      </c>
      <c r="I292" s="25">
        <f>B292-H292</f>
        <v/>
      </c>
      <c r="J292" s="25">
        <f>IF(MAX(0,I292-ROUNDUP(IF(I292&lt;=158333,54167,I292*LOOKUP(I292,{0,158334,300000,550000,708331},{0,0.3,0.2,0.1,0})+LOOKUP(I292,{0,158334,300000,550000,708331},{0,6667,36667,91667,162500})),0)-LOOKUP(I292,{0,2120834,2162500,2204167,2245834},{48334,40000,26667,13334,0}))&lt;=0,0,ROUND(MAX(0,I292-ROUNDUP(IF(I292&lt;=158333,54167,I292*LOOKUP(I292,{0,158334,300000,550000,708331},{0,0.3,0.2,0.1,0})+LOOKUP(I292,{0,158334,300000,550000,708331},{0,6667,36667,91667,162500})),0)-LOOKUP(I292,{0,2120834,2162500,2204167,2245834},{48334,40000,26667,13334,0}))*LOOKUP(MAX(0,I292-ROUNDUP(IF(I292&lt;=158333,54167,I292*LOOKUP(I292,{0,158334,300000,550000,708331},{0,0.3,0.2,0.1,0})+LOOKUP(I292,{0,158334,300000,550000,708331},{0,6667,36667,91667,162500})),0)-LOOKUP(I292,{0,2120834,2162500,2204167,2245834},{48334,40000,26667,13334,0})),{0,162501,275001,579167,750001,1500001,3333334},{0.05105,0.1021,0.2042,0.23483,0.33693,0.4084,0.45945})-LOOKUP(MAX(0,I292-ROUNDUP(IF(I292&lt;=158333,54167,I292*LOOKUP(I292,{0,158334,300000,550000,708331},{0,0.3,0.2,0.1,0})+LOOKUP(I292,{0,158334,300000,550000,708331},{0,6667,36667,91667,162500})),0)-LOOKUP(I292,{0,2120834,2162500,2204167,2245834},{48334,40000,26667,13334,0})),{0,162501,275001,579167,750001,1500001,3333334},{0,8296,36374,54113,130688,237893,408061}),-1))</f>
        <v/>
      </c>
      <c r="K292" s="25">
        <f>IF(AND(D292&gt;0,C292&gt;=E292),ROUND(B292*D292,0),0)</f>
        <v/>
      </c>
      <c r="L292" s="25">
        <f>ROUND(K292*0.14575,0)</f>
        <v/>
      </c>
      <c r="M292" s="25">
        <f>IF(K292=0,0,ROUNDDOWN(ROUND((K292-L292)*LOOKUP(I292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92" s="25">
        <f>B292*C292+K292</f>
        <v/>
      </c>
      <c r="O292" s="25">
        <f>H292*C292+L292</f>
        <v/>
      </c>
      <c r="P292" s="25">
        <f>J292*C292+M292</f>
        <v/>
      </c>
      <c r="Q292" s="25">
        <f>IF(F292=1,IF(N292&lt;741000,0,IF(N292&lt;2191000,N292-740000,IF(N292&lt;2193000,1451000,IF(N292&lt;2196000,1453000,IF(N292&lt;2200000,1456000,IF(N292&lt;6600000,ROUND(IF(FLOOR(N292,4000)&lt;=3600000,FLOOR(N292,4000)*0.7-80000,FLOOR(N292,4000)*0.8-440000),0),IF(N292&lt;=8500000,ROUNDDOWN(N292*0.9-1100000,0),N292-1950000))))))),IF(N292&lt;651000,0,IF(N292&lt;1900000,N292-650000,IF(N292&lt;6600000,ROUND(IF(FLOOR(N292,4000)&lt;=3600000,FLOOR(N292,4000)*0.7-80000,FLOOR(N292,4000)*0.8-440000),0),IF(N292&lt;=8500000,ROUNDDOWN(N292*0.9-1100000,0),N292-1950000)))))</f>
        <v/>
      </c>
      <c r="R292" s="25">
        <f>IF(F292=1,LOOKUP(Q292,{0,4890001,6550001,23500001},{1040000,670000,620000,0}),LOOKUP(Q292,{0,1320001,3360001,4890001,6550001,23500001},{950000,880000,680000,630000,580000,0}))</f>
        <v/>
      </c>
      <c r="S292" s="25">
        <f>MAX(0,ROUNDDOWN(Q292-O292-R292-G292,-3))</f>
        <v/>
      </c>
      <c r="T292" s="25">
        <f>IF(S292&lt;=0,0,ROUNDDOWN(S292*LOOKUP(S292,{0,1950001,3300001,6950001,9000001,18000001,40000001},{0.05,0.1,0.2,0.23,0.33,0.4,0.45})-LOOKUP(S292,{0,1950001,3300001,6950001,9000001,18000001,40000001},{0,97500,427500,636000,1536000,2796000,4796000}),0)+ROUNDDOWN(ROUNDDOWN(S292*LOOKUP(S292,{0,1950001,3300001,6950001,9000001,18000001,40000001},{0.05,0.1,0.2,0.23,0.33,0.4,0.45})-LOOKUP(S292,{0,1950001,3300001,6950001,9000001,18000001,40000001},{0,97500,427500,636000,1536000,2796000,4796000}),0)*0.021,0))</f>
        <v/>
      </c>
      <c r="U292" s="25">
        <f>P292-T292</f>
        <v/>
      </c>
      <c r="V292" s="26">
        <f>IF(AND(P292&gt;0,T292=0),1,0)</f>
        <v/>
      </c>
    </row>
    <row r="293">
      <c r="A293" t="inlineStr">
        <is>
          <t>1万円刻み</t>
        </is>
      </c>
      <c r="B293" s="25">
        <f>'4_1万円刻み'!$A$12</f>
        <v/>
      </c>
      <c r="C293" s="26" t="n">
        <v>3</v>
      </c>
      <c r="D293" s="27" t="n">
        <v>0</v>
      </c>
      <c r="E293" s="26" t="n">
        <v>7</v>
      </c>
      <c r="F293" s="26" t="n">
        <v>1</v>
      </c>
      <c r="G293" s="25" t="n">
        <v>0</v>
      </c>
      <c r="H293" s="25">
        <f>ROUND(B293*0.14575,0)</f>
        <v/>
      </c>
      <c r="I293" s="25">
        <f>B293-H293</f>
        <v/>
      </c>
      <c r="J293" s="25">
        <f>IF(MAX(0,I293-ROUNDUP(IF(I293&lt;=158333,54167,I293*LOOKUP(I293,{0,158334,300000,550000,708331},{0,0.3,0.2,0.1,0})+LOOKUP(I293,{0,158334,300000,550000,708331},{0,6667,36667,91667,162500})),0)-LOOKUP(I293,{0,2120834,2162500,2204167,2245834},{48334,40000,26667,13334,0}))&lt;=0,0,ROUND(MAX(0,I293-ROUNDUP(IF(I293&lt;=158333,54167,I293*LOOKUP(I293,{0,158334,300000,550000,708331},{0,0.3,0.2,0.1,0})+LOOKUP(I293,{0,158334,300000,550000,708331},{0,6667,36667,91667,162500})),0)-LOOKUP(I293,{0,2120834,2162500,2204167,2245834},{48334,40000,26667,13334,0}))*LOOKUP(MAX(0,I293-ROUNDUP(IF(I293&lt;=158333,54167,I293*LOOKUP(I293,{0,158334,300000,550000,708331},{0,0.3,0.2,0.1,0})+LOOKUP(I293,{0,158334,300000,550000,708331},{0,6667,36667,91667,162500})),0)-LOOKUP(I293,{0,2120834,2162500,2204167,2245834},{48334,40000,26667,13334,0})),{0,162501,275001,579167,750001,1500001,3333334},{0.05105,0.1021,0.2042,0.23483,0.33693,0.4084,0.45945})-LOOKUP(MAX(0,I293-ROUNDUP(IF(I293&lt;=158333,54167,I293*LOOKUP(I293,{0,158334,300000,550000,708331},{0,0.3,0.2,0.1,0})+LOOKUP(I293,{0,158334,300000,550000,708331},{0,6667,36667,91667,162500})),0)-LOOKUP(I293,{0,2120834,2162500,2204167,2245834},{48334,40000,26667,13334,0})),{0,162501,275001,579167,750001,1500001,3333334},{0,8296,36374,54113,130688,237893,408061}),-1))</f>
        <v/>
      </c>
      <c r="K293" s="25">
        <f>IF(AND(D293&gt;0,C293&gt;=E293),ROUND(B293*D293,0),0)</f>
        <v/>
      </c>
      <c r="L293" s="25">
        <f>ROUND(K293*0.14575,0)</f>
        <v/>
      </c>
      <c r="M293" s="25">
        <f>IF(K293=0,0,ROUNDDOWN(ROUND((K293-L293)*LOOKUP(I293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93" s="25">
        <f>B293*C293+K293</f>
        <v/>
      </c>
      <c r="O293" s="25">
        <f>H293*C293+L293</f>
        <v/>
      </c>
      <c r="P293" s="25">
        <f>J293*C293+M293</f>
        <v/>
      </c>
      <c r="Q293" s="25">
        <f>IF(F293=1,IF(N293&lt;741000,0,IF(N293&lt;2191000,N293-740000,IF(N293&lt;2193000,1451000,IF(N293&lt;2196000,1453000,IF(N293&lt;2200000,1456000,IF(N293&lt;6600000,ROUND(IF(FLOOR(N293,4000)&lt;=3600000,FLOOR(N293,4000)*0.7-80000,FLOOR(N293,4000)*0.8-440000),0),IF(N293&lt;=8500000,ROUNDDOWN(N293*0.9-1100000,0),N293-1950000))))))),IF(N293&lt;651000,0,IF(N293&lt;1900000,N293-650000,IF(N293&lt;6600000,ROUND(IF(FLOOR(N293,4000)&lt;=3600000,FLOOR(N293,4000)*0.7-80000,FLOOR(N293,4000)*0.8-440000),0),IF(N293&lt;=8500000,ROUNDDOWN(N293*0.9-1100000,0),N293-1950000)))))</f>
        <v/>
      </c>
      <c r="R293" s="25">
        <f>IF(F293=1,LOOKUP(Q293,{0,4890001,6550001,23500001},{1040000,670000,620000,0}),LOOKUP(Q293,{0,1320001,3360001,4890001,6550001,23500001},{950000,880000,680000,630000,580000,0}))</f>
        <v/>
      </c>
      <c r="S293" s="25">
        <f>MAX(0,ROUNDDOWN(Q293-O293-R293-G293,-3))</f>
        <v/>
      </c>
      <c r="T293" s="25">
        <f>IF(S293&lt;=0,0,ROUNDDOWN(S293*LOOKUP(S293,{0,1950001,3300001,6950001,9000001,18000001,40000001},{0.05,0.1,0.2,0.23,0.33,0.4,0.45})-LOOKUP(S293,{0,1950001,3300001,6950001,9000001,18000001,40000001},{0,97500,427500,636000,1536000,2796000,4796000}),0)+ROUNDDOWN(ROUNDDOWN(S293*LOOKUP(S293,{0,1950001,3300001,6950001,9000001,18000001,40000001},{0.05,0.1,0.2,0.23,0.33,0.4,0.45})-LOOKUP(S293,{0,1950001,3300001,6950001,9000001,18000001,40000001},{0,97500,427500,636000,1536000,2796000,4796000}),0)*0.021,0))</f>
        <v/>
      </c>
      <c r="U293" s="25">
        <f>P293-T293</f>
        <v/>
      </c>
      <c r="V293" s="26">
        <f>IF(AND(P293&gt;0,T293=0),1,0)</f>
        <v/>
      </c>
    </row>
    <row r="294">
      <c r="A294" t="inlineStr">
        <is>
          <t>1万円刻み</t>
        </is>
      </c>
      <c r="B294" s="25">
        <f>'4_1万円刻み'!$A$12</f>
        <v/>
      </c>
      <c r="C294" s="26" t="n">
        <v>4</v>
      </c>
      <c r="D294" s="27" t="n">
        <v>0</v>
      </c>
      <c r="E294" s="26" t="n">
        <v>7</v>
      </c>
      <c r="F294" s="26" t="n">
        <v>1</v>
      </c>
      <c r="G294" s="25" t="n">
        <v>0</v>
      </c>
      <c r="H294" s="25">
        <f>ROUND(B294*0.14575,0)</f>
        <v/>
      </c>
      <c r="I294" s="25">
        <f>B294-H294</f>
        <v/>
      </c>
      <c r="J294" s="25">
        <f>IF(MAX(0,I294-ROUNDUP(IF(I294&lt;=158333,54167,I294*LOOKUP(I294,{0,158334,300000,550000,708331},{0,0.3,0.2,0.1,0})+LOOKUP(I294,{0,158334,300000,550000,708331},{0,6667,36667,91667,162500})),0)-LOOKUP(I294,{0,2120834,2162500,2204167,2245834},{48334,40000,26667,13334,0}))&lt;=0,0,ROUND(MAX(0,I294-ROUNDUP(IF(I294&lt;=158333,54167,I294*LOOKUP(I294,{0,158334,300000,550000,708331},{0,0.3,0.2,0.1,0})+LOOKUP(I294,{0,158334,300000,550000,708331},{0,6667,36667,91667,162500})),0)-LOOKUP(I294,{0,2120834,2162500,2204167,2245834},{48334,40000,26667,13334,0}))*LOOKUP(MAX(0,I294-ROUNDUP(IF(I294&lt;=158333,54167,I294*LOOKUP(I294,{0,158334,300000,550000,708331},{0,0.3,0.2,0.1,0})+LOOKUP(I294,{0,158334,300000,550000,708331},{0,6667,36667,91667,162500})),0)-LOOKUP(I294,{0,2120834,2162500,2204167,2245834},{48334,40000,26667,13334,0})),{0,162501,275001,579167,750001,1500001,3333334},{0.05105,0.1021,0.2042,0.23483,0.33693,0.4084,0.45945})-LOOKUP(MAX(0,I294-ROUNDUP(IF(I294&lt;=158333,54167,I294*LOOKUP(I294,{0,158334,300000,550000,708331},{0,0.3,0.2,0.1,0})+LOOKUP(I294,{0,158334,300000,550000,708331},{0,6667,36667,91667,162500})),0)-LOOKUP(I294,{0,2120834,2162500,2204167,2245834},{48334,40000,26667,13334,0})),{0,162501,275001,579167,750001,1500001,3333334},{0,8296,36374,54113,130688,237893,408061}),-1))</f>
        <v/>
      </c>
      <c r="K294" s="25">
        <f>IF(AND(D294&gt;0,C294&gt;=E294),ROUND(B294*D294,0),0)</f>
        <v/>
      </c>
      <c r="L294" s="25">
        <f>ROUND(K294*0.14575,0)</f>
        <v/>
      </c>
      <c r="M294" s="25">
        <f>IF(K294=0,0,ROUNDDOWN(ROUND((K294-L294)*LOOKUP(I294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94" s="25">
        <f>B294*C294+K294</f>
        <v/>
      </c>
      <c r="O294" s="25">
        <f>H294*C294+L294</f>
        <v/>
      </c>
      <c r="P294" s="25">
        <f>J294*C294+M294</f>
        <v/>
      </c>
      <c r="Q294" s="25">
        <f>IF(F294=1,IF(N294&lt;741000,0,IF(N294&lt;2191000,N294-740000,IF(N294&lt;2193000,1451000,IF(N294&lt;2196000,1453000,IF(N294&lt;2200000,1456000,IF(N294&lt;6600000,ROUND(IF(FLOOR(N294,4000)&lt;=3600000,FLOOR(N294,4000)*0.7-80000,FLOOR(N294,4000)*0.8-440000),0),IF(N294&lt;=8500000,ROUNDDOWN(N294*0.9-1100000,0),N294-1950000))))))),IF(N294&lt;651000,0,IF(N294&lt;1900000,N294-650000,IF(N294&lt;6600000,ROUND(IF(FLOOR(N294,4000)&lt;=3600000,FLOOR(N294,4000)*0.7-80000,FLOOR(N294,4000)*0.8-440000),0),IF(N294&lt;=8500000,ROUNDDOWN(N294*0.9-1100000,0),N294-1950000)))))</f>
        <v/>
      </c>
      <c r="R294" s="25">
        <f>IF(F294=1,LOOKUP(Q294,{0,4890001,6550001,23500001},{1040000,670000,620000,0}),LOOKUP(Q294,{0,1320001,3360001,4890001,6550001,23500001},{950000,880000,680000,630000,580000,0}))</f>
        <v/>
      </c>
      <c r="S294" s="25">
        <f>MAX(0,ROUNDDOWN(Q294-O294-R294-G294,-3))</f>
        <v/>
      </c>
      <c r="T294" s="25">
        <f>IF(S294&lt;=0,0,ROUNDDOWN(S294*LOOKUP(S294,{0,1950001,3300001,6950001,9000001,18000001,40000001},{0.05,0.1,0.2,0.23,0.33,0.4,0.45})-LOOKUP(S294,{0,1950001,3300001,6950001,9000001,18000001,40000001},{0,97500,427500,636000,1536000,2796000,4796000}),0)+ROUNDDOWN(ROUNDDOWN(S294*LOOKUP(S294,{0,1950001,3300001,6950001,9000001,18000001,40000001},{0.05,0.1,0.2,0.23,0.33,0.4,0.45})-LOOKUP(S294,{0,1950001,3300001,6950001,9000001,18000001,40000001},{0,97500,427500,636000,1536000,2796000,4796000}),0)*0.021,0))</f>
        <v/>
      </c>
      <c r="U294" s="25">
        <f>P294-T294</f>
        <v/>
      </c>
      <c r="V294" s="26">
        <f>IF(AND(P294&gt;0,T294=0),1,0)</f>
        <v/>
      </c>
    </row>
    <row r="295">
      <c r="A295" t="inlineStr">
        <is>
          <t>1万円刻み</t>
        </is>
      </c>
      <c r="B295" s="25">
        <f>'4_1万円刻み'!$A$12</f>
        <v/>
      </c>
      <c r="C295" s="26" t="n">
        <v>5</v>
      </c>
      <c r="D295" s="27" t="n">
        <v>0</v>
      </c>
      <c r="E295" s="26" t="n">
        <v>7</v>
      </c>
      <c r="F295" s="26" t="n">
        <v>1</v>
      </c>
      <c r="G295" s="25" t="n">
        <v>0</v>
      </c>
      <c r="H295" s="25">
        <f>ROUND(B295*0.14575,0)</f>
        <v/>
      </c>
      <c r="I295" s="25">
        <f>B295-H295</f>
        <v/>
      </c>
      <c r="J295" s="25">
        <f>IF(MAX(0,I295-ROUNDUP(IF(I295&lt;=158333,54167,I295*LOOKUP(I295,{0,158334,300000,550000,708331},{0,0.3,0.2,0.1,0})+LOOKUP(I295,{0,158334,300000,550000,708331},{0,6667,36667,91667,162500})),0)-LOOKUP(I295,{0,2120834,2162500,2204167,2245834},{48334,40000,26667,13334,0}))&lt;=0,0,ROUND(MAX(0,I295-ROUNDUP(IF(I295&lt;=158333,54167,I295*LOOKUP(I295,{0,158334,300000,550000,708331},{0,0.3,0.2,0.1,0})+LOOKUP(I295,{0,158334,300000,550000,708331},{0,6667,36667,91667,162500})),0)-LOOKUP(I295,{0,2120834,2162500,2204167,2245834},{48334,40000,26667,13334,0}))*LOOKUP(MAX(0,I295-ROUNDUP(IF(I295&lt;=158333,54167,I295*LOOKUP(I295,{0,158334,300000,550000,708331},{0,0.3,0.2,0.1,0})+LOOKUP(I295,{0,158334,300000,550000,708331},{0,6667,36667,91667,162500})),0)-LOOKUP(I295,{0,2120834,2162500,2204167,2245834},{48334,40000,26667,13334,0})),{0,162501,275001,579167,750001,1500001,3333334},{0.05105,0.1021,0.2042,0.23483,0.33693,0.4084,0.45945})-LOOKUP(MAX(0,I295-ROUNDUP(IF(I295&lt;=158333,54167,I295*LOOKUP(I295,{0,158334,300000,550000,708331},{0,0.3,0.2,0.1,0})+LOOKUP(I295,{0,158334,300000,550000,708331},{0,6667,36667,91667,162500})),0)-LOOKUP(I295,{0,2120834,2162500,2204167,2245834},{48334,40000,26667,13334,0})),{0,162501,275001,579167,750001,1500001,3333334},{0,8296,36374,54113,130688,237893,408061}),-1))</f>
        <v/>
      </c>
      <c r="K295" s="25">
        <f>IF(AND(D295&gt;0,C295&gt;=E295),ROUND(B295*D295,0),0)</f>
        <v/>
      </c>
      <c r="L295" s="25">
        <f>ROUND(K295*0.14575,0)</f>
        <v/>
      </c>
      <c r="M295" s="25">
        <f>IF(K295=0,0,ROUNDDOWN(ROUND((K295-L295)*LOOKUP(I295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95" s="25">
        <f>B295*C295+K295</f>
        <v/>
      </c>
      <c r="O295" s="25">
        <f>H295*C295+L295</f>
        <v/>
      </c>
      <c r="P295" s="25">
        <f>J295*C295+M295</f>
        <v/>
      </c>
      <c r="Q295" s="25">
        <f>IF(F295=1,IF(N295&lt;741000,0,IF(N295&lt;2191000,N295-740000,IF(N295&lt;2193000,1451000,IF(N295&lt;2196000,1453000,IF(N295&lt;2200000,1456000,IF(N295&lt;6600000,ROUND(IF(FLOOR(N295,4000)&lt;=3600000,FLOOR(N295,4000)*0.7-80000,FLOOR(N295,4000)*0.8-440000),0),IF(N295&lt;=8500000,ROUNDDOWN(N295*0.9-1100000,0),N295-1950000))))))),IF(N295&lt;651000,0,IF(N295&lt;1900000,N295-650000,IF(N295&lt;6600000,ROUND(IF(FLOOR(N295,4000)&lt;=3600000,FLOOR(N295,4000)*0.7-80000,FLOOR(N295,4000)*0.8-440000),0),IF(N295&lt;=8500000,ROUNDDOWN(N295*0.9-1100000,0),N295-1950000)))))</f>
        <v/>
      </c>
      <c r="R295" s="25">
        <f>IF(F295=1,LOOKUP(Q295,{0,4890001,6550001,23500001},{1040000,670000,620000,0}),LOOKUP(Q295,{0,1320001,3360001,4890001,6550001,23500001},{950000,880000,680000,630000,580000,0}))</f>
        <v/>
      </c>
      <c r="S295" s="25">
        <f>MAX(0,ROUNDDOWN(Q295-O295-R295-G295,-3))</f>
        <v/>
      </c>
      <c r="T295" s="25">
        <f>IF(S295&lt;=0,0,ROUNDDOWN(S295*LOOKUP(S295,{0,1950001,3300001,6950001,9000001,18000001,40000001},{0.05,0.1,0.2,0.23,0.33,0.4,0.45})-LOOKUP(S295,{0,1950001,3300001,6950001,9000001,18000001,40000001},{0,97500,427500,636000,1536000,2796000,4796000}),0)+ROUNDDOWN(ROUNDDOWN(S295*LOOKUP(S295,{0,1950001,3300001,6950001,9000001,18000001,40000001},{0.05,0.1,0.2,0.23,0.33,0.4,0.45})-LOOKUP(S295,{0,1950001,3300001,6950001,9000001,18000001,40000001},{0,97500,427500,636000,1536000,2796000,4796000}),0)*0.021,0))</f>
        <v/>
      </c>
      <c r="U295" s="25">
        <f>P295-T295</f>
        <v/>
      </c>
      <c r="V295" s="26">
        <f>IF(AND(P295&gt;0,T295=0),1,0)</f>
        <v/>
      </c>
    </row>
    <row r="296">
      <c r="A296" t="inlineStr">
        <is>
          <t>1万円刻み</t>
        </is>
      </c>
      <c r="B296" s="25">
        <f>'4_1万円刻み'!$A$12</f>
        <v/>
      </c>
      <c r="C296" s="26" t="n">
        <v>6</v>
      </c>
      <c r="D296" s="27" t="n">
        <v>0</v>
      </c>
      <c r="E296" s="26" t="n">
        <v>7</v>
      </c>
      <c r="F296" s="26" t="n">
        <v>1</v>
      </c>
      <c r="G296" s="25" t="n">
        <v>0</v>
      </c>
      <c r="H296" s="25">
        <f>ROUND(B296*0.14575,0)</f>
        <v/>
      </c>
      <c r="I296" s="25">
        <f>B296-H296</f>
        <v/>
      </c>
      <c r="J296" s="25">
        <f>IF(MAX(0,I296-ROUNDUP(IF(I296&lt;=158333,54167,I296*LOOKUP(I296,{0,158334,300000,550000,708331},{0,0.3,0.2,0.1,0})+LOOKUP(I296,{0,158334,300000,550000,708331},{0,6667,36667,91667,162500})),0)-LOOKUP(I296,{0,2120834,2162500,2204167,2245834},{48334,40000,26667,13334,0}))&lt;=0,0,ROUND(MAX(0,I296-ROUNDUP(IF(I296&lt;=158333,54167,I296*LOOKUP(I296,{0,158334,300000,550000,708331},{0,0.3,0.2,0.1,0})+LOOKUP(I296,{0,158334,300000,550000,708331},{0,6667,36667,91667,162500})),0)-LOOKUP(I296,{0,2120834,2162500,2204167,2245834},{48334,40000,26667,13334,0}))*LOOKUP(MAX(0,I296-ROUNDUP(IF(I296&lt;=158333,54167,I296*LOOKUP(I296,{0,158334,300000,550000,708331},{0,0.3,0.2,0.1,0})+LOOKUP(I296,{0,158334,300000,550000,708331},{0,6667,36667,91667,162500})),0)-LOOKUP(I296,{0,2120834,2162500,2204167,2245834},{48334,40000,26667,13334,0})),{0,162501,275001,579167,750001,1500001,3333334},{0.05105,0.1021,0.2042,0.23483,0.33693,0.4084,0.45945})-LOOKUP(MAX(0,I296-ROUNDUP(IF(I296&lt;=158333,54167,I296*LOOKUP(I296,{0,158334,300000,550000,708331},{0,0.3,0.2,0.1,0})+LOOKUP(I296,{0,158334,300000,550000,708331},{0,6667,36667,91667,162500})),0)-LOOKUP(I296,{0,2120834,2162500,2204167,2245834},{48334,40000,26667,13334,0})),{0,162501,275001,579167,750001,1500001,3333334},{0,8296,36374,54113,130688,237893,408061}),-1))</f>
        <v/>
      </c>
      <c r="K296" s="25">
        <f>IF(AND(D296&gt;0,C296&gt;=E296),ROUND(B296*D296,0),0)</f>
        <v/>
      </c>
      <c r="L296" s="25">
        <f>ROUND(K296*0.14575,0)</f>
        <v/>
      </c>
      <c r="M296" s="25">
        <f>IF(K296=0,0,ROUNDDOWN(ROUND((K296-L296)*LOOKUP(I296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96" s="25">
        <f>B296*C296+K296</f>
        <v/>
      </c>
      <c r="O296" s="25">
        <f>H296*C296+L296</f>
        <v/>
      </c>
      <c r="P296" s="25">
        <f>J296*C296+M296</f>
        <v/>
      </c>
      <c r="Q296" s="25">
        <f>IF(F296=1,IF(N296&lt;741000,0,IF(N296&lt;2191000,N296-740000,IF(N296&lt;2193000,1451000,IF(N296&lt;2196000,1453000,IF(N296&lt;2200000,1456000,IF(N296&lt;6600000,ROUND(IF(FLOOR(N296,4000)&lt;=3600000,FLOOR(N296,4000)*0.7-80000,FLOOR(N296,4000)*0.8-440000),0),IF(N296&lt;=8500000,ROUNDDOWN(N296*0.9-1100000,0),N296-1950000))))))),IF(N296&lt;651000,0,IF(N296&lt;1900000,N296-650000,IF(N296&lt;6600000,ROUND(IF(FLOOR(N296,4000)&lt;=3600000,FLOOR(N296,4000)*0.7-80000,FLOOR(N296,4000)*0.8-440000),0),IF(N296&lt;=8500000,ROUNDDOWN(N296*0.9-1100000,0),N296-1950000)))))</f>
        <v/>
      </c>
      <c r="R296" s="25">
        <f>IF(F296=1,LOOKUP(Q296,{0,4890001,6550001,23500001},{1040000,670000,620000,0}),LOOKUP(Q296,{0,1320001,3360001,4890001,6550001,23500001},{950000,880000,680000,630000,580000,0}))</f>
        <v/>
      </c>
      <c r="S296" s="25">
        <f>MAX(0,ROUNDDOWN(Q296-O296-R296-G296,-3))</f>
        <v/>
      </c>
      <c r="T296" s="25">
        <f>IF(S296&lt;=0,0,ROUNDDOWN(S296*LOOKUP(S296,{0,1950001,3300001,6950001,9000001,18000001,40000001},{0.05,0.1,0.2,0.23,0.33,0.4,0.45})-LOOKUP(S296,{0,1950001,3300001,6950001,9000001,18000001,40000001},{0,97500,427500,636000,1536000,2796000,4796000}),0)+ROUNDDOWN(ROUNDDOWN(S296*LOOKUP(S296,{0,1950001,3300001,6950001,9000001,18000001,40000001},{0.05,0.1,0.2,0.23,0.33,0.4,0.45})-LOOKUP(S296,{0,1950001,3300001,6950001,9000001,18000001,40000001},{0,97500,427500,636000,1536000,2796000,4796000}),0)*0.021,0))</f>
        <v/>
      </c>
      <c r="U296" s="25">
        <f>P296-T296</f>
        <v/>
      </c>
      <c r="V296" s="26">
        <f>IF(AND(P296&gt;0,T296=0),1,0)</f>
        <v/>
      </c>
    </row>
    <row r="297">
      <c r="A297" t="inlineStr">
        <is>
          <t>1万円刻み</t>
        </is>
      </c>
      <c r="B297" s="25">
        <f>'4_1万円刻み'!$A$12</f>
        <v/>
      </c>
      <c r="C297" s="26" t="n">
        <v>7</v>
      </c>
      <c r="D297" s="27" t="n">
        <v>0</v>
      </c>
      <c r="E297" s="26" t="n">
        <v>7</v>
      </c>
      <c r="F297" s="26" t="n">
        <v>1</v>
      </c>
      <c r="G297" s="25" t="n">
        <v>0</v>
      </c>
      <c r="H297" s="25">
        <f>ROUND(B297*0.14575,0)</f>
        <v/>
      </c>
      <c r="I297" s="25">
        <f>B297-H297</f>
        <v/>
      </c>
      <c r="J297" s="25">
        <f>IF(MAX(0,I297-ROUNDUP(IF(I297&lt;=158333,54167,I297*LOOKUP(I297,{0,158334,300000,550000,708331},{0,0.3,0.2,0.1,0})+LOOKUP(I297,{0,158334,300000,550000,708331},{0,6667,36667,91667,162500})),0)-LOOKUP(I297,{0,2120834,2162500,2204167,2245834},{48334,40000,26667,13334,0}))&lt;=0,0,ROUND(MAX(0,I297-ROUNDUP(IF(I297&lt;=158333,54167,I297*LOOKUP(I297,{0,158334,300000,550000,708331},{0,0.3,0.2,0.1,0})+LOOKUP(I297,{0,158334,300000,550000,708331},{0,6667,36667,91667,162500})),0)-LOOKUP(I297,{0,2120834,2162500,2204167,2245834},{48334,40000,26667,13334,0}))*LOOKUP(MAX(0,I297-ROUNDUP(IF(I297&lt;=158333,54167,I297*LOOKUP(I297,{0,158334,300000,550000,708331},{0,0.3,0.2,0.1,0})+LOOKUP(I297,{0,158334,300000,550000,708331},{0,6667,36667,91667,162500})),0)-LOOKUP(I297,{0,2120834,2162500,2204167,2245834},{48334,40000,26667,13334,0})),{0,162501,275001,579167,750001,1500001,3333334},{0.05105,0.1021,0.2042,0.23483,0.33693,0.4084,0.45945})-LOOKUP(MAX(0,I297-ROUNDUP(IF(I297&lt;=158333,54167,I297*LOOKUP(I297,{0,158334,300000,550000,708331},{0,0.3,0.2,0.1,0})+LOOKUP(I297,{0,158334,300000,550000,708331},{0,6667,36667,91667,162500})),0)-LOOKUP(I297,{0,2120834,2162500,2204167,2245834},{48334,40000,26667,13334,0})),{0,162501,275001,579167,750001,1500001,3333334},{0,8296,36374,54113,130688,237893,408061}),-1))</f>
        <v/>
      </c>
      <c r="K297" s="25">
        <f>IF(AND(D297&gt;0,C297&gt;=E297),ROUND(B297*D297,0),0)</f>
        <v/>
      </c>
      <c r="L297" s="25">
        <f>ROUND(K297*0.14575,0)</f>
        <v/>
      </c>
      <c r="M297" s="25">
        <f>IF(K297=0,0,ROUNDDOWN(ROUND((K297-L297)*LOOKUP(I297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97" s="25">
        <f>B297*C297+K297</f>
        <v/>
      </c>
      <c r="O297" s="25">
        <f>H297*C297+L297</f>
        <v/>
      </c>
      <c r="P297" s="25">
        <f>J297*C297+M297</f>
        <v/>
      </c>
      <c r="Q297" s="25">
        <f>IF(F297=1,IF(N297&lt;741000,0,IF(N297&lt;2191000,N297-740000,IF(N297&lt;2193000,1451000,IF(N297&lt;2196000,1453000,IF(N297&lt;2200000,1456000,IF(N297&lt;6600000,ROUND(IF(FLOOR(N297,4000)&lt;=3600000,FLOOR(N297,4000)*0.7-80000,FLOOR(N297,4000)*0.8-440000),0),IF(N297&lt;=8500000,ROUNDDOWN(N297*0.9-1100000,0),N297-1950000))))))),IF(N297&lt;651000,0,IF(N297&lt;1900000,N297-650000,IF(N297&lt;6600000,ROUND(IF(FLOOR(N297,4000)&lt;=3600000,FLOOR(N297,4000)*0.7-80000,FLOOR(N297,4000)*0.8-440000),0),IF(N297&lt;=8500000,ROUNDDOWN(N297*0.9-1100000,0),N297-1950000)))))</f>
        <v/>
      </c>
      <c r="R297" s="25">
        <f>IF(F297=1,LOOKUP(Q297,{0,4890001,6550001,23500001},{1040000,670000,620000,0}),LOOKUP(Q297,{0,1320001,3360001,4890001,6550001,23500001},{950000,880000,680000,630000,580000,0}))</f>
        <v/>
      </c>
      <c r="S297" s="25">
        <f>MAX(0,ROUNDDOWN(Q297-O297-R297-G297,-3))</f>
        <v/>
      </c>
      <c r="T297" s="25">
        <f>IF(S297&lt;=0,0,ROUNDDOWN(S297*LOOKUP(S297,{0,1950001,3300001,6950001,9000001,18000001,40000001},{0.05,0.1,0.2,0.23,0.33,0.4,0.45})-LOOKUP(S297,{0,1950001,3300001,6950001,9000001,18000001,40000001},{0,97500,427500,636000,1536000,2796000,4796000}),0)+ROUNDDOWN(ROUNDDOWN(S297*LOOKUP(S297,{0,1950001,3300001,6950001,9000001,18000001,40000001},{0.05,0.1,0.2,0.23,0.33,0.4,0.45})-LOOKUP(S297,{0,1950001,3300001,6950001,9000001,18000001,40000001},{0,97500,427500,636000,1536000,2796000,4796000}),0)*0.021,0))</f>
        <v/>
      </c>
      <c r="U297" s="25">
        <f>P297-T297</f>
        <v/>
      </c>
      <c r="V297" s="26">
        <f>IF(AND(P297&gt;0,T297=0),1,0)</f>
        <v/>
      </c>
    </row>
    <row r="298">
      <c r="A298" t="inlineStr">
        <is>
          <t>1万円刻み</t>
        </is>
      </c>
      <c r="B298" s="25">
        <f>'4_1万円刻み'!$A$12</f>
        <v/>
      </c>
      <c r="C298" s="26" t="n">
        <v>8</v>
      </c>
      <c r="D298" s="27" t="n">
        <v>0</v>
      </c>
      <c r="E298" s="26" t="n">
        <v>7</v>
      </c>
      <c r="F298" s="26" t="n">
        <v>1</v>
      </c>
      <c r="G298" s="25" t="n">
        <v>0</v>
      </c>
      <c r="H298" s="25">
        <f>ROUND(B298*0.14575,0)</f>
        <v/>
      </c>
      <c r="I298" s="25">
        <f>B298-H298</f>
        <v/>
      </c>
      <c r="J298" s="25">
        <f>IF(MAX(0,I298-ROUNDUP(IF(I298&lt;=158333,54167,I298*LOOKUP(I298,{0,158334,300000,550000,708331},{0,0.3,0.2,0.1,0})+LOOKUP(I298,{0,158334,300000,550000,708331},{0,6667,36667,91667,162500})),0)-LOOKUP(I298,{0,2120834,2162500,2204167,2245834},{48334,40000,26667,13334,0}))&lt;=0,0,ROUND(MAX(0,I298-ROUNDUP(IF(I298&lt;=158333,54167,I298*LOOKUP(I298,{0,158334,300000,550000,708331},{0,0.3,0.2,0.1,0})+LOOKUP(I298,{0,158334,300000,550000,708331},{0,6667,36667,91667,162500})),0)-LOOKUP(I298,{0,2120834,2162500,2204167,2245834},{48334,40000,26667,13334,0}))*LOOKUP(MAX(0,I298-ROUNDUP(IF(I298&lt;=158333,54167,I298*LOOKUP(I298,{0,158334,300000,550000,708331},{0,0.3,0.2,0.1,0})+LOOKUP(I298,{0,158334,300000,550000,708331},{0,6667,36667,91667,162500})),0)-LOOKUP(I298,{0,2120834,2162500,2204167,2245834},{48334,40000,26667,13334,0})),{0,162501,275001,579167,750001,1500001,3333334},{0.05105,0.1021,0.2042,0.23483,0.33693,0.4084,0.45945})-LOOKUP(MAX(0,I298-ROUNDUP(IF(I298&lt;=158333,54167,I298*LOOKUP(I298,{0,158334,300000,550000,708331},{0,0.3,0.2,0.1,0})+LOOKUP(I298,{0,158334,300000,550000,708331},{0,6667,36667,91667,162500})),0)-LOOKUP(I298,{0,2120834,2162500,2204167,2245834},{48334,40000,26667,13334,0})),{0,162501,275001,579167,750001,1500001,3333334},{0,8296,36374,54113,130688,237893,408061}),-1))</f>
        <v/>
      </c>
      <c r="K298" s="25">
        <f>IF(AND(D298&gt;0,C298&gt;=E298),ROUND(B298*D298,0),0)</f>
        <v/>
      </c>
      <c r="L298" s="25">
        <f>ROUND(K298*0.14575,0)</f>
        <v/>
      </c>
      <c r="M298" s="25">
        <f>IF(K298=0,0,ROUNDDOWN(ROUND((K298-L298)*LOOKUP(I298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98" s="25">
        <f>B298*C298+K298</f>
        <v/>
      </c>
      <c r="O298" s="25">
        <f>H298*C298+L298</f>
        <v/>
      </c>
      <c r="P298" s="25">
        <f>J298*C298+M298</f>
        <v/>
      </c>
      <c r="Q298" s="25">
        <f>IF(F298=1,IF(N298&lt;741000,0,IF(N298&lt;2191000,N298-740000,IF(N298&lt;2193000,1451000,IF(N298&lt;2196000,1453000,IF(N298&lt;2200000,1456000,IF(N298&lt;6600000,ROUND(IF(FLOOR(N298,4000)&lt;=3600000,FLOOR(N298,4000)*0.7-80000,FLOOR(N298,4000)*0.8-440000),0),IF(N298&lt;=8500000,ROUNDDOWN(N298*0.9-1100000,0),N298-1950000))))))),IF(N298&lt;651000,0,IF(N298&lt;1900000,N298-650000,IF(N298&lt;6600000,ROUND(IF(FLOOR(N298,4000)&lt;=3600000,FLOOR(N298,4000)*0.7-80000,FLOOR(N298,4000)*0.8-440000),0),IF(N298&lt;=8500000,ROUNDDOWN(N298*0.9-1100000,0),N298-1950000)))))</f>
        <v/>
      </c>
      <c r="R298" s="25">
        <f>IF(F298=1,LOOKUP(Q298,{0,4890001,6550001,23500001},{1040000,670000,620000,0}),LOOKUP(Q298,{0,1320001,3360001,4890001,6550001,23500001},{950000,880000,680000,630000,580000,0}))</f>
        <v/>
      </c>
      <c r="S298" s="25">
        <f>MAX(0,ROUNDDOWN(Q298-O298-R298-G298,-3))</f>
        <v/>
      </c>
      <c r="T298" s="25">
        <f>IF(S298&lt;=0,0,ROUNDDOWN(S298*LOOKUP(S298,{0,1950001,3300001,6950001,9000001,18000001,40000001},{0.05,0.1,0.2,0.23,0.33,0.4,0.45})-LOOKUP(S298,{0,1950001,3300001,6950001,9000001,18000001,40000001},{0,97500,427500,636000,1536000,2796000,4796000}),0)+ROUNDDOWN(ROUNDDOWN(S298*LOOKUP(S298,{0,1950001,3300001,6950001,9000001,18000001,40000001},{0.05,0.1,0.2,0.23,0.33,0.4,0.45})-LOOKUP(S298,{0,1950001,3300001,6950001,9000001,18000001,40000001},{0,97500,427500,636000,1536000,2796000,4796000}),0)*0.021,0))</f>
        <v/>
      </c>
      <c r="U298" s="25">
        <f>P298-T298</f>
        <v/>
      </c>
      <c r="V298" s="26">
        <f>IF(AND(P298&gt;0,T298=0),1,0)</f>
        <v/>
      </c>
    </row>
    <row r="299">
      <c r="A299" t="inlineStr">
        <is>
          <t>1万円刻み</t>
        </is>
      </c>
      <c r="B299" s="25">
        <f>'4_1万円刻み'!$A$12</f>
        <v/>
      </c>
      <c r="C299" s="26" t="n">
        <v>9</v>
      </c>
      <c r="D299" s="27" t="n">
        <v>0</v>
      </c>
      <c r="E299" s="26" t="n">
        <v>7</v>
      </c>
      <c r="F299" s="26" t="n">
        <v>1</v>
      </c>
      <c r="G299" s="25" t="n">
        <v>0</v>
      </c>
      <c r="H299" s="25">
        <f>ROUND(B299*0.14575,0)</f>
        <v/>
      </c>
      <c r="I299" s="25">
        <f>B299-H299</f>
        <v/>
      </c>
      <c r="J299" s="25">
        <f>IF(MAX(0,I299-ROUNDUP(IF(I299&lt;=158333,54167,I299*LOOKUP(I299,{0,158334,300000,550000,708331},{0,0.3,0.2,0.1,0})+LOOKUP(I299,{0,158334,300000,550000,708331},{0,6667,36667,91667,162500})),0)-LOOKUP(I299,{0,2120834,2162500,2204167,2245834},{48334,40000,26667,13334,0}))&lt;=0,0,ROUND(MAX(0,I299-ROUNDUP(IF(I299&lt;=158333,54167,I299*LOOKUP(I299,{0,158334,300000,550000,708331},{0,0.3,0.2,0.1,0})+LOOKUP(I299,{0,158334,300000,550000,708331},{0,6667,36667,91667,162500})),0)-LOOKUP(I299,{0,2120834,2162500,2204167,2245834},{48334,40000,26667,13334,0}))*LOOKUP(MAX(0,I299-ROUNDUP(IF(I299&lt;=158333,54167,I299*LOOKUP(I299,{0,158334,300000,550000,708331},{0,0.3,0.2,0.1,0})+LOOKUP(I299,{0,158334,300000,550000,708331},{0,6667,36667,91667,162500})),0)-LOOKUP(I299,{0,2120834,2162500,2204167,2245834},{48334,40000,26667,13334,0})),{0,162501,275001,579167,750001,1500001,3333334},{0.05105,0.1021,0.2042,0.23483,0.33693,0.4084,0.45945})-LOOKUP(MAX(0,I299-ROUNDUP(IF(I299&lt;=158333,54167,I299*LOOKUP(I299,{0,158334,300000,550000,708331},{0,0.3,0.2,0.1,0})+LOOKUP(I299,{0,158334,300000,550000,708331},{0,6667,36667,91667,162500})),0)-LOOKUP(I299,{0,2120834,2162500,2204167,2245834},{48334,40000,26667,13334,0})),{0,162501,275001,579167,750001,1500001,3333334},{0,8296,36374,54113,130688,237893,408061}),-1))</f>
        <v/>
      </c>
      <c r="K299" s="25">
        <f>IF(AND(D299&gt;0,C299&gt;=E299),ROUND(B299*D299,0),0)</f>
        <v/>
      </c>
      <c r="L299" s="25">
        <f>ROUND(K299*0.14575,0)</f>
        <v/>
      </c>
      <c r="M299" s="25">
        <f>IF(K299=0,0,ROUNDDOWN(ROUND((K299-L299)*LOOKUP(I299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299" s="25">
        <f>B299*C299+K299</f>
        <v/>
      </c>
      <c r="O299" s="25">
        <f>H299*C299+L299</f>
        <v/>
      </c>
      <c r="P299" s="25">
        <f>J299*C299+M299</f>
        <v/>
      </c>
      <c r="Q299" s="25">
        <f>IF(F299=1,IF(N299&lt;741000,0,IF(N299&lt;2191000,N299-740000,IF(N299&lt;2193000,1451000,IF(N299&lt;2196000,1453000,IF(N299&lt;2200000,1456000,IF(N299&lt;6600000,ROUND(IF(FLOOR(N299,4000)&lt;=3600000,FLOOR(N299,4000)*0.7-80000,FLOOR(N299,4000)*0.8-440000),0),IF(N299&lt;=8500000,ROUNDDOWN(N299*0.9-1100000,0),N299-1950000))))))),IF(N299&lt;651000,0,IF(N299&lt;1900000,N299-650000,IF(N299&lt;6600000,ROUND(IF(FLOOR(N299,4000)&lt;=3600000,FLOOR(N299,4000)*0.7-80000,FLOOR(N299,4000)*0.8-440000),0),IF(N299&lt;=8500000,ROUNDDOWN(N299*0.9-1100000,0),N299-1950000)))))</f>
        <v/>
      </c>
      <c r="R299" s="25">
        <f>IF(F299=1,LOOKUP(Q299,{0,4890001,6550001,23500001},{1040000,670000,620000,0}),LOOKUP(Q299,{0,1320001,3360001,4890001,6550001,23500001},{950000,880000,680000,630000,580000,0}))</f>
        <v/>
      </c>
      <c r="S299" s="25">
        <f>MAX(0,ROUNDDOWN(Q299-O299-R299-G299,-3))</f>
        <v/>
      </c>
      <c r="T299" s="25">
        <f>IF(S299&lt;=0,0,ROUNDDOWN(S299*LOOKUP(S299,{0,1950001,3300001,6950001,9000001,18000001,40000001},{0.05,0.1,0.2,0.23,0.33,0.4,0.45})-LOOKUP(S299,{0,1950001,3300001,6950001,9000001,18000001,40000001},{0,97500,427500,636000,1536000,2796000,4796000}),0)+ROUNDDOWN(ROUNDDOWN(S299*LOOKUP(S299,{0,1950001,3300001,6950001,9000001,18000001,40000001},{0.05,0.1,0.2,0.23,0.33,0.4,0.45})-LOOKUP(S299,{0,1950001,3300001,6950001,9000001,18000001,40000001},{0,97500,427500,636000,1536000,2796000,4796000}),0)*0.021,0))</f>
        <v/>
      </c>
      <c r="U299" s="25">
        <f>P299-T299</f>
        <v/>
      </c>
      <c r="V299" s="26">
        <f>IF(AND(P299&gt;0,T299=0),1,0)</f>
        <v/>
      </c>
    </row>
    <row r="300">
      <c r="A300" t="inlineStr">
        <is>
          <t>1万円刻み</t>
        </is>
      </c>
      <c r="B300" s="25">
        <f>'4_1万円刻み'!$A$12</f>
        <v/>
      </c>
      <c r="C300" s="26" t="n">
        <v>10</v>
      </c>
      <c r="D300" s="27" t="n">
        <v>0</v>
      </c>
      <c r="E300" s="26" t="n">
        <v>7</v>
      </c>
      <c r="F300" s="26" t="n">
        <v>1</v>
      </c>
      <c r="G300" s="25" t="n">
        <v>0</v>
      </c>
      <c r="H300" s="25">
        <f>ROUND(B300*0.14575,0)</f>
        <v/>
      </c>
      <c r="I300" s="25">
        <f>B300-H300</f>
        <v/>
      </c>
      <c r="J300" s="25">
        <f>IF(MAX(0,I300-ROUNDUP(IF(I300&lt;=158333,54167,I300*LOOKUP(I300,{0,158334,300000,550000,708331},{0,0.3,0.2,0.1,0})+LOOKUP(I300,{0,158334,300000,550000,708331},{0,6667,36667,91667,162500})),0)-LOOKUP(I300,{0,2120834,2162500,2204167,2245834},{48334,40000,26667,13334,0}))&lt;=0,0,ROUND(MAX(0,I300-ROUNDUP(IF(I300&lt;=158333,54167,I300*LOOKUP(I300,{0,158334,300000,550000,708331},{0,0.3,0.2,0.1,0})+LOOKUP(I300,{0,158334,300000,550000,708331},{0,6667,36667,91667,162500})),0)-LOOKUP(I300,{0,2120834,2162500,2204167,2245834},{48334,40000,26667,13334,0}))*LOOKUP(MAX(0,I300-ROUNDUP(IF(I300&lt;=158333,54167,I300*LOOKUP(I300,{0,158334,300000,550000,708331},{0,0.3,0.2,0.1,0})+LOOKUP(I300,{0,158334,300000,550000,708331},{0,6667,36667,91667,162500})),0)-LOOKUP(I300,{0,2120834,2162500,2204167,2245834},{48334,40000,26667,13334,0})),{0,162501,275001,579167,750001,1500001,3333334},{0.05105,0.1021,0.2042,0.23483,0.33693,0.4084,0.45945})-LOOKUP(MAX(0,I300-ROUNDUP(IF(I300&lt;=158333,54167,I300*LOOKUP(I300,{0,158334,300000,550000,708331},{0,0.3,0.2,0.1,0})+LOOKUP(I300,{0,158334,300000,550000,708331},{0,6667,36667,91667,162500})),0)-LOOKUP(I300,{0,2120834,2162500,2204167,2245834},{48334,40000,26667,13334,0})),{0,162501,275001,579167,750001,1500001,3333334},{0,8296,36374,54113,130688,237893,408061}),-1))</f>
        <v/>
      </c>
      <c r="K300" s="25">
        <f>IF(AND(D300&gt;0,C300&gt;=E300),ROUND(B300*D300,0),0)</f>
        <v/>
      </c>
      <c r="L300" s="25">
        <f>ROUND(K300*0.14575,0)</f>
        <v/>
      </c>
      <c r="M300" s="25">
        <f>IF(K300=0,0,ROUNDDOWN(ROUND((K300-L300)*LOOKUP(I300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00" s="25">
        <f>B300*C300+K300</f>
        <v/>
      </c>
      <c r="O300" s="25">
        <f>H300*C300+L300</f>
        <v/>
      </c>
      <c r="P300" s="25">
        <f>J300*C300+M300</f>
        <v/>
      </c>
      <c r="Q300" s="25">
        <f>IF(F300=1,IF(N300&lt;741000,0,IF(N300&lt;2191000,N300-740000,IF(N300&lt;2193000,1451000,IF(N300&lt;2196000,1453000,IF(N300&lt;2200000,1456000,IF(N300&lt;6600000,ROUND(IF(FLOOR(N300,4000)&lt;=3600000,FLOOR(N300,4000)*0.7-80000,FLOOR(N300,4000)*0.8-440000),0),IF(N300&lt;=8500000,ROUNDDOWN(N300*0.9-1100000,0),N300-1950000))))))),IF(N300&lt;651000,0,IF(N300&lt;1900000,N300-650000,IF(N300&lt;6600000,ROUND(IF(FLOOR(N300,4000)&lt;=3600000,FLOOR(N300,4000)*0.7-80000,FLOOR(N300,4000)*0.8-440000),0),IF(N300&lt;=8500000,ROUNDDOWN(N300*0.9-1100000,0),N300-1950000)))))</f>
        <v/>
      </c>
      <c r="R300" s="25">
        <f>IF(F300=1,LOOKUP(Q300,{0,4890001,6550001,23500001},{1040000,670000,620000,0}),LOOKUP(Q300,{0,1320001,3360001,4890001,6550001,23500001},{950000,880000,680000,630000,580000,0}))</f>
        <v/>
      </c>
      <c r="S300" s="25">
        <f>MAX(0,ROUNDDOWN(Q300-O300-R300-G300,-3))</f>
        <v/>
      </c>
      <c r="T300" s="25">
        <f>IF(S300&lt;=0,0,ROUNDDOWN(S300*LOOKUP(S300,{0,1950001,3300001,6950001,9000001,18000001,40000001},{0.05,0.1,0.2,0.23,0.33,0.4,0.45})-LOOKUP(S300,{0,1950001,3300001,6950001,9000001,18000001,40000001},{0,97500,427500,636000,1536000,2796000,4796000}),0)+ROUNDDOWN(ROUNDDOWN(S300*LOOKUP(S300,{0,1950001,3300001,6950001,9000001,18000001,40000001},{0.05,0.1,0.2,0.23,0.33,0.4,0.45})-LOOKUP(S300,{0,1950001,3300001,6950001,9000001,18000001,40000001},{0,97500,427500,636000,1536000,2796000,4796000}),0)*0.021,0))</f>
        <v/>
      </c>
      <c r="U300" s="25">
        <f>P300-T300</f>
        <v/>
      </c>
      <c r="V300" s="26">
        <f>IF(AND(P300&gt;0,T300=0),1,0)</f>
        <v/>
      </c>
    </row>
    <row r="301">
      <c r="A301" t="inlineStr">
        <is>
          <t>1万円刻み</t>
        </is>
      </c>
      <c r="B301" s="25">
        <f>'4_1万円刻み'!$A$12</f>
        <v/>
      </c>
      <c r="C301" s="26" t="n">
        <v>11</v>
      </c>
      <c r="D301" s="27" t="n">
        <v>0</v>
      </c>
      <c r="E301" s="26" t="n">
        <v>7</v>
      </c>
      <c r="F301" s="26" t="n">
        <v>1</v>
      </c>
      <c r="G301" s="25" t="n">
        <v>0</v>
      </c>
      <c r="H301" s="25">
        <f>ROUND(B301*0.14575,0)</f>
        <v/>
      </c>
      <c r="I301" s="25">
        <f>B301-H301</f>
        <v/>
      </c>
      <c r="J301" s="25">
        <f>IF(MAX(0,I301-ROUNDUP(IF(I301&lt;=158333,54167,I301*LOOKUP(I301,{0,158334,300000,550000,708331},{0,0.3,0.2,0.1,0})+LOOKUP(I301,{0,158334,300000,550000,708331},{0,6667,36667,91667,162500})),0)-LOOKUP(I301,{0,2120834,2162500,2204167,2245834},{48334,40000,26667,13334,0}))&lt;=0,0,ROUND(MAX(0,I301-ROUNDUP(IF(I301&lt;=158333,54167,I301*LOOKUP(I301,{0,158334,300000,550000,708331},{0,0.3,0.2,0.1,0})+LOOKUP(I301,{0,158334,300000,550000,708331},{0,6667,36667,91667,162500})),0)-LOOKUP(I301,{0,2120834,2162500,2204167,2245834},{48334,40000,26667,13334,0}))*LOOKUP(MAX(0,I301-ROUNDUP(IF(I301&lt;=158333,54167,I301*LOOKUP(I301,{0,158334,300000,550000,708331},{0,0.3,0.2,0.1,0})+LOOKUP(I301,{0,158334,300000,550000,708331},{0,6667,36667,91667,162500})),0)-LOOKUP(I301,{0,2120834,2162500,2204167,2245834},{48334,40000,26667,13334,0})),{0,162501,275001,579167,750001,1500001,3333334},{0.05105,0.1021,0.2042,0.23483,0.33693,0.4084,0.45945})-LOOKUP(MAX(0,I301-ROUNDUP(IF(I301&lt;=158333,54167,I301*LOOKUP(I301,{0,158334,300000,550000,708331},{0,0.3,0.2,0.1,0})+LOOKUP(I301,{0,158334,300000,550000,708331},{0,6667,36667,91667,162500})),0)-LOOKUP(I301,{0,2120834,2162500,2204167,2245834},{48334,40000,26667,13334,0})),{0,162501,275001,579167,750001,1500001,3333334},{0,8296,36374,54113,130688,237893,408061}),-1))</f>
        <v/>
      </c>
      <c r="K301" s="25">
        <f>IF(AND(D301&gt;0,C301&gt;=E301),ROUND(B301*D301,0),0)</f>
        <v/>
      </c>
      <c r="L301" s="25">
        <f>ROUND(K301*0.14575,0)</f>
        <v/>
      </c>
      <c r="M301" s="25">
        <f>IF(K301=0,0,ROUNDDOWN(ROUND((K301-L301)*LOOKUP(I301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01" s="25">
        <f>B301*C301+K301</f>
        <v/>
      </c>
      <c r="O301" s="25">
        <f>H301*C301+L301</f>
        <v/>
      </c>
      <c r="P301" s="25">
        <f>J301*C301+M301</f>
        <v/>
      </c>
      <c r="Q301" s="25">
        <f>IF(F301=1,IF(N301&lt;741000,0,IF(N301&lt;2191000,N301-740000,IF(N301&lt;2193000,1451000,IF(N301&lt;2196000,1453000,IF(N301&lt;2200000,1456000,IF(N301&lt;6600000,ROUND(IF(FLOOR(N301,4000)&lt;=3600000,FLOOR(N301,4000)*0.7-80000,FLOOR(N301,4000)*0.8-440000),0),IF(N301&lt;=8500000,ROUNDDOWN(N301*0.9-1100000,0),N301-1950000))))))),IF(N301&lt;651000,0,IF(N301&lt;1900000,N301-650000,IF(N301&lt;6600000,ROUND(IF(FLOOR(N301,4000)&lt;=3600000,FLOOR(N301,4000)*0.7-80000,FLOOR(N301,4000)*0.8-440000),0),IF(N301&lt;=8500000,ROUNDDOWN(N301*0.9-1100000,0),N301-1950000)))))</f>
        <v/>
      </c>
      <c r="R301" s="25">
        <f>IF(F301=1,LOOKUP(Q301,{0,4890001,6550001,23500001},{1040000,670000,620000,0}),LOOKUP(Q301,{0,1320001,3360001,4890001,6550001,23500001},{950000,880000,680000,630000,580000,0}))</f>
        <v/>
      </c>
      <c r="S301" s="25">
        <f>MAX(0,ROUNDDOWN(Q301-O301-R301-G301,-3))</f>
        <v/>
      </c>
      <c r="T301" s="25">
        <f>IF(S301&lt;=0,0,ROUNDDOWN(S301*LOOKUP(S301,{0,1950001,3300001,6950001,9000001,18000001,40000001},{0.05,0.1,0.2,0.23,0.33,0.4,0.45})-LOOKUP(S301,{0,1950001,3300001,6950001,9000001,18000001,40000001},{0,97500,427500,636000,1536000,2796000,4796000}),0)+ROUNDDOWN(ROUNDDOWN(S301*LOOKUP(S301,{0,1950001,3300001,6950001,9000001,18000001,40000001},{0.05,0.1,0.2,0.23,0.33,0.4,0.45})-LOOKUP(S301,{0,1950001,3300001,6950001,9000001,18000001,40000001},{0,97500,427500,636000,1536000,2796000,4796000}),0)*0.021,0))</f>
        <v/>
      </c>
      <c r="U301" s="25">
        <f>P301-T301</f>
        <v/>
      </c>
      <c r="V301" s="26">
        <f>IF(AND(P301&gt;0,T301=0),1,0)</f>
        <v/>
      </c>
    </row>
    <row r="302">
      <c r="A302" t="inlineStr">
        <is>
          <t>1万円刻み</t>
        </is>
      </c>
      <c r="B302" s="25">
        <f>'4_1万円刻み'!$A$12</f>
        <v/>
      </c>
      <c r="C302" s="26" t="n">
        <v>12</v>
      </c>
      <c r="D302" s="27" t="n">
        <v>0</v>
      </c>
      <c r="E302" s="26" t="n">
        <v>7</v>
      </c>
      <c r="F302" s="26" t="n">
        <v>1</v>
      </c>
      <c r="G302" s="25" t="n">
        <v>0</v>
      </c>
      <c r="H302" s="25">
        <f>ROUND(B302*0.14575,0)</f>
        <v/>
      </c>
      <c r="I302" s="25">
        <f>B302-H302</f>
        <v/>
      </c>
      <c r="J302" s="25">
        <f>IF(MAX(0,I302-ROUNDUP(IF(I302&lt;=158333,54167,I302*LOOKUP(I302,{0,158334,300000,550000,708331},{0,0.3,0.2,0.1,0})+LOOKUP(I302,{0,158334,300000,550000,708331},{0,6667,36667,91667,162500})),0)-LOOKUP(I302,{0,2120834,2162500,2204167,2245834},{48334,40000,26667,13334,0}))&lt;=0,0,ROUND(MAX(0,I302-ROUNDUP(IF(I302&lt;=158333,54167,I302*LOOKUP(I302,{0,158334,300000,550000,708331},{0,0.3,0.2,0.1,0})+LOOKUP(I302,{0,158334,300000,550000,708331},{0,6667,36667,91667,162500})),0)-LOOKUP(I302,{0,2120834,2162500,2204167,2245834},{48334,40000,26667,13334,0}))*LOOKUP(MAX(0,I302-ROUNDUP(IF(I302&lt;=158333,54167,I302*LOOKUP(I302,{0,158334,300000,550000,708331},{0,0.3,0.2,0.1,0})+LOOKUP(I302,{0,158334,300000,550000,708331},{0,6667,36667,91667,162500})),0)-LOOKUP(I302,{0,2120834,2162500,2204167,2245834},{48334,40000,26667,13334,0})),{0,162501,275001,579167,750001,1500001,3333334},{0.05105,0.1021,0.2042,0.23483,0.33693,0.4084,0.45945})-LOOKUP(MAX(0,I302-ROUNDUP(IF(I302&lt;=158333,54167,I302*LOOKUP(I302,{0,158334,300000,550000,708331},{0,0.3,0.2,0.1,0})+LOOKUP(I302,{0,158334,300000,550000,708331},{0,6667,36667,91667,162500})),0)-LOOKUP(I302,{0,2120834,2162500,2204167,2245834},{48334,40000,26667,13334,0})),{0,162501,275001,579167,750001,1500001,3333334},{0,8296,36374,54113,130688,237893,408061}),-1))</f>
        <v/>
      </c>
      <c r="K302" s="25">
        <f>IF(AND(D302&gt;0,C302&gt;=E302),ROUND(B302*D302,0),0)</f>
        <v/>
      </c>
      <c r="L302" s="25">
        <f>ROUND(K302*0.14575,0)</f>
        <v/>
      </c>
      <c r="M302" s="25">
        <f>IF(K302=0,0,ROUNDDOWN(ROUND((K302-L302)*LOOKUP(I302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02" s="25">
        <f>B302*C302+K302</f>
        <v/>
      </c>
      <c r="O302" s="25">
        <f>H302*C302+L302</f>
        <v/>
      </c>
      <c r="P302" s="25">
        <f>J302*C302+M302</f>
        <v/>
      </c>
      <c r="Q302" s="25">
        <f>IF(F302=1,IF(N302&lt;741000,0,IF(N302&lt;2191000,N302-740000,IF(N302&lt;2193000,1451000,IF(N302&lt;2196000,1453000,IF(N302&lt;2200000,1456000,IF(N302&lt;6600000,ROUND(IF(FLOOR(N302,4000)&lt;=3600000,FLOOR(N302,4000)*0.7-80000,FLOOR(N302,4000)*0.8-440000),0),IF(N302&lt;=8500000,ROUNDDOWN(N302*0.9-1100000,0),N302-1950000))))))),IF(N302&lt;651000,0,IF(N302&lt;1900000,N302-650000,IF(N302&lt;6600000,ROUND(IF(FLOOR(N302,4000)&lt;=3600000,FLOOR(N302,4000)*0.7-80000,FLOOR(N302,4000)*0.8-440000),0),IF(N302&lt;=8500000,ROUNDDOWN(N302*0.9-1100000,0),N302-1950000)))))</f>
        <v/>
      </c>
      <c r="R302" s="25">
        <f>IF(F302=1,LOOKUP(Q302,{0,4890001,6550001,23500001},{1040000,670000,620000,0}),LOOKUP(Q302,{0,1320001,3360001,4890001,6550001,23500001},{950000,880000,680000,630000,580000,0}))</f>
        <v/>
      </c>
      <c r="S302" s="25">
        <f>MAX(0,ROUNDDOWN(Q302-O302-R302-G302,-3))</f>
        <v/>
      </c>
      <c r="T302" s="25">
        <f>IF(S302&lt;=0,0,ROUNDDOWN(S302*LOOKUP(S302,{0,1950001,3300001,6950001,9000001,18000001,40000001},{0.05,0.1,0.2,0.23,0.33,0.4,0.45})-LOOKUP(S302,{0,1950001,3300001,6950001,9000001,18000001,40000001},{0,97500,427500,636000,1536000,2796000,4796000}),0)+ROUNDDOWN(ROUNDDOWN(S302*LOOKUP(S302,{0,1950001,3300001,6950001,9000001,18000001,40000001},{0.05,0.1,0.2,0.23,0.33,0.4,0.45})-LOOKUP(S302,{0,1950001,3300001,6950001,9000001,18000001,40000001},{0,97500,427500,636000,1536000,2796000,4796000}),0)*0.021,0))</f>
        <v/>
      </c>
      <c r="U302" s="25">
        <f>P302-T302</f>
        <v/>
      </c>
      <c r="V302" s="26">
        <f>IF(AND(P302&gt;0,T302=0),1,0)</f>
        <v/>
      </c>
    </row>
    <row r="303">
      <c r="A303" t="inlineStr">
        <is>
          <t>1万円刻み</t>
        </is>
      </c>
      <c r="B303" s="25">
        <f>'4_1万円刻み'!$A$13</f>
        <v/>
      </c>
      <c r="C303" s="26" t="n">
        <v>1</v>
      </c>
      <c r="D303" s="27" t="n">
        <v>0</v>
      </c>
      <c r="E303" s="26" t="n">
        <v>7</v>
      </c>
      <c r="F303" s="26" t="n">
        <v>1</v>
      </c>
      <c r="G303" s="25" t="n">
        <v>0</v>
      </c>
      <c r="H303" s="25">
        <f>ROUND(B303*0.14575,0)</f>
        <v/>
      </c>
      <c r="I303" s="25">
        <f>B303-H303</f>
        <v/>
      </c>
      <c r="J303" s="25">
        <f>IF(MAX(0,I303-ROUNDUP(IF(I303&lt;=158333,54167,I303*LOOKUP(I303,{0,158334,300000,550000,708331},{0,0.3,0.2,0.1,0})+LOOKUP(I303,{0,158334,300000,550000,708331},{0,6667,36667,91667,162500})),0)-LOOKUP(I303,{0,2120834,2162500,2204167,2245834},{48334,40000,26667,13334,0}))&lt;=0,0,ROUND(MAX(0,I303-ROUNDUP(IF(I303&lt;=158333,54167,I303*LOOKUP(I303,{0,158334,300000,550000,708331},{0,0.3,0.2,0.1,0})+LOOKUP(I303,{0,158334,300000,550000,708331},{0,6667,36667,91667,162500})),0)-LOOKUP(I303,{0,2120834,2162500,2204167,2245834},{48334,40000,26667,13334,0}))*LOOKUP(MAX(0,I303-ROUNDUP(IF(I303&lt;=158333,54167,I303*LOOKUP(I303,{0,158334,300000,550000,708331},{0,0.3,0.2,0.1,0})+LOOKUP(I303,{0,158334,300000,550000,708331},{0,6667,36667,91667,162500})),0)-LOOKUP(I303,{0,2120834,2162500,2204167,2245834},{48334,40000,26667,13334,0})),{0,162501,275001,579167,750001,1500001,3333334},{0.05105,0.1021,0.2042,0.23483,0.33693,0.4084,0.45945})-LOOKUP(MAX(0,I303-ROUNDUP(IF(I303&lt;=158333,54167,I303*LOOKUP(I303,{0,158334,300000,550000,708331},{0,0.3,0.2,0.1,0})+LOOKUP(I303,{0,158334,300000,550000,708331},{0,6667,36667,91667,162500})),0)-LOOKUP(I303,{0,2120834,2162500,2204167,2245834},{48334,40000,26667,13334,0})),{0,162501,275001,579167,750001,1500001,3333334},{0,8296,36374,54113,130688,237893,408061}),-1))</f>
        <v/>
      </c>
      <c r="K303" s="25">
        <f>IF(AND(D303&gt;0,C303&gt;=E303),ROUND(B303*D303,0),0)</f>
        <v/>
      </c>
      <c r="L303" s="25">
        <f>ROUND(K303*0.14575,0)</f>
        <v/>
      </c>
      <c r="M303" s="25">
        <f>IF(K303=0,0,ROUNDDOWN(ROUND((K303-L303)*LOOKUP(I303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03" s="25">
        <f>B303*C303+K303</f>
        <v/>
      </c>
      <c r="O303" s="25">
        <f>H303*C303+L303</f>
        <v/>
      </c>
      <c r="P303" s="25">
        <f>J303*C303+M303</f>
        <v/>
      </c>
      <c r="Q303" s="25">
        <f>IF(F303=1,IF(N303&lt;741000,0,IF(N303&lt;2191000,N303-740000,IF(N303&lt;2193000,1451000,IF(N303&lt;2196000,1453000,IF(N303&lt;2200000,1456000,IF(N303&lt;6600000,ROUND(IF(FLOOR(N303,4000)&lt;=3600000,FLOOR(N303,4000)*0.7-80000,FLOOR(N303,4000)*0.8-440000),0),IF(N303&lt;=8500000,ROUNDDOWN(N303*0.9-1100000,0),N303-1950000))))))),IF(N303&lt;651000,0,IF(N303&lt;1900000,N303-650000,IF(N303&lt;6600000,ROUND(IF(FLOOR(N303,4000)&lt;=3600000,FLOOR(N303,4000)*0.7-80000,FLOOR(N303,4000)*0.8-440000),0),IF(N303&lt;=8500000,ROUNDDOWN(N303*0.9-1100000,0),N303-1950000)))))</f>
        <v/>
      </c>
      <c r="R303" s="25">
        <f>IF(F303=1,LOOKUP(Q303,{0,4890001,6550001,23500001},{1040000,670000,620000,0}),LOOKUP(Q303,{0,1320001,3360001,4890001,6550001,23500001},{950000,880000,680000,630000,580000,0}))</f>
        <v/>
      </c>
      <c r="S303" s="25">
        <f>MAX(0,ROUNDDOWN(Q303-O303-R303-G303,-3))</f>
        <v/>
      </c>
      <c r="T303" s="25">
        <f>IF(S303&lt;=0,0,ROUNDDOWN(S303*LOOKUP(S303,{0,1950001,3300001,6950001,9000001,18000001,40000001},{0.05,0.1,0.2,0.23,0.33,0.4,0.45})-LOOKUP(S303,{0,1950001,3300001,6950001,9000001,18000001,40000001},{0,97500,427500,636000,1536000,2796000,4796000}),0)+ROUNDDOWN(ROUNDDOWN(S303*LOOKUP(S303,{0,1950001,3300001,6950001,9000001,18000001,40000001},{0.05,0.1,0.2,0.23,0.33,0.4,0.45})-LOOKUP(S303,{0,1950001,3300001,6950001,9000001,18000001,40000001},{0,97500,427500,636000,1536000,2796000,4796000}),0)*0.021,0))</f>
        <v/>
      </c>
      <c r="U303" s="25">
        <f>P303-T303</f>
        <v/>
      </c>
      <c r="V303" s="26">
        <f>IF(AND(P303&gt;0,T303=0),1,0)</f>
        <v/>
      </c>
    </row>
    <row r="304">
      <c r="A304" t="inlineStr">
        <is>
          <t>1万円刻み</t>
        </is>
      </c>
      <c r="B304" s="25">
        <f>'4_1万円刻み'!$A$13</f>
        <v/>
      </c>
      <c r="C304" s="26" t="n">
        <v>2</v>
      </c>
      <c r="D304" s="27" t="n">
        <v>0</v>
      </c>
      <c r="E304" s="26" t="n">
        <v>7</v>
      </c>
      <c r="F304" s="26" t="n">
        <v>1</v>
      </c>
      <c r="G304" s="25" t="n">
        <v>0</v>
      </c>
      <c r="H304" s="25">
        <f>ROUND(B304*0.14575,0)</f>
        <v/>
      </c>
      <c r="I304" s="25">
        <f>B304-H304</f>
        <v/>
      </c>
      <c r="J304" s="25">
        <f>IF(MAX(0,I304-ROUNDUP(IF(I304&lt;=158333,54167,I304*LOOKUP(I304,{0,158334,300000,550000,708331},{0,0.3,0.2,0.1,0})+LOOKUP(I304,{0,158334,300000,550000,708331},{0,6667,36667,91667,162500})),0)-LOOKUP(I304,{0,2120834,2162500,2204167,2245834},{48334,40000,26667,13334,0}))&lt;=0,0,ROUND(MAX(0,I304-ROUNDUP(IF(I304&lt;=158333,54167,I304*LOOKUP(I304,{0,158334,300000,550000,708331},{0,0.3,0.2,0.1,0})+LOOKUP(I304,{0,158334,300000,550000,708331},{0,6667,36667,91667,162500})),0)-LOOKUP(I304,{0,2120834,2162500,2204167,2245834},{48334,40000,26667,13334,0}))*LOOKUP(MAX(0,I304-ROUNDUP(IF(I304&lt;=158333,54167,I304*LOOKUP(I304,{0,158334,300000,550000,708331},{0,0.3,0.2,0.1,0})+LOOKUP(I304,{0,158334,300000,550000,708331},{0,6667,36667,91667,162500})),0)-LOOKUP(I304,{0,2120834,2162500,2204167,2245834},{48334,40000,26667,13334,0})),{0,162501,275001,579167,750001,1500001,3333334},{0.05105,0.1021,0.2042,0.23483,0.33693,0.4084,0.45945})-LOOKUP(MAX(0,I304-ROUNDUP(IF(I304&lt;=158333,54167,I304*LOOKUP(I304,{0,158334,300000,550000,708331},{0,0.3,0.2,0.1,0})+LOOKUP(I304,{0,158334,300000,550000,708331},{0,6667,36667,91667,162500})),0)-LOOKUP(I304,{0,2120834,2162500,2204167,2245834},{48334,40000,26667,13334,0})),{0,162501,275001,579167,750001,1500001,3333334},{0,8296,36374,54113,130688,237893,408061}),-1))</f>
        <v/>
      </c>
      <c r="K304" s="25">
        <f>IF(AND(D304&gt;0,C304&gt;=E304),ROUND(B304*D304,0),0)</f>
        <v/>
      </c>
      <c r="L304" s="25">
        <f>ROUND(K304*0.14575,0)</f>
        <v/>
      </c>
      <c r="M304" s="25">
        <f>IF(K304=0,0,ROUNDDOWN(ROUND((K304-L304)*LOOKUP(I304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04" s="25">
        <f>B304*C304+K304</f>
        <v/>
      </c>
      <c r="O304" s="25">
        <f>H304*C304+L304</f>
        <v/>
      </c>
      <c r="P304" s="25">
        <f>J304*C304+M304</f>
        <v/>
      </c>
      <c r="Q304" s="25">
        <f>IF(F304=1,IF(N304&lt;741000,0,IF(N304&lt;2191000,N304-740000,IF(N304&lt;2193000,1451000,IF(N304&lt;2196000,1453000,IF(N304&lt;2200000,1456000,IF(N304&lt;6600000,ROUND(IF(FLOOR(N304,4000)&lt;=3600000,FLOOR(N304,4000)*0.7-80000,FLOOR(N304,4000)*0.8-440000),0),IF(N304&lt;=8500000,ROUNDDOWN(N304*0.9-1100000,0),N304-1950000))))))),IF(N304&lt;651000,0,IF(N304&lt;1900000,N304-650000,IF(N304&lt;6600000,ROUND(IF(FLOOR(N304,4000)&lt;=3600000,FLOOR(N304,4000)*0.7-80000,FLOOR(N304,4000)*0.8-440000),0),IF(N304&lt;=8500000,ROUNDDOWN(N304*0.9-1100000,0),N304-1950000)))))</f>
        <v/>
      </c>
      <c r="R304" s="25">
        <f>IF(F304=1,LOOKUP(Q304,{0,4890001,6550001,23500001},{1040000,670000,620000,0}),LOOKUP(Q304,{0,1320001,3360001,4890001,6550001,23500001},{950000,880000,680000,630000,580000,0}))</f>
        <v/>
      </c>
      <c r="S304" s="25">
        <f>MAX(0,ROUNDDOWN(Q304-O304-R304-G304,-3))</f>
        <v/>
      </c>
      <c r="T304" s="25">
        <f>IF(S304&lt;=0,0,ROUNDDOWN(S304*LOOKUP(S304,{0,1950001,3300001,6950001,9000001,18000001,40000001},{0.05,0.1,0.2,0.23,0.33,0.4,0.45})-LOOKUP(S304,{0,1950001,3300001,6950001,9000001,18000001,40000001},{0,97500,427500,636000,1536000,2796000,4796000}),0)+ROUNDDOWN(ROUNDDOWN(S304*LOOKUP(S304,{0,1950001,3300001,6950001,9000001,18000001,40000001},{0.05,0.1,0.2,0.23,0.33,0.4,0.45})-LOOKUP(S304,{0,1950001,3300001,6950001,9000001,18000001,40000001},{0,97500,427500,636000,1536000,2796000,4796000}),0)*0.021,0))</f>
        <v/>
      </c>
      <c r="U304" s="25">
        <f>P304-T304</f>
        <v/>
      </c>
      <c r="V304" s="26">
        <f>IF(AND(P304&gt;0,T304=0),1,0)</f>
        <v/>
      </c>
    </row>
    <row r="305">
      <c r="A305" t="inlineStr">
        <is>
          <t>1万円刻み</t>
        </is>
      </c>
      <c r="B305" s="25">
        <f>'4_1万円刻み'!$A$13</f>
        <v/>
      </c>
      <c r="C305" s="26" t="n">
        <v>3</v>
      </c>
      <c r="D305" s="27" t="n">
        <v>0</v>
      </c>
      <c r="E305" s="26" t="n">
        <v>7</v>
      </c>
      <c r="F305" s="26" t="n">
        <v>1</v>
      </c>
      <c r="G305" s="25" t="n">
        <v>0</v>
      </c>
      <c r="H305" s="25">
        <f>ROUND(B305*0.14575,0)</f>
        <v/>
      </c>
      <c r="I305" s="25">
        <f>B305-H305</f>
        <v/>
      </c>
      <c r="J305" s="25">
        <f>IF(MAX(0,I305-ROUNDUP(IF(I305&lt;=158333,54167,I305*LOOKUP(I305,{0,158334,300000,550000,708331},{0,0.3,0.2,0.1,0})+LOOKUP(I305,{0,158334,300000,550000,708331},{0,6667,36667,91667,162500})),0)-LOOKUP(I305,{0,2120834,2162500,2204167,2245834},{48334,40000,26667,13334,0}))&lt;=0,0,ROUND(MAX(0,I305-ROUNDUP(IF(I305&lt;=158333,54167,I305*LOOKUP(I305,{0,158334,300000,550000,708331},{0,0.3,0.2,0.1,0})+LOOKUP(I305,{0,158334,300000,550000,708331},{0,6667,36667,91667,162500})),0)-LOOKUP(I305,{0,2120834,2162500,2204167,2245834},{48334,40000,26667,13334,0}))*LOOKUP(MAX(0,I305-ROUNDUP(IF(I305&lt;=158333,54167,I305*LOOKUP(I305,{0,158334,300000,550000,708331},{0,0.3,0.2,0.1,0})+LOOKUP(I305,{0,158334,300000,550000,708331},{0,6667,36667,91667,162500})),0)-LOOKUP(I305,{0,2120834,2162500,2204167,2245834},{48334,40000,26667,13334,0})),{0,162501,275001,579167,750001,1500001,3333334},{0.05105,0.1021,0.2042,0.23483,0.33693,0.4084,0.45945})-LOOKUP(MAX(0,I305-ROUNDUP(IF(I305&lt;=158333,54167,I305*LOOKUP(I305,{0,158334,300000,550000,708331},{0,0.3,0.2,0.1,0})+LOOKUP(I305,{0,158334,300000,550000,708331},{0,6667,36667,91667,162500})),0)-LOOKUP(I305,{0,2120834,2162500,2204167,2245834},{48334,40000,26667,13334,0})),{0,162501,275001,579167,750001,1500001,3333334},{0,8296,36374,54113,130688,237893,408061}),-1))</f>
        <v/>
      </c>
      <c r="K305" s="25">
        <f>IF(AND(D305&gt;0,C305&gt;=E305),ROUND(B305*D305,0),0)</f>
        <v/>
      </c>
      <c r="L305" s="25">
        <f>ROUND(K305*0.14575,0)</f>
        <v/>
      </c>
      <c r="M305" s="25">
        <f>IF(K305=0,0,ROUNDDOWN(ROUND((K305-L305)*LOOKUP(I305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05" s="25">
        <f>B305*C305+K305</f>
        <v/>
      </c>
      <c r="O305" s="25">
        <f>H305*C305+L305</f>
        <v/>
      </c>
      <c r="P305" s="25">
        <f>J305*C305+M305</f>
        <v/>
      </c>
      <c r="Q305" s="25">
        <f>IF(F305=1,IF(N305&lt;741000,0,IF(N305&lt;2191000,N305-740000,IF(N305&lt;2193000,1451000,IF(N305&lt;2196000,1453000,IF(N305&lt;2200000,1456000,IF(N305&lt;6600000,ROUND(IF(FLOOR(N305,4000)&lt;=3600000,FLOOR(N305,4000)*0.7-80000,FLOOR(N305,4000)*0.8-440000),0),IF(N305&lt;=8500000,ROUNDDOWN(N305*0.9-1100000,0),N305-1950000))))))),IF(N305&lt;651000,0,IF(N305&lt;1900000,N305-650000,IF(N305&lt;6600000,ROUND(IF(FLOOR(N305,4000)&lt;=3600000,FLOOR(N305,4000)*0.7-80000,FLOOR(N305,4000)*0.8-440000),0),IF(N305&lt;=8500000,ROUNDDOWN(N305*0.9-1100000,0),N305-1950000)))))</f>
        <v/>
      </c>
      <c r="R305" s="25">
        <f>IF(F305=1,LOOKUP(Q305,{0,4890001,6550001,23500001},{1040000,670000,620000,0}),LOOKUP(Q305,{0,1320001,3360001,4890001,6550001,23500001},{950000,880000,680000,630000,580000,0}))</f>
        <v/>
      </c>
      <c r="S305" s="25">
        <f>MAX(0,ROUNDDOWN(Q305-O305-R305-G305,-3))</f>
        <v/>
      </c>
      <c r="T305" s="25">
        <f>IF(S305&lt;=0,0,ROUNDDOWN(S305*LOOKUP(S305,{0,1950001,3300001,6950001,9000001,18000001,40000001},{0.05,0.1,0.2,0.23,0.33,0.4,0.45})-LOOKUP(S305,{0,1950001,3300001,6950001,9000001,18000001,40000001},{0,97500,427500,636000,1536000,2796000,4796000}),0)+ROUNDDOWN(ROUNDDOWN(S305*LOOKUP(S305,{0,1950001,3300001,6950001,9000001,18000001,40000001},{0.05,0.1,0.2,0.23,0.33,0.4,0.45})-LOOKUP(S305,{0,1950001,3300001,6950001,9000001,18000001,40000001},{0,97500,427500,636000,1536000,2796000,4796000}),0)*0.021,0))</f>
        <v/>
      </c>
      <c r="U305" s="25">
        <f>P305-T305</f>
        <v/>
      </c>
      <c r="V305" s="26">
        <f>IF(AND(P305&gt;0,T305=0),1,0)</f>
        <v/>
      </c>
    </row>
    <row r="306">
      <c r="A306" t="inlineStr">
        <is>
          <t>1万円刻み</t>
        </is>
      </c>
      <c r="B306" s="25">
        <f>'4_1万円刻み'!$A$13</f>
        <v/>
      </c>
      <c r="C306" s="26" t="n">
        <v>4</v>
      </c>
      <c r="D306" s="27" t="n">
        <v>0</v>
      </c>
      <c r="E306" s="26" t="n">
        <v>7</v>
      </c>
      <c r="F306" s="26" t="n">
        <v>1</v>
      </c>
      <c r="G306" s="25" t="n">
        <v>0</v>
      </c>
      <c r="H306" s="25">
        <f>ROUND(B306*0.14575,0)</f>
        <v/>
      </c>
      <c r="I306" s="25">
        <f>B306-H306</f>
        <v/>
      </c>
      <c r="J306" s="25">
        <f>IF(MAX(0,I306-ROUNDUP(IF(I306&lt;=158333,54167,I306*LOOKUP(I306,{0,158334,300000,550000,708331},{0,0.3,0.2,0.1,0})+LOOKUP(I306,{0,158334,300000,550000,708331},{0,6667,36667,91667,162500})),0)-LOOKUP(I306,{0,2120834,2162500,2204167,2245834},{48334,40000,26667,13334,0}))&lt;=0,0,ROUND(MAX(0,I306-ROUNDUP(IF(I306&lt;=158333,54167,I306*LOOKUP(I306,{0,158334,300000,550000,708331},{0,0.3,0.2,0.1,0})+LOOKUP(I306,{0,158334,300000,550000,708331},{0,6667,36667,91667,162500})),0)-LOOKUP(I306,{0,2120834,2162500,2204167,2245834},{48334,40000,26667,13334,0}))*LOOKUP(MAX(0,I306-ROUNDUP(IF(I306&lt;=158333,54167,I306*LOOKUP(I306,{0,158334,300000,550000,708331},{0,0.3,0.2,0.1,0})+LOOKUP(I306,{0,158334,300000,550000,708331},{0,6667,36667,91667,162500})),0)-LOOKUP(I306,{0,2120834,2162500,2204167,2245834},{48334,40000,26667,13334,0})),{0,162501,275001,579167,750001,1500001,3333334},{0.05105,0.1021,0.2042,0.23483,0.33693,0.4084,0.45945})-LOOKUP(MAX(0,I306-ROUNDUP(IF(I306&lt;=158333,54167,I306*LOOKUP(I306,{0,158334,300000,550000,708331},{0,0.3,0.2,0.1,0})+LOOKUP(I306,{0,158334,300000,550000,708331},{0,6667,36667,91667,162500})),0)-LOOKUP(I306,{0,2120834,2162500,2204167,2245834},{48334,40000,26667,13334,0})),{0,162501,275001,579167,750001,1500001,3333334},{0,8296,36374,54113,130688,237893,408061}),-1))</f>
        <v/>
      </c>
      <c r="K306" s="25">
        <f>IF(AND(D306&gt;0,C306&gt;=E306),ROUND(B306*D306,0),0)</f>
        <v/>
      </c>
      <c r="L306" s="25">
        <f>ROUND(K306*0.14575,0)</f>
        <v/>
      </c>
      <c r="M306" s="25">
        <f>IF(K306=0,0,ROUNDDOWN(ROUND((K306-L306)*LOOKUP(I306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06" s="25">
        <f>B306*C306+K306</f>
        <v/>
      </c>
      <c r="O306" s="25">
        <f>H306*C306+L306</f>
        <v/>
      </c>
      <c r="P306" s="25">
        <f>J306*C306+M306</f>
        <v/>
      </c>
      <c r="Q306" s="25">
        <f>IF(F306=1,IF(N306&lt;741000,0,IF(N306&lt;2191000,N306-740000,IF(N306&lt;2193000,1451000,IF(N306&lt;2196000,1453000,IF(N306&lt;2200000,1456000,IF(N306&lt;6600000,ROUND(IF(FLOOR(N306,4000)&lt;=3600000,FLOOR(N306,4000)*0.7-80000,FLOOR(N306,4000)*0.8-440000),0),IF(N306&lt;=8500000,ROUNDDOWN(N306*0.9-1100000,0),N306-1950000))))))),IF(N306&lt;651000,0,IF(N306&lt;1900000,N306-650000,IF(N306&lt;6600000,ROUND(IF(FLOOR(N306,4000)&lt;=3600000,FLOOR(N306,4000)*0.7-80000,FLOOR(N306,4000)*0.8-440000),0),IF(N306&lt;=8500000,ROUNDDOWN(N306*0.9-1100000,0),N306-1950000)))))</f>
        <v/>
      </c>
      <c r="R306" s="25">
        <f>IF(F306=1,LOOKUP(Q306,{0,4890001,6550001,23500001},{1040000,670000,620000,0}),LOOKUP(Q306,{0,1320001,3360001,4890001,6550001,23500001},{950000,880000,680000,630000,580000,0}))</f>
        <v/>
      </c>
      <c r="S306" s="25">
        <f>MAX(0,ROUNDDOWN(Q306-O306-R306-G306,-3))</f>
        <v/>
      </c>
      <c r="T306" s="25">
        <f>IF(S306&lt;=0,0,ROUNDDOWN(S306*LOOKUP(S306,{0,1950001,3300001,6950001,9000001,18000001,40000001},{0.05,0.1,0.2,0.23,0.33,0.4,0.45})-LOOKUP(S306,{0,1950001,3300001,6950001,9000001,18000001,40000001},{0,97500,427500,636000,1536000,2796000,4796000}),0)+ROUNDDOWN(ROUNDDOWN(S306*LOOKUP(S306,{0,1950001,3300001,6950001,9000001,18000001,40000001},{0.05,0.1,0.2,0.23,0.33,0.4,0.45})-LOOKUP(S306,{0,1950001,3300001,6950001,9000001,18000001,40000001},{0,97500,427500,636000,1536000,2796000,4796000}),0)*0.021,0))</f>
        <v/>
      </c>
      <c r="U306" s="25">
        <f>P306-T306</f>
        <v/>
      </c>
      <c r="V306" s="26">
        <f>IF(AND(P306&gt;0,T306=0),1,0)</f>
        <v/>
      </c>
    </row>
    <row r="307">
      <c r="A307" t="inlineStr">
        <is>
          <t>1万円刻み</t>
        </is>
      </c>
      <c r="B307" s="25">
        <f>'4_1万円刻み'!$A$13</f>
        <v/>
      </c>
      <c r="C307" s="26" t="n">
        <v>5</v>
      </c>
      <c r="D307" s="27" t="n">
        <v>0</v>
      </c>
      <c r="E307" s="26" t="n">
        <v>7</v>
      </c>
      <c r="F307" s="26" t="n">
        <v>1</v>
      </c>
      <c r="G307" s="25" t="n">
        <v>0</v>
      </c>
      <c r="H307" s="25">
        <f>ROUND(B307*0.14575,0)</f>
        <v/>
      </c>
      <c r="I307" s="25">
        <f>B307-H307</f>
        <v/>
      </c>
      <c r="J307" s="25">
        <f>IF(MAX(0,I307-ROUNDUP(IF(I307&lt;=158333,54167,I307*LOOKUP(I307,{0,158334,300000,550000,708331},{0,0.3,0.2,0.1,0})+LOOKUP(I307,{0,158334,300000,550000,708331},{0,6667,36667,91667,162500})),0)-LOOKUP(I307,{0,2120834,2162500,2204167,2245834},{48334,40000,26667,13334,0}))&lt;=0,0,ROUND(MAX(0,I307-ROUNDUP(IF(I307&lt;=158333,54167,I307*LOOKUP(I307,{0,158334,300000,550000,708331},{0,0.3,0.2,0.1,0})+LOOKUP(I307,{0,158334,300000,550000,708331},{0,6667,36667,91667,162500})),0)-LOOKUP(I307,{0,2120834,2162500,2204167,2245834},{48334,40000,26667,13334,0}))*LOOKUP(MAX(0,I307-ROUNDUP(IF(I307&lt;=158333,54167,I307*LOOKUP(I307,{0,158334,300000,550000,708331},{0,0.3,0.2,0.1,0})+LOOKUP(I307,{0,158334,300000,550000,708331},{0,6667,36667,91667,162500})),0)-LOOKUP(I307,{0,2120834,2162500,2204167,2245834},{48334,40000,26667,13334,0})),{0,162501,275001,579167,750001,1500001,3333334},{0.05105,0.1021,0.2042,0.23483,0.33693,0.4084,0.45945})-LOOKUP(MAX(0,I307-ROUNDUP(IF(I307&lt;=158333,54167,I307*LOOKUP(I307,{0,158334,300000,550000,708331},{0,0.3,0.2,0.1,0})+LOOKUP(I307,{0,158334,300000,550000,708331},{0,6667,36667,91667,162500})),0)-LOOKUP(I307,{0,2120834,2162500,2204167,2245834},{48334,40000,26667,13334,0})),{0,162501,275001,579167,750001,1500001,3333334},{0,8296,36374,54113,130688,237893,408061}),-1))</f>
        <v/>
      </c>
      <c r="K307" s="25">
        <f>IF(AND(D307&gt;0,C307&gt;=E307),ROUND(B307*D307,0),0)</f>
        <v/>
      </c>
      <c r="L307" s="25">
        <f>ROUND(K307*0.14575,0)</f>
        <v/>
      </c>
      <c r="M307" s="25">
        <f>IF(K307=0,0,ROUNDDOWN(ROUND((K307-L307)*LOOKUP(I307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07" s="25">
        <f>B307*C307+K307</f>
        <v/>
      </c>
      <c r="O307" s="25">
        <f>H307*C307+L307</f>
        <v/>
      </c>
      <c r="P307" s="25">
        <f>J307*C307+M307</f>
        <v/>
      </c>
      <c r="Q307" s="25">
        <f>IF(F307=1,IF(N307&lt;741000,0,IF(N307&lt;2191000,N307-740000,IF(N307&lt;2193000,1451000,IF(N307&lt;2196000,1453000,IF(N307&lt;2200000,1456000,IF(N307&lt;6600000,ROUND(IF(FLOOR(N307,4000)&lt;=3600000,FLOOR(N307,4000)*0.7-80000,FLOOR(N307,4000)*0.8-440000),0),IF(N307&lt;=8500000,ROUNDDOWN(N307*0.9-1100000,0),N307-1950000))))))),IF(N307&lt;651000,0,IF(N307&lt;1900000,N307-650000,IF(N307&lt;6600000,ROUND(IF(FLOOR(N307,4000)&lt;=3600000,FLOOR(N307,4000)*0.7-80000,FLOOR(N307,4000)*0.8-440000),0),IF(N307&lt;=8500000,ROUNDDOWN(N307*0.9-1100000,0),N307-1950000)))))</f>
        <v/>
      </c>
      <c r="R307" s="25">
        <f>IF(F307=1,LOOKUP(Q307,{0,4890001,6550001,23500001},{1040000,670000,620000,0}),LOOKUP(Q307,{0,1320001,3360001,4890001,6550001,23500001},{950000,880000,680000,630000,580000,0}))</f>
        <v/>
      </c>
      <c r="S307" s="25">
        <f>MAX(0,ROUNDDOWN(Q307-O307-R307-G307,-3))</f>
        <v/>
      </c>
      <c r="T307" s="25">
        <f>IF(S307&lt;=0,0,ROUNDDOWN(S307*LOOKUP(S307,{0,1950001,3300001,6950001,9000001,18000001,40000001},{0.05,0.1,0.2,0.23,0.33,0.4,0.45})-LOOKUP(S307,{0,1950001,3300001,6950001,9000001,18000001,40000001},{0,97500,427500,636000,1536000,2796000,4796000}),0)+ROUNDDOWN(ROUNDDOWN(S307*LOOKUP(S307,{0,1950001,3300001,6950001,9000001,18000001,40000001},{0.05,0.1,0.2,0.23,0.33,0.4,0.45})-LOOKUP(S307,{0,1950001,3300001,6950001,9000001,18000001,40000001},{0,97500,427500,636000,1536000,2796000,4796000}),0)*0.021,0))</f>
        <v/>
      </c>
      <c r="U307" s="25">
        <f>P307-T307</f>
        <v/>
      </c>
      <c r="V307" s="26">
        <f>IF(AND(P307&gt;0,T307=0),1,0)</f>
        <v/>
      </c>
    </row>
    <row r="308">
      <c r="A308" t="inlineStr">
        <is>
          <t>1万円刻み</t>
        </is>
      </c>
      <c r="B308" s="25">
        <f>'4_1万円刻み'!$A$13</f>
        <v/>
      </c>
      <c r="C308" s="26" t="n">
        <v>6</v>
      </c>
      <c r="D308" s="27" t="n">
        <v>0</v>
      </c>
      <c r="E308" s="26" t="n">
        <v>7</v>
      </c>
      <c r="F308" s="26" t="n">
        <v>1</v>
      </c>
      <c r="G308" s="25" t="n">
        <v>0</v>
      </c>
      <c r="H308" s="25">
        <f>ROUND(B308*0.14575,0)</f>
        <v/>
      </c>
      <c r="I308" s="25">
        <f>B308-H308</f>
        <v/>
      </c>
      <c r="J308" s="25">
        <f>IF(MAX(0,I308-ROUNDUP(IF(I308&lt;=158333,54167,I308*LOOKUP(I308,{0,158334,300000,550000,708331},{0,0.3,0.2,0.1,0})+LOOKUP(I308,{0,158334,300000,550000,708331},{0,6667,36667,91667,162500})),0)-LOOKUP(I308,{0,2120834,2162500,2204167,2245834},{48334,40000,26667,13334,0}))&lt;=0,0,ROUND(MAX(0,I308-ROUNDUP(IF(I308&lt;=158333,54167,I308*LOOKUP(I308,{0,158334,300000,550000,708331},{0,0.3,0.2,0.1,0})+LOOKUP(I308,{0,158334,300000,550000,708331},{0,6667,36667,91667,162500})),0)-LOOKUP(I308,{0,2120834,2162500,2204167,2245834},{48334,40000,26667,13334,0}))*LOOKUP(MAX(0,I308-ROUNDUP(IF(I308&lt;=158333,54167,I308*LOOKUP(I308,{0,158334,300000,550000,708331},{0,0.3,0.2,0.1,0})+LOOKUP(I308,{0,158334,300000,550000,708331},{0,6667,36667,91667,162500})),0)-LOOKUP(I308,{0,2120834,2162500,2204167,2245834},{48334,40000,26667,13334,0})),{0,162501,275001,579167,750001,1500001,3333334},{0.05105,0.1021,0.2042,0.23483,0.33693,0.4084,0.45945})-LOOKUP(MAX(0,I308-ROUNDUP(IF(I308&lt;=158333,54167,I308*LOOKUP(I308,{0,158334,300000,550000,708331},{0,0.3,0.2,0.1,0})+LOOKUP(I308,{0,158334,300000,550000,708331},{0,6667,36667,91667,162500})),0)-LOOKUP(I308,{0,2120834,2162500,2204167,2245834},{48334,40000,26667,13334,0})),{0,162501,275001,579167,750001,1500001,3333334},{0,8296,36374,54113,130688,237893,408061}),-1))</f>
        <v/>
      </c>
      <c r="K308" s="25">
        <f>IF(AND(D308&gt;0,C308&gt;=E308),ROUND(B308*D308,0),0)</f>
        <v/>
      </c>
      <c r="L308" s="25">
        <f>ROUND(K308*0.14575,0)</f>
        <v/>
      </c>
      <c r="M308" s="25">
        <f>IF(K308=0,0,ROUNDDOWN(ROUND((K308-L308)*LOOKUP(I308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08" s="25">
        <f>B308*C308+K308</f>
        <v/>
      </c>
      <c r="O308" s="25">
        <f>H308*C308+L308</f>
        <v/>
      </c>
      <c r="P308" s="25">
        <f>J308*C308+M308</f>
        <v/>
      </c>
      <c r="Q308" s="25">
        <f>IF(F308=1,IF(N308&lt;741000,0,IF(N308&lt;2191000,N308-740000,IF(N308&lt;2193000,1451000,IF(N308&lt;2196000,1453000,IF(N308&lt;2200000,1456000,IF(N308&lt;6600000,ROUND(IF(FLOOR(N308,4000)&lt;=3600000,FLOOR(N308,4000)*0.7-80000,FLOOR(N308,4000)*0.8-440000),0),IF(N308&lt;=8500000,ROUNDDOWN(N308*0.9-1100000,0),N308-1950000))))))),IF(N308&lt;651000,0,IF(N308&lt;1900000,N308-650000,IF(N308&lt;6600000,ROUND(IF(FLOOR(N308,4000)&lt;=3600000,FLOOR(N308,4000)*0.7-80000,FLOOR(N308,4000)*0.8-440000),0),IF(N308&lt;=8500000,ROUNDDOWN(N308*0.9-1100000,0),N308-1950000)))))</f>
        <v/>
      </c>
      <c r="R308" s="25">
        <f>IF(F308=1,LOOKUP(Q308,{0,4890001,6550001,23500001},{1040000,670000,620000,0}),LOOKUP(Q308,{0,1320001,3360001,4890001,6550001,23500001},{950000,880000,680000,630000,580000,0}))</f>
        <v/>
      </c>
      <c r="S308" s="25">
        <f>MAX(0,ROUNDDOWN(Q308-O308-R308-G308,-3))</f>
        <v/>
      </c>
      <c r="T308" s="25">
        <f>IF(S308&lt;=0,0,ROUNDDOWN(S308*LOOKUP(S308,{0,1950001,3300001,6950001,9000001,18000001,40000001},{0.05,0.1,0.2,0.23,0.33,0.4,0.45})-LOOKUP(S308,{0,1950001,3300001,6950001,9000001,18000001,40000001},{0,97500,427500,636000,1536000,2796000,4796000}),0)+ROUNDDOWN(ROUNDDOWN(S308*LOOKUP(S308,{0,1950001,3300001,6950001,9000001,18000001,40000001},{0.05,0.1,0.2,0.23,0.33,0.4,0.45})-LOOKUP(S308,{0,1950001,3300001,6950001,9000001,18000001,40000001},{0,97500,427500,636000,1536000,2796000,4796000}),0)*0.021,0))</f>
        <v/>
      </c>
      <c r="U308" s="25">
        <f>P308-T308</f>
        <v/>
      </c>
      <c r="V308" s="26">
        <f>IF(AND(P308&gt;0,T308=0),1,0)</f>
        <v/>
      </c>
    </row>
    <row r="309">
      <c r="A309" t="inlineStr">
        <is>
          <t>1万円刻み</t>
        </is>
      </c>
      <c r="B309" s="25">
        <f>'4_1万円刻み'!$A$13</f>
        <v/>
      </c>
      <c r="C309" s="26" t="n">
        <v>7</v>
      </c>
      <c r="D309" s="27" t="n">
        <v>0</v>
      </c>
      <c r="E309" s="26" t="n">
        <v>7</v>
      </c>
      <c r="F309" s="26" t="n">
        <v>1</v>
      </c>
      <c r="G309" s="25" t="n">
        <v>0</v>
      </c>
      <c r="H309" s="25">
        <f>ROUND(B309*0.14575,0)</f>
        <v/>
      </c>
      <c r="I309" s="25">
        <f>B309-H309</f>
        <v/>
      </c>
      <c r="J309" s="25">
        <f>IF(MAX(0,I309-ROUNDUP(IF(I309&lt;=158333,54167,I309*LOOKUP(I309,{0,158334,300000,550000,708331},{0,0.3,0.2,0.1,0})+LOOKUP(I309,{0,158334,300000,550000,708331},{0,6667,36667,91667,162500})),0)-LOOKUP(I309,{0,2120834,2162500,2204167,2245834},{48334,40000,26667,13334,0}))&lt;=0,0,ROUND(MAX(0,I309-ROUNDUP(IF(I309&lt;=158333,54167,I309*LOOKUP(I309,{0,158334,300000,550000,708331},{0,0.3,0.2,0.1,0})+LOOKUP(I309,{0,158334,300000,550000,708331},{0,6667,36667,91667,162500})),0)-LOOKUP(I309,{0,2120834,2162500,2204167,2245834},{48334,40000,26667,13334,0}))*LOOKUP(MAX(0,I309-ROUNDUP(IF(I309&lt;=158333,54167,I309*LOOKUP(I309,{0,158334,300000,550000,708331},{0,0.3,0.2,0.1,0})+LOOKUP(I309,{0,158334,300000,550000,708331},{0,6667,36667,91667,162500})),0)-LOOKUP(I309,{0,2120834,2162500,2204167,2245834},{48334,40000,26667,13334,0})),{0,162501,275001,579167,750001,1500001,3333334},{0.05105,0.1021,0.2042,0.23483,0.33693,0.4084,0.45945})-LOOKUP(MAX(0,I309-ROUNDUP(IF(I309&lt;=158333,54167,I309*LOOKUP(I309,{0,158334,300000,550000,708331},{0,0.3,0.2,0.1,0})+LOOKUP(I309,{0,158334,300000,550000,708331},{0,6667,36667,91667,162500})),0)-LOOKUP(I309,{0,2120834,2162500,2204167,2245834},{48334,40000,26667,13334,0})),{0,162501,275001,579167,750001,1500001,3333334},{0,8296,36374,54113,130688,237893,408061}),-1))</f>
        <v/>
      </c>
      <c r="K309" s="25">
        <f>IF(AND(D309&gt;0,C309&gt;=E309),ROUND(B309*D309,0),0)</f>
        <v/>
      </c>
      <c r="L309" s="25">
        <f>ROUND(K309*0.14575,0)</f>
        <v/>
      </c>
      <c r="M309" s="25">
        <f>IF(K309=0,0,ROUNDDOWN(ROUND((K309-L309)*LOOKUP(I309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09" s="25">
        <f>B309*C309+K309</f>
        <v/>
      </c>
      <c r="O309" s="25">
        <f>H309*C309+L309</f>
        <v/>
      </c>
      <c r="P309" s="25">
        <f>J309*C309+M309</f>
        <v/>
      </c>
      <c r="Q309" s="25">
        <f>IF(F309=1,IF(N309&lt;741000,0,IF(N309&lt;2191000,N309-740000,IF(N309&lt;2193000,1451000,IF(N309&lt;2196000,1453000,IF(N309&lt;2200000,1456000,IF(N309&lt;6600000,ROUND(IF(FLOOR(N309,4000)&lt;=3600000,FLOOR(N309,4000)*0.7-80000,FLOOR(N309,4000)*0.8-440000),0),IF(N309&lt;=8500000,ROUNDDOWN(N309*0.9-1100000,0),N309-1950000))))))),IF(N309&lt;651000,0,IF(N309&lt;1900000,N309-650000,IF(N309&lt;6600000,ROUND(IF(FLOOR(N309,4000)&lt;=3600000,FLOOR(N309,4000)*0.7-80000,FLOOR(N309,4000)*0.8-440000),0),IF(N309&lt;=8500000,ROUNDDOWN(N309*0.9-1100000,0),N309-1950000)))))</f>
        <v/>
      </c>
      <c r="R309" s="25">
        <f>IF(F309=1,LOOKUP(Q309,{0,4890001,6550001,23500001},{1040000,670000,620000,0}),LOOKUP(Q309,{0,1320001,3360001,4890001,6550001,23500001},{950000,880000,680000,630000,580000,0}))</f>
        <v/>
      </c>
      <c r="S309" s="25">
        <f>MAX(0,ROUNDDOWN(Q309-O309-R309-G309,-3))</f>
        <v/>
      </c>
      <c r="T309" s="25">
        <f>IF(S309&lt;=0,0,ROUNDDOWN(S309*LOOKUP(S309,{0,1950001,3300001,6950001,9000001,18000001,40000001},{0.05,0.1,0.2,0.23,0.33,0.4,0.45})-LOOKUP(S309,{0,1950001,3300001,6950001,9000001,18000001,40000001},{0,97500,427500,636000,1536000,2796000,4796000}),0)+ROUNDDOWN(ROUNDDOWN(S309*LOOKUP(S309,{0,1950001,3300001,6950001,9000001,18000001,40000001},{0.05,0.1,0.2,0.23,0.33,0.4,0.45})-LOOKUP(S309,{0,1950001,3300001,6950001,9000001,18000001,40000001},{0,97500,427500,636000,1536000,2796000,4796000}),0)*0.021,0))</f>
        <v/>
      </c>
      <c r="U309" s="25">
        <f>P309-T309</f>
        <v/>
      </c>
      <c r="V309" s="26">
        <f>IF(AND(P309&gt;0,T309=0),1,0)</f>
        <v/>
      </c>
    </row>
    <row r="310">
      <c r="A310" t="inlineStr">
        <is>
          <t>1万円刻み</t>
        </is>
      </c>
      <c r="B310" s="25">
        <f>'4_1万円刻み'!$A$13</f>
        <v/>
      </c>
      <c r="C310" s="26" t="n">
        <v>8</v>
      </c>
      <c r="D310" s="27" t="n">
        <v>0</v>
      </c>
      <c r="E310" s="26" t="n">
        <v>7</v>
      </c>
      <c r="F310" s="26" t="n">
        <v>1</v>
      </c>
      <c r="G310" s="25" t="n">
        <v>0</v>
      </c>
      <c r="H310" s="25">
        <f>ROUND(B310*0.14575,0)</f>
        <v/>
      </c>
      <c r="I310" s="25">
        <f>B310-H310</f>
        <v/>
      </c>
      <c r="J310" s="25">
        <f>IF(MAX(0,I310-ROUNDUP(IF(I310&lt;=158333,54167,I310*LOOKUP(I310,{0,158334,300000,550000,708331},{0,0.3,0.2,0.1,0})+LOOKUP(I310,{0,158334,300000,550000,708331},{0,6667,36667,91667,162500})),0)-LOOKUP(I310,{0,2120834,2162500,2204167,2245834},{48334,40000,26667,13334,0}))&lt;=0,0,ROUND(MAX(0,I310-ROUNDUP(IF(I310&lt;=158333,54167,I310*LOOKUP(I310,{0,158334,300000,550000,708331},{0,0.3,0.2,0.1,0})+LOOKUP(I310,{0,158334,300000,550000,708331},{0,6667,36667,91667,162500})),0)-LOOKUP(I310,{0,2120834,2162500,2204167,2245834},{48334,40000,26667,13334,0}))*LOOKUP(MAX(0,I310-ROUNDUP(IF(I310&lt;=158333,54167,I310*LOOKUP(I310,{0,158334,300000,550000,708331},{0,0.3,0.2,0.1,0})+LOOKUP(I310,{0,158334,300000,550000,708331},{0,6667,36667,91667,162500})),0)-LOOKUP(I310,{0,2120834,2162500,2204167,2245834},{48334,40000,26667,13334,0})),{0,162501,275001,579167,750001,1500001,3333334},{0.05105,0.1021,0.2042,0.23483,0.33693,0.4084,0.45945})-LOOKUP(MAX(0,I310-ROUNDUP(IF(I310&lt;=158333,54167,I310*LOOKUP(I310,{0,158334,300000,550000,708331},{0,0.3,0.2,0.1,0})+LOOKUP(I310,{0,158334,300000,550000,708331},{0,6667,36667,91667,162500})),0)-LOOKUP(I310,{0,2120834,2162500,2204167,2245834},{48334,40000,26667,13334,0})),{0,162501,275001,579167,750001,1500001,3333334},{0,8296,36374,54113,130688,237893,408061}),-1))</f>
        <v/>
      </c>
      <c r="K310" s="25">
        <f>IF(AND(D310&gt;0,C310&gt;=E310),ROUND(B310*D310,0),0)</f>
        <v/>
      </c>
      <c r="L310" s="25">
        <f>ROUND(K310*0.14575,0)</f>
        <v/>
      </c>
      <c r="M310" s="25">
        <f>IF(K310=0,0,ROUNDDOWN(ROUND((K310-L310)*LOOKUP(I310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10" s="25">
        <f>B310*C310+K310</f>
        <v/>
      </c>
      <c r="O310" s="25">
        <f>H310*C310+L310</f>
        <v/>
      </c>
      <c r="P310" s="25">
        <f>J310*C310+M310</f>
        <v/>
      </c>
      <c r="Q310" s="25">
        <f>IF(F310=1,IF(N310&lt;741000,0,IF(N310&lt;2191000,N310-740000,IF(N310&lt;2193000,1451000,IF(N310&lt;2196000,1453000,IF(N310&lt;2200000,1456000,IF(N310&lt;6600000,ROUND(IF(FLOOR(N310,4000)&lt;=3600000,FLOOR(N310,4000)*0.7-80000,FLOOR(N310,4000)*0.8-440000),0),IF(N310&lt;=8500000,ROUNDDOWN(N310*0.9-1100000,0),N310-1950000))))))),IF(N310&lt;651000,0,IF(N310&lt;1900000,N310-650000,IF(N310&lt;6600000,ROUND(IF(FLOOR(N310,4000)&lt;=3600000,FLOOR(N310,4000)*0.7-80000,FLOOR(N310,4000)*0.8-440000),0),IF(N310&lt;=8500000,ROUNDDOWN(N310*0.9-1100000,0),N310-1950000)))))</f>
        <v/>
      </c>
      <c r="R310" s="25">
        <f>IF(F310=1,LOOKUP(Q310,{0,4890001,6550001,23500001},{1040000,670000,620000,0}),LOOKUP(Q310,{0,1320001,3360001,4890001,6550001,23500001},{950000,880000,680000,630000,580000,0}))</f>
        <v/>
      </c>
      <c r="S310" s="25">
        <f>MAX(0,ROUNDDOWN(Q310-O310-R310-G310,-3))</f>
        <v/>
      </c>
      <c r="T310" s="25">
        <f>IF(S310&lt;=0,0,ROUNDDOWN(S310*LOOKUP(S310,{0,1950001,3300001,6950001,9000001,18000001,40000001},{0.05,0.1,0.2,0.23,0.33,0.4,0.45})-LOOKUP(S310,{0,1950001,3300001,6950001,9000001,18000001,40000001},{0,97500,427500,636000,1536000,2796000,4796000}),0)+ROUNDDOWN(ROUNDDOWN(S310*LOOKUP(S310,{0,1950001,3300001,6950001,9000001,18000001,40000001},{0.05,0.1,0.2,0.23,0.33,0.4,0.45})-LOOKUP(S310,{0,1950001,3300001,6950001,9000001,18000001,40000001},{0,97500,427500,636000,1536000,2796000,4796000}),0)*0.021,0))</f>
        <v/>
      </c>
      <c r="U310" s="25">
        <f>P310-T310</f>
        <v/>
      </c>
      <c r="V310" s="26">
        <f>IF(AND(P310&gt;0,T310=0),1,0)</f>
        <v/>
      </c>
    </row>
    <row r="311">
      <c r="A311" t="inlineStr">
        <is>
          <t>1万円刻み</t>
        </is>
      </c>
      <c r="B311" s="25">
        <f>'4_1万円刻み'!$A$13</f>
        <v/>
      </c>
      <c r="C311" s="26" t="n">
        <v>9</v>
      </c>
      <c r="D311" s="27" t="n">
        <v>0</v>
      </c>
      <c r="E311" s="26" t="n">
        <v>7</v>
      </c>
      <c r="F311" s="26" t="n">
        <v>1</v>
      </c>
      <c r="G311" s="25" t="n">
        <v>0</v>
      </c>
      <c r="H311" s="25">
        <f>ROUND(B311*0.14575,0)</f>
        <v/>
      </c>
      <c r="I311" s="25">
        <f>B311-H311</f>
        <v/>
      </c>
      <c r="J311" s="25">
        <f>IF(MAX(0,I311-ROUNDUP(IF(I311&lt;=158333,54167,I311*LOOKUP(I311,{0,158334,300000,550000,708331},{0,0.3,0.2,0.1,0})+LOOKUP(I311,{0,158334,300000,550000,708331},{0,6667,36667,91667,162500})),0)-LOOKUP(I311,{0,2120834,2162500,2204167,2245834},{48334,40000,26667,13334,0}))&lt;=0,0,ROUND(MAX(0,I311-ROUNDUP(IF(I311&lt;=158333,54167,I311*LOOKUP(I311,{0,158334,300000,550000,708331},{0,0.3,0.2,0.1,0})+LOOKUP(I311,{0,158334,300000,550000,708331},{0,6667,36667,91667,162500})),0)-LOOKUP(I311,{0,2120834,2162500,2204167,2245834},{48334,40000,26667,13334,0}))*LOOKUP(MAX(0,I311-ROUNDUP(IF(I311&lt;=158333,54167,I311*LOOKUP(I311,{0,158334,300000,550000,708331},{0,0.3,0.2,0.1,0})+LOOKUP(I311,{0,158334,300000,550000,708331},{0,6667,36667,91667,162500})),0)-LOOKUP(I311,{0,2120834,2162500,2204167,2245834},{48334,40000,26667,13334,0})),{0,162501,275001,579167,750001,1500001,3333334},{0.05105,0.1021,0.2042,0.23483,0.33693,0.4084,0.45945})-LOOKUP(MAX(0,I311-ROUNDUP(IF(I311&lt;=158333,54167,I311*LOOKUP(I311,{0,158334,300000,550000,708331},{0,0.3,0.2,0.1,0})+LOOKUP(I311,{0,158334,300000,550000,708331},{0,6667,36667,91667,162500})),0)-LOOKUP(I311,{0,2120834,2162500,2204167,2245834},{48334,40000,26667,13334,0})),{0,162501,275001,579167,750001,1500001,3333334},{0,8296,36374,54113,130688,237893,408061}),-1))</f>
        <v/>
      </c>
      <c r="K311" s="25">
        <f>IF(AND(D311&gt;0,C311&gt;=E311),ROUND(B311*D311,0),0)</f>
        <v/>
      </c>
      <c r="L311" s="25">
        <f>ROUND(K311*0.14575,0)</f>
        <v/>
      </c>
      <c r="M311" s="25">
        <f>IF(K311=0,0,ROUNDDOWN(ROUND((K311-L311)*LOOKUP(I311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11" s="25">
        <f>B311*C311+K311</f>
        <v/>
      </c>
      <c r="O311" s="25">
        <f>H311*C311+L311</f>
        <v/>
      </c>
      <c r="P311" s="25">
        <f>J311*C311+M311</f>
        <v/>
      </c>
      <c r="Q311" s="25">
        <f>IF(F311=1,IF(N311&lt;741000,0,IF(N311&lt;2191000,N311-740000,IF(N311&lt;2193000,1451000,IF(N311&lt;2196000,1453000,IF(N311&lt;2200000,1456000,IF(N311&lt;6600000,ROUND(IF(FLOOR(N311,4000)&lt;=3600000,FLOOR(N311,4000)*0.7-80000,FLOOR(N311,4000)*0.8-440000),0),IF(N311&lt;=8500000,ROUNDDOWN(N311*0.9-1100000,0),N311-1950000))))))),IF(N311&lt;651000,0,IF(N311&lt;1900000,N311-650000,IF(N311&lt;6600000,ROUND(IF(FLOOR(N311,4000)&lt;=3600000,FLOOR(N311,4000)*0.7-80000,FLOOR(N311,4000)*0.8-440000),0),IF(N311&lt;=8500000,ROUNDDOWN(N311*0.9-1100000,0),N311-1950000)))))</f>
        <v/>
      </c>
      <c r="R311" s="25">
        <f>IF(F311=1,LOOKUP(Q311,{0,4890001,6550001,23500001},{1040000,670000,620000,0}),LOOKUP(Q311,{0,1320001,3360001,4890001,6550001,23500001},{950000,880000,680000,630000,580000,0}))</f>
        <v/>
      </c>
      <c r="S311" s="25">
        <f>MAX(0,ROUNDDOWN(Q311-O311-R311-G311,-3))</f>
        <v/>
      </c>
      <c r="T311" s="25">
        <f>IF(S311&lt;=0,0,ROUNDDOWN(S311*LOOKUP(S311,{0,1950001,3300001,6950001,9000001,18000001,40000001},{0.05,0.1,0.2,0.23,0.33,0.4,0.45})-LOOKUP(S311,{0,1950001,3300001,6950001,9000001,18000001,40000001},{0,97500,427500,636000,1536000,2796000,4796000}),0)+ROUNDDOWN(ROUNDDOWN(S311*LOOKUP(S311,{0,1950001,3300001,6950001,9000001,18000001,40000001},{0.05,0.1,0.2,0.23,0.33,0.4,0.45})-LOOKUP(S311,{0,1950001,3300001,6950001,9000001,18000001,40000001},{0,97500,427500,636000,1536000,2796000,4796000}),0)*0.021,0))</f>
        <v/>
      </c>
      <c r="U311" s="25">
        <f>P311-T311</f>
        <v/>
      </c>
      <c r="V311" s="26">
        <f>IF(AND(P311&gt;0,T311=0),1,0)</f>
        <v/>
      </c>
    </row>
    <row r="312">
      <c r="A312" t="inlineStr">
        <is>
          <t>1万円刻み</t>
        </is>
      </c>
      <c r="B312" s="25">
        <f>'4_1万円刻み'!$A$13</f>
        <v/>
      </c>
      <c r="C312" s="26" t="n">
        <v>10</v>
      </c>
      <c r="D312" s="27" t="n">
        <v>0</v>
      </c>
      <c r="E312" s="26" t="n">
        <v>7</v>
      </c>
      <c r="F312" s="26" t="n">
        <v>1</v>
      </c>
      <c r="G312" s="25" t="n">
        <v>0</v>
      </c>
      <c r="H312" s="25">
        <f>ROUND(B312*0.14575,0)</f>
        <v/>
      </c>
      <c r="I312" s="25">
        <f>B312-H312</f>
        <v/>
      </c>
      <c r="J312" s="25">
        <f>IF(MAX(0,I312-ROUNDUP(IF(I312&lt;=158333,54167,I312*LOOKUP(I312,{0,158334,300000,550000,708331},{0,0.3,0.2,0.1,0})+LOOKUP(I312,{0,158334,300000,550000,708331},{0,6667,36667,91667,162500})),0)-LOOKUP(I312,{0,2120834,2162500,2204167,2245834},{48334,40000,26667,13334,0}))&lt;=0,0,ROUND(MAX(0,I312-ROUNDUP(IF(I312&lt;=158333,54167,I312*LOOKUP(I312,{0,158334,300000,550000,708331},{0,0.3,0.2,0.1,0})+LOOKUP(I312,{0,158334,300000,550000,708331},{0,6667,36667,91667,162500})),0)-LOOKUP(I312,{0,2120834,2162500,2204167,2245834},{48334,40000,26667,13334,0}))*LOOKUP(MAX(0,I312-ROUNDUP(IF(I312&lt;=158333,54167,I312*LOOKUP(I312,{0,158334,300000,550000,708331},{0,0.3,0.2,0.1,0})+LOOKUP(I312,{0,158334,300000,550000,708331},{0,6667,36667,91667,162500})),0)-LOOKUP(I312,{0,2120834,2162500,2204167,2245834},{48334,40000,26667,13334,0})),{0,162501,275001,579167,750001,1500001,3333334},{0.05105,0.1021,0.2042,0.23483,0.33693,0.4084,0.45945})-LOOKUP(MAX(0,I312-ROUNDUP(IF(I312&lt;=158333,54167,I312*LOOKUP(I312,{0,158334,300000,550000,708331},{0,0.3,0.2,0.1,0})+LOOKUP(I312,{0,158334,300000,550000,708331},{0,6667,36667,91667,162500})),0)-LOOKUP(I312,{0,2120834,2162500,2204167,2245834},{48334,40000,26667,13334,0})),{0,162501,275001,579167,750001,1500001,3333334},{0,8296,36374,54113,130688,237893,408061}),-1))</f>
        <v/>
      </c>
      <c r="K312" s="25">
        <f>IF(AND(D312&gt;0,C312&gt;=E312),ROUND(B312*D312,0),0)</f>
        <v/>
      </c>
      <c r="L312" s="25">
        <f>ROUND(K312*0.14575,0)</f>
        <v/>
      </c>
      <c r="M312" s="25">
        <f>IF(K312=0,0,ROUNDDOWN(ROUND((K312-L312)*LOOKUP(I312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12" s="25">
        <f>B312*C312+K312</f>
        <v/>
      </c>
      <c r="O312" s="25">
        <f>H312*C312+L312</f>
        <v/>
      </c>
      <c r="P312" s="25">
        <f>J312*C312+M312</f>
        <v/>
      </c>
      <c r="Q312" s="25">
        <f>IF(F312=1,IF(N312&lt;741000,0,IF(N312&lt;2191000,N312-740000,IF(N312&lt;2193000,1451000,IF(N312&lt;2196000,1453000,IF(N312&lt;2200000,1456000,IF(N312&lt;6600000,ROUND(IF(FLOOR(N312,4000)&lt;=3600000,FLOOR(N312,4000)*0.7-80000,FLOOR(N312,4000)*0.8-440000),0),IF(N312&lt;=8500000,ROUNDDOWN(N312*0.9-1100000,0),N312-1950000))))))),IF(N312&lt;651000,0,IF(N312&lt;1900000,N312-650000,IF(N312&lt;6600000,ROUND(IF(FLOOR(N312,4000)&lt;=3600000,FLOOR(N312,4000)*0.7-80000,FLOOR(N312,4000)*0.8-440000),0),IF(N312&lt;=8500000,ROUNDDOWN(N312*0.9-1100000,0),N312-1950000)))))</f>
        <v/>
      </c>
      <c r="R312" s="25">
        <f>IF(F312=1,LOOKUP(Q312,{0,4890001,6550001,23500001},{1040000,670000,620000,0}),LOOKUP(Q312,{0,1320001,3360001,4890001,6550001,23500001},{950000,880000,680000,630000,580000,0}))</f>
        <v/>
      </c>
      <c r="S312" s="25">
        <f>MAX(0,ROUNDDOWN(Q312-O312-R312-G312,-3))</f>
        <v/>
      </c>
      <c r="T312" s="25">
        <f>IF(S312&lt;=0,0,ROUNDDOWN(S312*LOOKUP(S312,{0,1950001,3300001,6950001,9000001,18000001,40000001},{0.05,0.1,0.2,0.23,0.33,0.4,0.45})-LOOKUP(S312,{0,1950001,3300001,6950001,9000001,18000001,40000001},{0,97500,427500,636000,1536000,2796000,4796000}),0)+ROUNDDOWN(ROUNDDOWN(S312*LOOKUP(S312,{0,1950001,3300001,6950001,9000001,18000001,40000001},{0.05,0.1,0.2,0.23,0.33,0.4,0.45})-LOOKUP(S312,{0,1950001,3300001,6950001,9000001,18000001,40000001},{0,97500,427500,636000,1536000,2796000,4796000}),0)*0.021,0))</f>
        <v/>
      </c>
      <c r="U312" s="25">
        <f>P312-T312</f>
        <v/>
      </c>
      <c r="V312" s="26">
        <f>IF(AND(P312&gt;0,T312=0),1,0)</f>
        <v/>
      </c>
    </row>
    <row r="313">
      <c r="A313" t="inlineStr">
        <is>
          <t>1万円刻み</t>
        </is>
      </c>
      <c r="B313" s="25">
        <f>'4_1万円刻み'!$A$13</f>
        <v/>
      </c>
      <c r="C313" s="26" t="n">
        <v>11</v>
      </c>
      <c r="D313" s="27" t="n">
        <v>0</v>
      </c>
      <c r="E313" s="26" t="n">
        <v>7</v>
      </c>
      <c r="F313" s="26" t="n">
        <v>1</v>
      </c>
      <c r="G313" s="25" t="n">
        <v>0</v>
      </c>
      <c r="H313" s="25">
        <f>ROUND(B313*0.14575,0)</f>
        <v/>
      </c>
      <c r="I313" s="25">
        <f>B313-H313</f>
        <v/>
      </c>
      <c r="J313" s="25">
        <f>IF(MAX(0,I313-ROUNDUP(IF(I313&lt;=158333,54167,I313*LOOKUP(I313,{0,158334,300000,550000,708331},{0,0.3,0.2,0.1,0})+LOOKUP(I313,{0,158334,300000,550000,708331},{0,6667,36667,91667,162500})),0)-LOOKUP(I313,{0,2120834,2162500,2204167,2245834},{48334,40000,26667,13334,0}))&lt;=0,0,ROUND(MAX(0,I313-ROUNDUP(IF(I313&lt;=158333,54167,I313*LOOKUP(I313,{0,158334,300000,550000,708331},{0,0.3,0.2,0.1,0})+LOOKUP(I313,{0,158334,300000,550000,708331},{0,6667,36667,91667,162500})),0)-LOOKUP(I313,{0,2120834,2162500,2204167,2245834},{48334,40000,26667,13334,0}))*LOOKUP(MAX(0,I313-ROUNDUP(IF(I313&lt;=158333,54167,I313*LOOKUP(I313,{0,158334,300000,550000,708331},{0,0.3,0.2,0.1,0})+LOOKUP(I313,{0,158334,300000,550000,708331},{0,6667,36667,91667,162500})),0)-LOOKUP(I313,{0,2120834,2162500,2204167,2245834},{48334,40000,26667,13334,0})),{0,162501,275001,579167,750001,1500001,3333334},{0.05105,0.1021,0.2042,0.23483,0.33693,0.4084,0.45945})-LOOKUP(MAX(0,I313-ROUNDUP(IF(I313&lt;=158333,54167,I313*LOOKUP(I313,{0,158334,300000,550000,708331},{0,0.3,0.2,0.1,0})+LOOKUP(I313,{0,158334,300000,550000,708331},{0,6667,36667,91667,162500})),0)-LOOKUP(I313,{0,2120834,2162500,2204167,2245834},{48334,40000,26667,13334,0})),{0,162501,275001,579167,750001,1500001,3333334},{0,8296,36374,54113,130688,237893,408061}),-1))</f>
        <v/>
      </c>
      <c r="K313" s="25">
        <f>IF(AND(D313&gt;0,C313&gt;=E313),ROUND(B313*D313,0),0)</f>
        <v/>
      </c>
      <c r="L313" s="25">
        <f>ROUND(K313*0.14575,0)</f>
        <v/>
      </c>
      <c r="M313" s="25">
        <f>IF(K313=0,0,ROUNDDOWN(ROUND((K313-L313)*LOOKUP(I313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13" s="25">
        <f>B313*C313+K313</f>
        <v/>
      </c>
      <c r="O313" s="25">
        <f>H313*C313+L313</f>
        <v/>
      </c>
      <c r="P313" s="25">
        <f>J313*C313+M313</f>
        <v/>
      </c>
      <c r="Q313" s="25">
        <f>IF(F313=1,IF(N313&lt;741000,0,IF(N313&lt;2191000,N313-740000,IF(N313&lt;2193000,1451000,IF(N313&lt;2196000,1453000,IF(N313&lt;2200000,1456000,IF(N313&lt;6600000,ROUND(IF(FLOOR(N313,4000)&lt;=3600000,FLOOR(N313,4000)*0.7-80000,FLOOR(N313,4000)*0.8-440000),0),IF(N313&lt;=8500000,ROUNDDOWN(N313*0.9-1100000,0),N313-1950000))))))),IF(N313&lt;651000,0,IF(N313&lt;1900000,N313-650000,IF(N313&lt;6600000,ROUND(IF(FLOOR(N313,4000)&lt;=3600000,FLOOR(N313,4000)*0.7-80000,FLOOR(N313,4000)*0.8-440000),0),IF(N313&lt;=8500000,ROUNDDOWN(N313*0.9-1100000,0),N313-1950000)))))</f>
        <v/>
      </c>
      <c r="R313" s="25">
        <f>IF(F313=1,LOOKUP(Q313,{0,4890001,6550001,23500001},{1040000,670000,620000,0}),LOOKUP(Q313,{0,1320001,3360001,4890001,6550001,23500001},{950000,880000,680000,630000,580000,0}))</f>
        <v/>
      </c>
      <c r="S313" s="25">
        <f>MAX(0,ROUNDDOWN(Q313-O313-R313-G313,-3))</f>
        <v/>
      </c>
      <c r="T313" s="25">
        <f>IF(S313&lt;=0,0,ROUNDDOWN(S313*LOOKUP(S313,{0,1950001,3300001,6950001,9000001,18000001,40000001},{0.05,0.1,0.2,0.23,0.33,0.4,0.45})-LOOKUP(S313,{0,1950001,3300001,6950001,9000001,18000001,40000001},{0,97500,427500,636000,1536000,2796000,4796000}),0)+ROUNDDOWN(ROUNDDOWN(S313*LOOKUP(S313,{0,1950001,3300001,6950001,9000001,18000001,40000001},{0.05,0.1,0.2,0.23,0.33,0.4,0.45})-LOOKUP(S313,{0,1950001,3300001,6950001,9000001,18000001,40000001},{0,97500,427500,636000,1536000,2796000,4796000}),0)*0.021,0))</f>
        <v/>
      </c>
      <c r="U313" s="25">
        <f>P313-T313</f>
        <v/>
      </c>
      <c r="V313" s="26">
        <f>IF(AND(P313&gt;0,T313=0),1,0)</f>
        <v/>
      </c>
    </row>
    <row r="314">
      <c r="A314" t="inlineStr">
        <is>
          <t>1万円刻み</t>
        </is>
      </c>
      <c r="B314" s="25">
        <f>'4_1万円刻み'!$A$13</f>
        <v/>
      </c>
      <c r="C314" s="26" t="n">
        <v>12</v>
      </c>
      <c r="D314" s="27" t="n">
        <v>0</v>
      </c>
      <c r="E314" s="26" t="n">
        <v>7</v>
      </c>
      <c r="F314" s="26" t="n">
        <v>1</v>
      </c>
      <c r="G314" s="25" t="n">
        <v>0</v>
      </c>
      <c r="H314" s="25">
        <f>ROUND(B314*0.14575,0)</f>
        <v/>
      </c>
      <c r="I314" s="25">
        <f>B314-H314</f>
        <v/>
      </c>
      <c r="J314" s="25">
        <f>IF(MAX(0,I314-ROUNDUP(IF(I314&lt;=158333,54167,I314*LOOKUP(I314,{0,158334,300000,550000,708331},{0,0.3,0.2,0.1,0})+LOOKUP(I314,{0,158334,300000,550000,708331},{0,6667,36667,91667,162500})),0)-LOOKUP(I314,{0,2120834,2162500,2204167,2245834},{48334,40000,26667,13334,0}))&lt;=0,0,ROUND(MAX(0,I314-ROUNDUP(IF(I314&lt;=158333,54167,I314*LOOKUP(I314,{0,158334,300000,550000,708331},{0,0.3,0.2,0.1,0})+LOOKUP(I314,{0,158334,300000,550000,708331},{0,6667,36667,91667,162500})),0)-LOOKUP(I314,{0,2120834,2162500,2204167,2245834},{48334,40000,26667,13334,0}))*LOOKUP(MAX(0,I314-ROUNDUP(IF(I314&lt;=158333,54167,I314*LOOKUP(I314,{0,158334,300000,550000,708331},{0,0.3,0.2,0.1,0})+LOOKUP(I314,{0,158334,300000,550000,708331},{0,6667,36667,91667,162500})),0)-LOOKUP(I314,{0,2120834,2162500,2204167,2245834},{48334,40000,26667,13334,0})),{0,162501,275001,579167,750001,1500001,3333334},{0.05105,0.1021,0.2042,0.23483,0.33693,0.4084,0.45945})-LOOKUP(MAX(0,I314-ROUNDUP(IF(I314&lt;=158333,54167,I314*LOOKUP(I314,{0,158334,300000,550000,708331},{0,0.3,0.2,0.1,0})+LOOKUP(I314,{0,158334,300000,550000,708331},{0,6667,36667,91667,162500})),0)-LOOKUP(I314,{0,2120834,2162500,2204167,2245834},{48334,40000,26667,13334,0})),{0,162501,275001,579167,750001,1500001,3333334},{0,8296,36374,54113,130688,237893,408061}),-1))</f>
        <v/>
      </c>
      <c r="K314" s="25">
        <f>IF(AND(D314&gt;0,C314&gt;=E314),ROUND(B314*D314,0),0)</f>
        <v/>
      </c>
      <c r="L314" s="25">
        <f>ROUND(K314*0.14575,0)</f>
        <v/>
      </c>
      <c r="M314" s="25">
        <f>IF(K314=0,0,ROUNDDOWN(ROUND((K314-L314)*LOOKUP(I314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14" s="25">
        <f>B314*C314+K314</f>
        <v/>
      </c>
      <c r="O314" s="25">
        <f>H314*C314+L314</f>
        <v/>
      </c>
      <c r="P314" s="25">
        <f>J314*C314+M314</f>
        <v/>
      </c>
      <c r="Q314" s="25">
        <f>IF(F314=1,IF(N314&lt;741000,0,IF(N314&lt;2191000,N314-740000,IF(N314&lt;2193000,1451000,IF(N314&lt;2196000,1453000,IF(N314&lt;2200000,1456000,IF(N314&lt;6600000,ROUND(IF(FLOOR(N314,4000)&lt;=3600000,FLOOR(N314,4000)*0.7-80000,FLOOR(N314,4000)*0.8-440000),0),IF(N314&lt;=8500000,ROUNDDOWN(N314*0.9-1100000,0),N314-1950000))))))),IF(N314&lt;651000,0,IF(N314&lt;1900000,N314-650000,IF(N314&lt;6600000,ROUND(IF(FLOOR(N314,4000)&lt;=3600000,FLOOR(N314,4000)*0.7-80000,FLOOR(N314,4000)*0.8-440000),0),IF(N314&lt;=8500000,ROUNDDOWN(N314*0.9-1100000,0),N314-1950000)))))</f>
        <v/>
      </c>
      <c r="R314" s="25">
        <f>IF(F314=1,LOOKUP(Q314,{0,4890001,6550001,23500001},{1040000,670000,620000,0}),LOOKUP(Q314,{0,1320001,3360001,4890001,6550001,23500001},{950000,880000,680000,630000,580000,0}))</f>
        <v/>
      </c>
      <c r="S314" s="25">
        <f>MAX(0,ROUNDDOWN(Q314-O314-R314-G314,-3))</f>
        <v/>
      </c>
      <c r="T314" s="25">
        <f>IF(S314&lt;=0,0,ROUNDDOWN(S314*LOOKUP(S314,{0,1950001,3300001,6950001,9000001,18000001,40000001},{0.05,0.1,0.2,0.23,0.33,0.4,0.45})-LOOKUP(S314,{0,1950001,3300001,6950001,9000001,18000001,40000001},{0,97500,427500,636000,1536000,2796000,4796000}),0)+ROUNDDOWN(ROUNDDOWN(S314*LOOKUP(S314,{0,1950001,3300001,6950001,9000001,18000001,40000001},{0.05,0.1,0.2,0.23,0.33,0.4,0.45})-LOOKUP(S314,{0,1950001,3300001,6950001,9000001,18000001,40000001},{0,97500,427500,636000,1536000,2796000,4796000}),0)*0.021,0))</f>
        <v/>
      </c>
      <c r="U314" s="25">
        <f>P314-T314</f>
        <v/>
      </c>
      <c r="V314" s="26">
        <f>IF(AND(P314&gt;0,T314=0),1,0)</f>
        <v/>
      </c>
    </row>
    <row r="315">
      <c r="A315" t="inlineStr">
        <is>
          <t>1万円刻み</t>
        </is>
      </c>
      <c r="B315" s="25">
        <f>'4_1万円刻み'!$A$14</f>
        <v/>
      </c>
      <c r="C315" s="26" t="n">
        <v>1</v>
      </c>
      <c r="D315" s="27" t="n">
        <v>0</v>
      </c>
      <c r="E315" s="26" t="n">
        <v>7</v>
      </c>
      <c r="F315" s="26" t="n">
        <v>1</v>
      </c>
      <c r="G315" s="25" t="n">
        <v>0</v>
      </c>
      <c r="H315" s="25">
        <f>ROUND(B315*0.14575,0)</f>
        <v/>
      </c>
      <c r="I315" s="25">
        <f>B315-H315</f>
        <v/>
      </c>
      <c r="J315" s="25">
        <f>IF(MAX(0,I315-ROUNDUP(IF(I315&lt;=158333,54167,I315*LOOKUP(I315,{0,158334,300000,550000,708331},{0,0.3,0.2,0.1,0})+LOOKUP(I315,{0,158334,300000,550000,708331},{0,6667,36667,91667,162500})),0)-LOOKUP(I315,{0,2120834,2162500,2204167,2245834},{48334,40000,26667,13334,0}))&lt;=0,0,ROUND(MAX(0,I315-ROUNDUP(IF(I315&lt;=158333,54167,I315*LOOKUP(I315,{0,158334,300000,550000,708331},{0,0.3,0.2,0.1,0})+LOOKUP(I315,{0,158334,300000,550000,708331},{0,6667,36667,91667,162500})),0)-LOOKUP(I315,{0,2120834,2162500,2204167,2245834},{48334,40000,26667,13334,0}))*LOOKUP(MAX(0,I315-ROUNDUP(IF(I315&lt;=158333,54167,I315*LOOKUP(I315,{0,158334,300000,550000,708331},{0,0.3,0.2,0.1,0})+LOOKUP(I315,{0,158334,300000,550000,708331},{0,6667,36667,91667,162500})),0)-LOOKUP(I315,{0,2120834,2162500,2204167,2245834},{48334,40000,26667,13334,0})),{0,162501,275001,579167,750001,1500001,3333334},{0.05105,0.1021,0.2042,0.23483,0.33693,0.4084,0.45945})-LOOKUP(MAX(0,I315-ROUNDUP(IF(I315&lt;=158333,54167,I315*LOOKUP(I315,{0,158334,300000,550000,708331},{0,0.3,0.2,0.1,0})+LOOKUP(I315,{0,158334,300000,550000,708331},{0,6667,36667,91667,162500})),0)-LOOKUP(I315,{0,2120834,2162500,2204167,2245834},{48334,40000,26667,13334,0})),{0,162501,275001,579167,750001,1500001,3333334},{0,8296,36374,54113,130688,237893,408061}),-1))</f>
        <v/>
      </c>
      <c r="K315" s="25">
        <f>IF(AND(D315&gt;0,C315&gt;=E315),ROUND(B315*D315,0),0)</f>
        <v/>
      </c>
      <c r="L315" s="25">
        <f>ROUND(K315*0.14575,0)</f>
        <v/>
      </c>
      <c r="M315" s="25">
        <f>IF(K315=0,0,ROUNDDOWN(ROUND((K315-L315)*LOOKUP(I315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15" s="25">
        <f>B315*C315+K315</f>
        <v/>
      </c>
      <c r="O315" s="25">
        <f>H315*C315+L315</f>
        <v/>
      </c>
      <c r="P315" s="25">
        <f>J315*C315+M315</f>
        <v/>
      </c>
      <c r="Q315" s="25">
        <f>IF(F315=1,IF(N315&lt;741000,0,IF(N315&lt;2191000,N315-740000,IF(N315&lt;2193000,1451000,IF(N315&lt;2196000,1453000,IF(N315&lt;2200000,1456000,IF(N315&lt;6600000,ROUND(IF(FLOOR(N315,4000)&lt;=3600000,FLOOR(N315,4000)*0.7-80000,FLOOR(N315,4000)*0.8-440000),0),IF(N315&lt;=8500000,ROUNDDOWN(N315*0.9-1100000,0),N315-1950000))))))),IF(N315&lt;651000,0,IF(N315&lt;1900000,N315-650000,IF(N315&lt;6600000,ROUND(IF(FLOOR(N315,4000)&lt;=3600000,FLOOR(N315,4000)*0.7-80000,FLOOR(N315,4000)*0.8-440000),0),IF(N315&lt;=8500000,ROUNDDOWN(N315*0.9-1100000,0),N315-1950000)))))</f>
        <v/>
      </c>
      <c r="R315" s="25">
        <f>IF(F315=1,LOOKUP(Q315,{0,4890001,6550001,23500001},{1040000,670000,620000,0}),LOOKUP(Q315,{0,1320001,3360001,4890001,6550001,23500001},{950000,880000,680000,630000,580000,0}))</f>
        <v/>
      </c>
      <c r="S315" s="25">
        <f>MAX(0,ROUNDDOWN(Q315-O315-R315-G315,-3))</f>
        <v/>
      </c>
      <c r="T315" s="25">
        <f>IF(S315&lt;=0,0,ROUNDDOWN(S315*LOOKUP(S315,{0,1950001,3300001,6950001,9000001,18000001,40000001},{0.05,0.1,0.2,0.23,0.33,0.4,0.45})-LOOKUP(S315,{0,1950001,3300001,6950001,9000001,18000001,40000001},{0,97500,427500,636000,1536000,2796000,4796000}),0)+ROUNDDOWN(ROUNDDOWN(S315*LOOKUP(S315,{0,1950001,3300001,6950001,9000001,18000001,40000001},{0.05,0.1,0.2,0.23,0.33,0.4,0.45})-LOOKUP(S315,{0,1950001,3300001,6950001,9000001,18000001,40000001},{0,97500,427500,636000,1536000,2796000,4796000}),0)*0.021,0))</f>
        <v/>
      </c>
      <c r="U315" s="25">
        <f>P315-T315</f>
        <v/>
      </c>
      <c r="V315" s="26">
        <f>IF(AND(P315&gt;0,T315=0),1,0)</f>
        <v/>
      </c>
    </row>
    <row r="316">
      <c r="A316" t="inlineStr">
        <is>
          <t>1万円刻み</t>
        </is>
      </c>
      <c r="B316" s="25">
        <f>'4_1万円刻み'!$A$14</f>
        <v/>
      </c>
      <c r="C316" s="26" t="n">
        <v>2</v>
      </c>
      <c r="D316" s="27" t="n">
        <v>0</v>
      </c>
      <c r="E316" s="26" t="n">
        <v>7</v>
      </c>
      <c r="F316" s="26" t="n">
        <v>1</v>
      </c>
      <c r="G316" s="25" t="n">
        <v>0</v>
      </c>
      <c r="H316" s="25">
        <f>ROUND(B316*0.14575,0)</f>
        <v/>
      </c>
      <c r="I316" s="25">
        <f>B316-H316</f>
        <v/>
      </c>
      <c r="J316" s="25">
        <f>IF(MAX(0,I316-ROUNDUP(IF(I316&lt;=158333,54167,I316*LOOKUP(I316,{0,158334,300000,550000,708331},{0,0.3,0.2,0.1,0})+LOOKUP(I316,{0,158334,300000,550000,708331},{0,6667,36667,91667,162500})),0)-LOOKUP(I316,{0,2120834,2162500,2204167,2245834},{48334,40000,26667,13334,0}))&lt;=0,0,ROUND(MAX(0,I316-ROUNDUP(IF(I316&lt;=158333,54167,I316*LOOKUP(I316,{0,158334,300000,550000,708331},{0,0.3,0.2,0.1,0})+LOOKUP(I316,{0,158334,300000,550000,708331},{0,6667,36667,91667,162500})),0)-LOOKUP(I316,{0,2120834,2162500,2204167,2245834},{48334,40000,26667,13334,0}))*LOOKUP(MAX(0,I316-ROUNDUP(IF(I316&lt;=158333,54167,I316*LOOKUP(I316,{0,158334,300000,550000,708331},{0,0.3,0.2,0.1,0})+LOOKUP(I316,{0,158334,300000,550000,708331},{0,6667,36667,91667,162500})),0)-LOOKUP(I316,{0,2120834,2162500,2204167,2245834},{48334,40000,26667,13334,0})),{0,162501,275001,579167,750001,1500001,3333334},{0.05105,0.1021,0.2042,0.23483,0.33693,0.4084,0.45945})-LOOKUP(MAX(0,I316-ROUNDUP(IF(I316&lt;=158333,54167,I316*LOOKUP(I316,{0,158334,300000,550000,708331},{0,0.3,0.2,0.1,0})+LOOKUP(I316,{0,158334,300000,550000,708331},{0,6667,36667,91667,162500})),0)-LOOKUP(I316,{0,2120834,2162500,2204167,2245834},{48334,40000,26667,13334,0})),{0,162501,275001,579167,750001,1500001,3333334},{0,8296,36374,54113,130688,237893,408061}),-1))</f>
        <v/>
      </c>
      <c r="K316" s="25">
        <f>IF(AND(D316&gt;0,C316&gt;=E316),ROUND(B316*D316,0),0)</f>
        <v/>
      </c>
      <c r="L316" s="25">
        <f>ROUND(K316*0.14575,0)</f>
        <v/>
      </c>
      <c r="M316" s="25">
        <f>IF(K316=0,0,ROUNDDOWN(ROUND((K316-L316)*LOOKUP(I316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16" s="25">
        <f>B316*C316+K316</f>
        <v/>
      </c>
      <c r="O316" s="25">
        <f>H316*C316+L316</f>
        <v/>
      </c>
      <c r="P316" s="25">
        <f>J316*C316+M316</f>
        <v/>
      </c>
      <c r="Q316" s="25">
        <f>IF(F316=1,IF(N316&lt;741000,0,IF(N316&lt;2191000,N316-740000,IF(N316&lt;2193000,1451000,IF(N316&lt;2196000,1453000,IF(N316&lt;2200000,1456000,IF(N316&lt;6600000,ROUND(IF(FLOOR(N316,4000)&lt;=3600000,FLOOR(N316,4000)*0.7-80000,FLOOR(N316,4000)*0.8-440000),0),IF(N316&lt;=8500000,ROUNDDOWN(N316*0.9-1100000,0),N316-1950000))))))),IF(N316&lt;651000,0,IF(N316&lt;1900000,N316-650000,IF(N316&lt;6600000,ROUND(IF(FLOOR(N316,4000)&lt;=3600000,FLOOR(N316,4000)*0.7-80000,FLOOR(N316,4000)*0.8-440000),0),IF(N316&lt;=8500000,ROUNDDOWN(N316*0.9-1100000,0),N316-1950000)))))</f>
        <v/>
      </c>
      <c r="R316" s="25">
        <f>IF(F316=1,LOOKUP(Q316,{0,4890001,6550001,23500001},{1040000,670000,620000,0}),LOOKUP(Q316,{0,1320001,3360001,4890001,6550001,23500001},{950000,880000,680000,630000,580000,0}))</f>
        <v/>
      </c>
      <c r="S316" s="25">
        <f>MAX(0,ROUNDDOWN(Q316-O316-R316-G316,-3))</f>
        <v/>
      </c>
      <c r="T316" s="25">
        <f>IF(S316&lt;=0,0,ROUNDDOWN(S316*LOOKUP(S316,{0,1950001,3300001,6950001,9000001,18000001,40000001},{0.05,0.1,0.2,0.23,0.33,0.4,0.45})-LOOKUP(S316,{0,1950001,3300001,6950001,9000001,18000001,40000001},{0,97500,427500,636000,1536000,2796000,4796000}),0)+ROUNDDOWN(ROUNDDOWN(S316*LOOKUP(S316,{0,1950001,3300001,6950001,9000001,18000001,40000001},{0.05,0.1,0.2,0.23,0.33,0.4,0.45})-LOOKUP(S316,{0,1950001,3300001,6950001,9000001,18000001,40000001},{0,97500,427500,636000,1536000,2796000,4796000}),0)*0.021,0))</f>
        <v/>
      </c>
      <c r="U316" s="25">
        <f>P316-T316</f>
        <v/>
      </c>
      <c r="V316" s="26">
        <f>IF(AND(P316&gt;0,T316=0),1,0)</f>
        <v/>
      </c>
    </row>
    <row r="317">
      <c r="A317" t="inlineStr">
        <is>
          <t>1万円刻み</t>
        </is>
      </c>
      <c r="B317" s="25">
        <f>'4_1万円刻み'!$A$14</f>
        <v/>
      </c>
      <c r="C317" s="26" t="n">
        <v>3</v>
      </c>
      <c r="D317" s="27" t="n">
        <v>0</v>
      </c>
      <c r="E317" s="26" t="n">
        <v>7</v>
      </c>
      <c r="F317" s="26" t="n">
        <v>1</v>
      </c>
      <c r="G317" s="25" t="n">
        <v>0</v>
      </c>
      <c r="H317" s="25">
        <f>ROUND(B317*0.14575,0)</f>
        <v/>
      </c>
      <c r="I317" s="25">
        <f>B317-H317</f>
        <v/>
      </c>
      <c r="J317" s="25">
        <f>IF(MAX(0,I317-ROUNDUP(IF(I317&lt;=158333,54167,I317*LOOKUP(I317,{0,158334,300000,550000,708331},{0,0.3,0.2,0.1,0})+LOOKUP(I317,{0,158334,300000,550000,708331},{0,6667,36667,91667,162500})),0)-LOOKUP(I317,{0,2120834,2162500,2204167,2245834},{48334,40000,26667,13334,0}))&lt;=0,0,ROUND(MAX(0,I317-ROUNDUP(IF(I317&lt;=158333,54167,I317*LOOKUP(I317,{0,158334,300000,550000,708331},{0,0.3,0.2,0.1,0})+LOOKUP(I317,{0,158334,300000,550000,708331},{0,6667,36667,91667,162500})),0)-LOOKUP(I317,{0,2120834,2162500,2204167,2245834},{48334,40000,26667,13334,0}))*LOOKUP(MAX(0,I317-ROUNDUP(IF(I317&lt;=158333,54167,I317*LOOKUP(I317,{0,158334,300000,550000,708331},{0,0.3,0.2,0.1,0})+LOOKUP(I317,{0,158334,300000,550000,708331},{0,6667,36667,91667,162500})),0)-LOOKUP(I317,{0,2120834,2162500,2204167,2245834},{48334,40000,26667,13334,0})),{0,162501,275001,579167,750001,1500001,3333334},{0.05105,0.1021,0.2042,0.23483,0.33693,0.4084,0.45945})-LOOKUP(MAX(0,I317-ROUNDUP(IF(I317&lt;=158333,54167,I317*LOOKUP(I317,{0,158334,300000,550000,708331},{0,0.3,0.2,0.1,0})+LOOKUP(I317,{0,158334,300000,550000,708331},{0,6667,36667,91667,162500})),0)-LOOKUP(I317,{0,2120834,2162500,2204167,2245834},{48334,40000,26667,13334,0})),{0,162501,275001,579167,750001,1500001,3333334},{0,8296,36374,54113,130688,237893,408061}),-1))</f>
        <v/>
      </c>
      <c r="K317" s="25">
        <f>IF(AND(D317&gt;0,C317&gt;=E317),ROUND(B317*D317,0),0)</f>
        <v/>
      </c>
      <c r="L317" s="25">
        <f>ROUND(K317*0.14575,0)</f>
        <v/>
      </c>
      <c r="M317" s="25">
        <f>IF(K317=0,0,ROUNDDOWN(ROUND((K317-L317)*LOOKUP(I317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17" s="25">
        <f>B317*C317+K317</f>
        <v/>
      </c>
      <c r="O317" s="25">
        <f>H317*C317+L317</f>
        <v/>
      </c>
      <c r="P317" s="25">
        <f>J317*C317+M317</f>
        <v/>
      </c>
      <c r="Q317" s="25">
        <f>IF(F317=1,IF(N317&lt;741000,0,IF(N317&lt;2191000,N317-740000,IF(N317&lt;2193000,1451000,IF(N317&lt;2196000,1453000,IF(N317&lt;2200000,1456000,IF(N317&lt;6600000,ROUND(IF(FLOOR(N317,4000)&lt;=3600000,FLOOR(N317,4000)*0.7-80000,FLOOR(N317,4000)*0.8-440000),0),IF(N317&lt;=8500000,ROUNDDOWN(N317*0.9-1100000,0),N317-1950000))))))),IF(N317&lt;651000,0,IF(N317&lt;1900000,N317-650000,IF(N317&lt;6600000,ROUND(IF(FLOOR(N317,4000)&lt;=3600000,FLOOR(N317,4000)*0.7-80000,FLOOR(N317,4000)*0.8-440000),0),IF(N317&lt;=8500000,ROUNDDOWN(N317*0.9-1100000,0),N317-1950000)))))</f>
        <v/>
      </c>
      <c r="R317" s="25">
        <f>IF(F317=1,LOOKUP(Q317,{0,4890001,6550001,23500001},{1040000,670000,620000,0}),LOOKUP(Q317,{0,1320001,3360001,4890001,6550001,23500001},{950000,880000,680000,630000,580000,0}))</f>
        <v/>
      </c>
      <c r="S317" s="25">
        <f>MAX(0,ROUNDDOWN(Q317-O317-R317-G317,-3))</f>
        <v/>
      </c>
      <c r="T317" s="25">
        <f>IF(S317&lt;=0,0,ROUNDDOWN(S317*LOOKUP(S317,{0,1950001,3300001,6950001,9000001,18000001,40000001},{0.05,0.1,0.2,0.23,0.33,0.4,0.45})-LOOKUP(S317,{0,1950001,3300001,6950001,9000001,18000001,40000001},{0,97500,427500,636000,1536000,2796000,4796000}),0)+ROUNDDOWN(ROUNDDOWN(S317*LOOKUP(S317,{0,1950001,3300001,6950001,9000001,18000001,40000001},{0.05,0.1,0.2,0.23,0.33,0.4,0.45})-LOOKUP(S317,{0,1950001,3300001,6950001,9000001,18000001,40000001},{0,97500,427500,636000,1536000,2796000,4796000}),0)*0.021,0))</f>
        <v/>
      </c>
      <c r="U317" s="25">
        <f>P317-T317</f>
        <v/>
      </c>
      <c r="V317" s="26">
        <f>IF(AND(P317&gt;0,T317=0),1,0)</f>
        <v/>
      </c>
    </row>
    <row r="318">
      <c r="A318" t="inlineStr">
        <is>
          <t>1万円刻み</t>
        </is>
      </c>
      <c r="B318" s="25">
        <f>'4_1万円刻み'!$A$14</f>
        <v/>
      </c>
      <c r="C318" s="26" t="n">
        <v>4</v>
      </c>
      <c r="D318" s="27" t="n">
        <v>0</v>
      </c>
      <c r="E318" s="26" t="n">
        <v>7</v>
      </c>
      <c r="F318" s="26" t="n">
        <v>1</v>
      </c>
      <c r="G318" s="25" t="n">
        <v>0</v>
      </c>
      <c r="H318" s="25">
        <f>ROUND(B318*0.14575,0)</f>
        <v/>
      </c>
      <c r="I318" s="25">
        <f>B318-H318</f>
        <v/>
      </c>
      <c r="J318" s="25">
        <f>IF(MAX(0,I318-ROUNDUP(IF(I318&lt;=158333,54167,I318*LOOKUP(I318,{0,158334,300000,550000,708331},{0,0.3,0.2,0.1,0})+LOOKUP(I318,{0,158334,300000,550000,708331},{0,6667,36667,91667,162500})),0)-LOOKUP(I318,{0,2120834,2162500,2204167,2245834},{48334,40000,26667,13334,0}))&lt;=0,0,ROUND(MAX(0,I318-ROUNDUP(IF(I318&lt;=158333,54167,I318*LOOKUP(I318,{0,158334,300000,550000,708331},{0,0.3,0.2,0.1,0})+LOOKUP(I318,{0,158334,300000,550000,708331},{0,6667,36667,91667,162500})),0)-LOOKUP(I318,{0,2120834,2162500,2204167,2245834},{48334,40000,26667,13334,0}))*LOOKUP(MAX(0,I318-ROUNDUP(IF(I318&lt;=158333,54167,I318*LOOKUP(I318,{0,158334,300000,550000,708331},{0,0.3,0.2,0.1,0})+LOOKUP(I318,{0,158334,300000,550000,708331},{0,6667,36667,91667,162500})),0)-LOOKUP(I318,{0,2120834,2162500,2204167,2245834},{48334,40000,26667,13334,0})),{0,162501,275001,579167,750001,1500001,3333334},{0.05105,0.1021,0.2042,0.23483,0.33693,0.4084,0.45945})-LOOKUP(MAX(0,I318-ROUNDUP(IF(I318&lt;=158333,54167,I318*LOOKUP(I318,{0,158334,300000,550000,708331},{0,0.3,0.2,0.1,0})+LOOKUP(I318,{0,158334,300000,550000,708331},{0,6667,36667,91667,162500})),0)-LOOKUP(I318,{0,2120834,2162500,2204167,2245834},{48334,40000,26667,13334,0})),{0,162501,275001,579167,750001,1500001,3333334},{0,8296,36374,54113,130688,237893,408061}),-1))</f>
        <v/>
      </c>
      <c r="K318" s="25">
        <f>IF(AND(D318&gt;0,C318&gt;=E318),ROUND(B318*D318,0),0)</f>
        <v/>
      </c>
      <c r="L318" s="25">
        <f>ROUND(K318*0.14575,0)</f>
        <v/>
      </c>
      <c r="M318" s="25">
        <f>IF(K318=0,0,ROUNDDOWN(ROUND((K318-L318)*LOOKUP(I318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18" s="25">
        <f>B318*C318+K318</f>
        <v/>
      </c>
      <c r="O318" s="25">
        <f>H318*C318+L318</f>
        <v/>
      </c>
      <c r="P318" s="25">
        <f>J318*C318+M318</f>
        <v/>
      </c>
      <c r="Q318" s="25">
        <f>IF(F318=1,IF(N318&lt;741000,0,IF(N318&lt;2191000,N318-740000,IF(N318&lt;2193000,1451000,IF(N318&lt;2196000,1453000,IF(N318&lt;2200000,1456000,IF(N318&lt;6600000,ROUND(IF(FLOOR(N318,4000)&lt;=3600000,FLOOR(N318,4000)*0.7-80000,FLOOR(N318,4000)*0.8-440000),0),IF(N318&lt;=8500000,ROUNDDOWN(N318*0.9-1100000,0),N318-1950000))))))),IF(N318&lt;651000,0,IF(N318&lt;1900000,N318-650000,IF(N318&lt;6600000,ROUND(IF(FLOOR(N318,4000)&lt;=3600000,FLOOR(N318,4000)*0.7-80000,FLOOR(N318,4000)*0.8-440000),0),IF(N318&lt;=8500000,ROUNDDOWN(N318*0.9-1100000,0),N318-1950000)))))</f>
        <v/>
      </c>
      <c r="R318" s="25">
        <f>IF(F318=1,LOOKUP(Q318,{0,4890001,6550001,23500001},{1040000,670000,620000,0}),LOOKUP(Q318,{0,1320001,3360001,4890001,6550001,23500001},{950000,880000,680000,630000,580000,0}))</f>
        <v/>
      </c>
      <c r="S318" s="25">
        <f>MAX(0,ROUNDDOWN(Q318-O318-R318-G318,-3))</f>
        <v/>
      </c>
      <c r="T318" s="25">
        <f>IF(S318&lt;=0,0,ROUNDDOWN(S318*LOOKUP(S318,{0,1950001,3300001,6950001,9000001,18000001,40000001},{0.05,0.1,0.2,0.23,0.33,0.4,0.45})-LOOKUP(S318,{0,1950001,3300001,6950001,9000001,18000001,40000001},{0,97500,427500,636000,1536000,2796000,4796000}),0)+ROUNDDOWN(ROUNDDOWN(S318*LOOKUP(S318,{0,1950001,3300001,6950001,9000001,18000001,40000001},{0.05,0.1,0.2,0.23,0.33,0.4,0.45})-LOOKUP(S318,{0,1950001,3300001,6950001,9000001,18000001,40000001},{0,97500,427500,636000,1536000,2796000,4796000}),0)*0.021,0))</f>
        <v/>
      </c>
      <c r="U318" s="25">
        <f>P318-T318</f>
        <v/>
      </c>
      <c r="V318" s="26">
        <f>IF(AND(P318&gt;0,T318=0),1,0)</f>
        <v/>
      </c>
    </row>
    <row r="319">
      <c r="A319" t="inlineStr">
        <is>
          <t>1万円刻み</t>
        </is>
      </c>
      <c r="B319" s="25">
        <f>'4_1万円刻み'!$A$14</f>
        <v/>
      </c>
      <c r="C319" s="26" t="n">
        <v>5</v>
      </c>
      <c r="D319" s="27" t="n">
        <v>0</v>
      </c>
      <c r="E319" s="26" t="n">
        <v>7</v>
      </c>
      <c r="F319" s="26" t="n">
        <v>1</v>
      </c>
      <c r="G319" s="25" t="n">
        <v>0</v>
      </c>
      <c r="H319" s="25">
        <f>ROUND(B319*0.14575,0)</f>
        <v/>
      </c>
      <c r="I319" s="25">
        <f>B319-H319</f>
        <v/>
      </c>
      <c r="J319" s="25">
        <f>IF(MAX(0,I319-ROUNDUP(IF(I319&lt;=158333,54167,I319*LOOKUP(I319,{0,158334,300000,550000,708331},{0,0.3,0.2,0.1,0})+LOOKUP(I319,{0,158334,300000,550000,708331},{0,6667,36667,91667,162500})),0)-LOOKUP(I319,{0,2120834,2162500,2204167,2245834},{48334,40000,26667,13334,0}))&lt;=0,0,ROUND(MAX(0,I319-ROUNDUP(IF(I319&lt;=158333,54167,I319*LOOKUP(I319,{0,158334,300000,550000,708331},{0,0.3,0.2,0.1,0})+LOOKUP(I319,{0,158334,300000,550000,708331},{0,6667,36667,91667,162500})),0)-LOOKUP(I319,{0,2120834,2162500,2204167,2245834},{48334,40000,26667,13334,0}))*LOOKUP(MAX(0,I319-ROUNDUP(IF(I319&lt;=158333,54167,I319*LOOKUP(I319,{0,158334,300000,550000,708331},{0,0.3,0.2,0.1,0})+LOOKUP(I319,{0,158334,300000,550000,708331},{0,6667,36667,91667,162500})),0)-LOOKUP(I319,{0,2120834,2162500,2204167,2245834},{48334,40000,26667,13334,0})),{0,162501,275001,579167,750001,1500001,3333334},{0.05105,0.1021,0.2042,0.23483,0.33693,0.4084,0.45945})-LOOKUP(MAX(0,I319-ROUNDUP(IF(I319&lt;=158333,54167,I319*LOOKUP(I319,{0,158334,300000,550000,708331},{0,0.3,0.2,0.1,0})+LOOKUP(I319,{0,158334,300000,550000,708331},{0,6667,36667,91667,162500})),0)-LOOKUP(I319,{0,2120834,2162500,2204167,2245834},{48334,40000,26667,13334,0})),{0,162501,275001,579167,750001,1500001,3333334},{0,8296,36374,54113,130688,237893,408061}),-1))</f>
        <v/>
      </c>
      <c r="K319" s="25">
        <f>IF(AND(D319&gt;0,C319&gt;=E319),ROUND(B319*D319,0),0)</f>
        <v/>
      </c>
      <c r="L319" s="25">
        <f>ROUND(K319*0.14575,0)</f>
        <v/>
      </c>
      <c r="M319" s="25">
        <f>IF(K319=0,0,ROUNDDOWN(ROUND((K319-L319)*LOOKUP(I319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19" s="25">
        <f>B319*C319+K319</f>
        <v/>
      </c>
      <c r="O319" s="25">
        <f>H319*C319+L319</f>
        <v/>
      </c>
      <c r="P319" s="25">
        <f>J319*C319+M319</f>
        <v/>
      </c>
      <c r="Q319" s="25">
        <f>IF(F319=1,IF(N319&lt;741000,0,IF(N319&lt;2191000,N319-740000,IF(N319&lt;2193000,1451000,IF(N319&lt;2196000,1453000,IF(N319&lt;2200000,1456000,IF(N319&lt;6600000,ROUND(IF(FLOOR(N319,4000)&lt;=3600000,FLOOR(N319,4000)*0.7-80000,FLOOR(N319,4000)*0.8-440000),0),IF(N319&lt;=8500000,ROUNDDOWN(N319*0.9-1100000,0),N319-1950000))))))),IF(N319&lt;651000,0,IF(N319&lt;1900000,N319-650000,IF(N319&lt;6600000,ROUND(IF(FLOOR(N319,4000)&lt;=3600000,FLOOR(N319,4000)*0.7-80000,FLOOR(N319,4000)*0.8-440000),0),IF(N319&lt;=8500000,ROUNDDOWN(N319*0.9-1100000,0),N319-1950000)))))</f>
        <v/>
      </c>
      <c r="R319" s="25">
        <f>IF(F319=1,LOOKUP(Q319,{0,4890001,6550001,23500001},{1040000,670000,620000,0}),LOOKUP(Q319,{0,1320001,3360001,4890001,6550001,23500001},{950000,880000,680000,630000,580000,0}))</f>
        <v/>
      </c>
      <c r="S319" s="25">
        <f>MAX(0,ROUNDDOWN(Q319-O319-R319-G319,-3))</f>
        <v/>
      </c>
      <c r="T319" s="25">
        <f>IF(S319&lt;=0,0,ROUNDDOWN(S319*LOOKUP(S319,{0,1950001,3300001,6950001,9000001,18000001,40000001},{0.05,0.1,0.2,0.23,0.33,0.4,0.45})-LOOKUP(S319,{0,1950001,3300001,6950001,9000001,18000001,40000001},{0,97500,427500,636000,1536000,2796000,4796000}),0)+ROUNDDOWN(ROUNDDOWN(S319*LOOKUP(S319,{0,1950001,3300001,6950001,9000001,18000001,40000001},{0.05,0.1,0.2,0.23,0.33,0.4,0.45})-LOOKUP(S319,{0,1950001,3300001,6950001,9000001,18000001,40000001},{0,97500,427500,636000,1536000,2796000,4796000}),0)*0.021,0))</f>
        <v/>
      </c>
      <c r="U319" s="25">
        <f>P319-T319</f>
        <v/>
      </c>
      <c r="V319" s="26">
        <f>IF(AND(P319&gt;0,T319=0),1,0)</f>
        <v/>
      </c>
    </row>
    <row r="320">
      <c r="A320" t="inlineStr">
        <is>
          <t>1万円刻み</t>
        </is>
      </c>
      <c r="B320" s="25">
        <f>'4_1万円刻み'!$A$14</f>
        <v/>
      </c>
      <c r="C320" s="26" t="n">
        <v>6</v>
      </c>
      <c r="D320" s="27" t="n">
        <v>0</v>
      </c>
      <c r="E320" s="26" t="n">
        <v>7</v>
      </c>
      <c r="F320" s="26" t="n">
        <v>1</v>
      </c>
      <c r="G320" s="25" t="n">
        <v>0</v>
      </c>
      <c r="H320" s="25">
        <f>ROUND(B320*0.14575,0)</f>
        <v/>
      </c>
      <c r="I320" s="25">
        <f>B320-H320</f>
        <v/>
      </c>
      <c r="J320" s="25">
        <f>IF(MAX(0,I320-ROUNDUP(IF(I320&lt;=158333,54167,I320*LOOKUP(I320,{0,158334,300000,550000,708331},{0,0.3,0.2,0.1,0})+LOOKUP(I320,{0,158334,300000,550000,708331},{0,6667,36667,91667,162500})),0)-LOOKUP(I320,{0,2120834,2162500,2204167,2245834},{48334,40000,26667,13334,0}))&lt;=0,0,ROUND(MAX(0,I320-ROUNDUP(IF(I320&lt;=158333,54167,I320*LOOKUP(I320,{0,158334,300000,550000,708331},{0,0.3,0.2,0.1,0})+LOOKUP(I320,{0,158334,300000,550000,708331},{0,6667,36667,91667,162500})),0)-LOOKUP(I320,{0,2120834,2162500,2204167,2245834},{48334,40000,26667,13334,0}))*LOOKUP(MAX(0,I320-ROUNDUP(IF(I320&lt;=158333,54167,I320*LOOKUP(I320,{0,158334,300000,550000,708331},{0,0.3,0.2,0.1,0})+LOOKUP(I320,{0,158334,300000,550000,708331},{0,6667,36667,91667,162500})),0)-LOOKUP(I320,{0,2120834,2162500,2204167,2245834},{48334,40000,26667,13334,0})),{0,162501,275001,579167,750001,1500001,3333334},{0.05105,0.1021,0.2042,0.23483,0.33693,0.4084,0.45945})-LOOKUP(MAX(0,I320-ROUNDUP(IF(I320&lt;=158333,54167,I320*LOOKUP(I320,{0,158334,300000,550000,708331},{0,0.3,0.2,0.1,0})+LOOKUP(I320,{0,158334,300000,550000,708331},{0,6667,36667,91667,162500})),0)-LOOKUP(I320,{0,2120834,2162500,2204167,2245834},{48334,40000,26667,13334,0})),{0,162501,275001,579167,750001,1500001,3333334},{0,8296,36374,54113,130688,237893,408061}),-1))</f>
        <v/>
      </c>
      <c r="K320" s="25">
        <f>IF(AND(D320&gt;0,C320&gt;=E320),ROUND(B320*D320,0),0)</f>
        <v/>
      </c>
      <c r="L320" s="25">
        <f>ROUND(K320*0.14575,0)</f>
        <v/>
      </c>
      <c r="M320" s="25">
        <f>IF(K320=0,0,ROUNDDOWN(ROUND((K320-L320)*LOOKUP(I320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20" s="25">
        <f>B320*C320+K320</f>
        <v/>
      </c>
      <c r="O320" s="25">
        <f>H320*C320+L320</f>
        <v/>
      </c>
      <c r="P320" s="25">
        <f>J320*C320+M320</f>
        <v/>
      </c>
      <c r="Q320" s="25">
        <f>IF(F320=1,IF(N320&lt;741000,0,IF(N320&lt;2191000,N320-740000,IF(N320&lt;2193000,1451000,IF(N320&lt;2196000,1453000,IF(N320&lt;2200000,1456000,IF(N320&lt;6600000,ROUND(IF(FLOOR(N320,4000)&lt;=3600000,FLOOR(N320,4000)*0.7-80000,FLOOR(N320,4000)*0.8-440000),0),IF(N320&lt;=8500000,ROUNDDOWN(N320*0.9-1100000,0),N320-1950000))))))),IF(N320&lt;651000,0,IF(N320&lt;1900000,N320-650000,IF(N320&lt;6600000,ROUND(IF(FLOOR(N320,4000)&lt;=3600000,FLOOR(N320,4000)*0.7-80000,FLOOR(N320,4000)*0.8-440000),0),IF(N320&lt;=8500000,ROUNDDOWN(N320*0.9-1100000,0),N320-1950000)))))</f>
        <v/>
      </c>
      <c r="R320" s="25">
        <f>IF(F320=1,LOOKUP(Q320,{0,4890001,6550001,23500001},{1040000,670000,620000,0}),LOOKUP(Q320,{0,1320001,3360001,4890001,6550001,23500001},{950000,880000,680000,630000,580000,0}))</f>
        <v/>
      </c>
      <c r="S320" s="25">
        <f>MAX(0,ROUNDDOWN(Q320-O320-R320-G320,-3))</f>
        <v/>
      </c>
      <c r="T320" s="25">
        <f>IF(S320&lt;=0,0,ROUNDDOWN(S320*LOOKUP(S320,{0,1950001,3300001,6950001,9000001,18000001,40000001},{0.05,0.1,0.2,0.23,0.33,0.4,0.45})-LOOKUP(S320,{0,1950001,3300001,6950001,9000001,18000001,40000001},{0,97500,427500,636000,1536000,2796000,4796000}),0)+ROUNDDOWN(ROUNDDOWN(S320*LOOKUP(S320,{0,1950001,3300001,6950001,9000001,18000001,40000001},{0.05,0.1,0.2,0.23,0.33,0.4,0.45})-LOOKUP(S320,{0,1950001,3300001,6950001,9000001,18000001,40000001},{0,97500,427500,636000,1536000,2796000,4796000}),0)*0.021,0))</f>
        <v/>
      </c>
      <c r="U320" s="25">
        <f>P320-T320</f>
        <v/>
      </c>
      <c r="V320" s="26">
        <f>IF(AND(P320&gt;0,T320=0),1,0)</f>
        <v/>
      </c>
    </row>
    <row r="321">
      <c r="A321" t="inlineStr">
        <is>
          <t>1万円刻み</t>
        </is>
      </c>
      <c r="B321" s="25">
        <f>'4_1万円刻み'!$A$14</f>
        <v/>
      </c>
      <c r="C321" s="26" t="n">
        <v>7</v>
      </c>
      <c r="D321" s="27" t="n">
        <v>0</v>
      </c>
      <c r="E321" s="26" t="n">
        <v>7</v>
      </c>
      <c r="F321" s="26" t="n">
        <v>1</v>
      </c>
      <c r="G321" s="25" t="n">
        <v>0</v>
      </c>
      <c r="H321" s="25">
        <f>ROUND(B321*0.14575,0)</f>
        <v/>
      </c>
      <c r="I321" s="25">
        <f>B321-H321</f>
        <v/>
      </c>
      <c r="J321" s="25">
        <f>IF(MAX(0,I321-ROUNDUP(IF(I321&lt;=158333,54167,I321*LOOKUP(I321,{0,158334,300000,550000,708331},{0,0.3,0.2,0.1,0})+LOOKUP(I321,{0,158334,300000,550000,708331},{0,6667,36667,91667,162500})),0)-LOOKUP(I321,{0,2120834,2162500,2204167,2245834},{48334,40000,26667,13334,0}))&lt;=0,0,ROUND(MAX(0,I321-ROUNDUP(IF(I321&lt;=158333,54167,I321*LOOKUP(I321,{0,158334,300000,550000,708331},{0,0.3,0.2,0.1,0})+LOOKUP(I321,{0,158334,300000,550000,708331},{0,6667,36667,91667,162500})),0)-LOOKUP(I321,{0,2120834,2162500,2204167,2245834},{48334,40000,26667,13334,0}))*LOOKUP(MAX(0,I321-ROUNDUP(IF(I321&lt;=158333,54167,I321*LOOKUP(I321,{0,158334,300000,550000,708331},{0,0.3,0.2,0.1,0})+LOOKUP(I321,{0,158334,300000,550000,708331},{0,6667,36667,91667,162500})),0)-LOOKUP(I321,{0,2120834,2162500,2204167,2245834},{48334,40000,26667,13334,0})),{0,162501,275001,579167,750001,1500001,3333334},{0.05105,0.1021,0.2042,0.23483,0.33693,0.4084,0.45945})-LOOKUP(MAX(0,I321-ROUNDUP(IF(I321&lt;=158333,54167,I321*LOOKUP(I321,{0,158334,300000,550000,708331},{0,0.3,0.2,0.1,0})+LOOKUP(I321,{0,158334,300000,550000,708331},{0,6667,36667,91667,162500})),0)-LOOKUP(I321,{0,2120834,2162500,2204167,2245834},{48334,40000,26667,13334,0})),{0,162501,275001,579167,750001,1500001,3333334},{0,8296,36374,54113,130688,237893,408061}),-1))</f>
        <v/>
      </c>
      <c r="K321" s="25">
        <f>IF(AND(D321&gt;0,C321&gt;=E321),ROUND(B321*D321,0),0)</f>
        <v/>
      </c>
      <c r="L321" s="25">
        <f>ROUND(K321*0.14575,0)</f>
        <v/>
      </c>
      <c r="M321" s="25">
        <f>IF(K321=0,0,ROUNDDOWN(ROUND((K321-L321)*LOOKUP(I321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21" s="25">
        <f>B321*C321+K321</f>
        <v/>
      </c>
      <c r="O321" s="25">
        <f>H321*C321+L321</f>
        <v/>
      </c>
      <c r="P321" s="25">
        <f>J321*C321+M321</f>
        <v/>
      </c>
      <c r="Q321" s="25">
        <f>IF(F321=1,IF(N321&lt;741000,0,IF(N321&lt;2191000,N321-740000,IF(N321&lt;2193000,1451000,IF(N321&lt;2196000,1453000,IF(N321&lt;2200000,1456000,IF(N321&lt;6600000,ROUND(IF(FLOOR(N321,4000)&lt;=3600000,FLOOR(N321,4000)*0.7-80000,FLOOR(N321,4000)*0.8-440000),0),IF(N321&lt;=8500000,ROUNDDOWN(N321*0.9-1100000,0),N321-1950000))))))),IF(N321&lt;651000,0,IF(N321&lt;1900000,N321-650000,IF(N321&lt;6600000,ROUND(IF(FLOOR(N321,4000)&lt;=3600000,FLOOR(N321,4000)*0.7-80000,FLOOR(N321,4000)*0.8-440000),0),IF(N321&lt;=8500000,ROUNDDOWN(N321*0.9-1100000,0),N321-1950000)))))</f>
        <v/>
      </c>
      <c r="R321" s="25">
        <f>IF(F321=1,LOOKUP(Q321,{0,4890001,6550001,23500001},{1040000,670000,620000,0}),LOOKUP(Q321,{0,1320001,3360001,4890001,6550001,23500001},{950000,880000,680000,630000,580000,0}))</f>
        <v/>
      </c>
      <c r="S321" s="25">
        <f>MAX(0,ROUNDDOWN(Q321-O321-R321-G321,-3))</f>
        <v/>
      </c>
      <c r="T321" s="25">
        <f>IF(S321&lt;=0,0,ROUNDDOWN(S321*LOOKUP(S321,{0,1950001,3300001,6950001,9000001,18000001,40000001},{0.05,0.1,0.2,0.23,0.33,0.4,0.45})-LOOKUP(S321,{0,1950001,3300001,6950001,9000001,18000001,40000001},{0,97500,427500,636000,1536000,2796000,4796000}),0)+ROUNDDOWN(ROUNDDOWN(S321*LOOKUP(S321,{0,1950001,3300001,6950001,9000001,18000001,40000001},{0.05,0.1,0.2,0.23,0.33,0.4,0.45})-LOOKUP(S321,{0,1950001,3300001,6950001,9000001,18000001,40000001},{0,97500,427500,636000,1536000,2796000,4796000}),0)*0.021,0))</f>
        <v/>
      </c>
      <c r="U321" s="25">
        <f>P321-T321</f>
        <v/>
      </c>
      <c r="V321" s="26">
        <f>IF(AND(P321&gt;0,T321=0),1,0)</f>
        <v/>
      </c>
    </row>
    <row r="322">
      <c r="A322" t="inlineStr">
        <is>
          <t>1万円刻み</t>
        </is>
      </c>
      <c r="B322" s="25">
        <f>'4_1万円刻み'!$A$14</f>
        <v/>
      </c>
      <c r="C322" s="26" t="n">
        <v>8</v>
      </c>
      <c r="D322" s="27" t="n">
        <v>0</v>
      </c>
      <c r="E322" s="26" t="n">
        <v>7</v>
      </c>
      <c r="F322" s="26" t="n">
        <v>1</v>
      </c>
      <c r="G322" s="25" t="n">
        <v>0</v>
      </c>
      <c r="H322" s="25">
        <f>ROUND(B322*0.14575,0)</f>
        <v/>
      </c>
      <c r="I322" s="25">
        <f>B322-H322</f>
        <v/>
      </c>
      <c r="J322" s="25">
        <f>IF(MAX(0,I322-ROUNDUP(IF(I322&lt;=158333,54167,I322*LOOKUP(I322,{0,158334,300000,550000,708331},{0,0.3,0.2,0.1,0})+LOOKUP(I322,{0,158334,300000,550000,708331},{0,6667,36667,91667,162500})),0)-LOOKUP(I322,{0,2120834,2162500,2204167,2245834},{48334,40000,26667,13334,0}))&lt;=0,0,ROUND(MAX(0,I322-ROUNDUP(IF(I322&lt;=158333,54167,I322*LOOKUP(I322,{0,158334,300000,550000,708331},{0,0.3,0.2,0.1,0})+LOOKUP(I322,{0,158334,300000,550000,708331},{0,6667,36667,91667,162500})),0)-LOOKUP(I322,{0,2120834,2162500,2204167,2245834},{48334,40000,26667,13334,0}))*LOOKUP(MAX(0,I322-ROUNDUP(IF(I322&lt;=158333,54167,I322*LOOKUP(I322,{0,158334,300000,550000,708331},{0,0.3,0.2,0.1,0})+LOOKUP(I322,{0,158334,300000,550000,708331},{0,6667,36667,91667,162500})),0)-LOOKUP(I322,{0,2120834,2162500,2204167,2245834},{48334,40000,26667,13334,0})),{0,162501,275001,579167,750001,1500001,3333334},{0.05105,0.1021,0.2042,0.23483,0.33693,0.4084,0.45945})-LOOKUP(MAX(0,I322-ROUNDUP(IF(I322&lt;=158333,54167,I322*LOOKUP(I322,{0,158334,300000,550000,708331},{0,0.3,0.2,0.1,0})+LOOKUP(I322,{0,158334,300000,550000,708331},{0,6667,36667,91667,162500})),0)-LOOKUP(I322,{0,2120834,2162500,2204167,2245834},{48334,40000,26667,13334,0})),{0,162501,275001,579167,750001,1500001,3333334},{0,8296,36374,54113,130688,237893,408061}),-1))</f>
        <v/>
      </c>
      <c r="K322" s="25">
        <f>IF(AND(D322&gt;0,C322&gt;=E322),ROUND(B322*D322,0),0)</f>
        <v/>
      </c>
      <c r="L322" s="25">
        <f>ROUND(K322*0.14575,0)</f>
        <v/>
      </c>
      <c r="M322" s="25">
        <f>IF(K322=0,0,ROUNDDOWN(ROUND((K322-L322)*LOOKUP(I322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22" s="25">
        <f>B322*C322+K322</f>
        <v/>
      </c>
      <c r="O322" s="25">
        <f>H322*C322+L322</f>
        <v/>
      </c>
      <c r="P322" s="25">
        <f>J322*C322+M322</f>
        <v/>
      </c>
      <c r="Q322" s="25">
        <f>IF(F322=1,IF(N322&lt;741000,0,IF(N322&lt;2191000,N322-740000,IF(N322&lt;2193000,1451000,IF(N322&lt;2196000,1453000,IF(N322&lt;2200000,1456000,IF(N322&lt;6600000,ROUND(IF(FLOOR(N322,4000)&lt;=3600000,FLOOR(N322,4000)*0.7-80000,FLOOR(N322,4000)*0.8-440000),0),IF(N322&lt;=8500000,ROUNDDOWN(N322*0.9-1100000,0),N322-1950000))))))),IF(N322&lt;651000,0,IF(N322&lt;1900000,N322-650000,IF(N322&lt;6600000,ROUND(IF(FLOOR(N322,4000)&lt;=3600000,FLOOR(N322,4000)*0.7-80000,FLOOR(N322,4000)*0.8-440000),0),IF(N322&lt;=8500000,ROUNDDOWN(N322*0.9-1100000,0),N322-1950000)))))</f>
        <v/>
      </c>
      <c r="R322" s="25">
        <f>IF(F322=1,LOOKUP(Q322,{0,4890001,6550001,23500001},{1040000,670000,620000,0}),LOOKUP(Q322,{0,1320001,3360001,4890001,6550001,23500001},{950000,880000,680000,630000,580000,0}))</f>
        <v/>
      </c>
      <c r="S322" s="25">
        <f>MAX(0,ROUNDDOWN(Q322-O322-R322-G322,-3))</f>
        <v/>
      </c>
      <c r="T322" s="25">
        <f>IF(S322&lt;=0,0,ROUNDDOWN(S322*LOOKUP(S322,{0,1950001,3300001,6950001,9000001,18000001,40000001},{0.05,0.1,0.2,0.23,0.33,0.4,0.45})-LOOKUP(S322,{0,1950001,3300001,6950001,9000001,18000001,40000001},{0,97500,427500,636000,1536000,2796000,4796000}),0)+ROUNDDOWN(ROUNDDOWN(S322*LOOKUP(S322,{0,1950001,3300001,6950001,9000001,18000001,40000001},{0.05,0.1,0.2,0.23,0.33,0.4,0.45})-LOOKUP(S322,{0,1950001,3300001,6950001,9000001,18000001,40000001},{0,97500,427500,636000,1536000,2796000,4796000}),0)*0.021,0))</f>
        <v/>
      </c>
      <c r="U322" s="25">
        <f>P322-T322</f>
        <v/>
      </c>
      <c r="V322" s="26">
        <f>IF(AND(P322&gt;0,T322=0),1,0)</f>
        <v/>
      </c>
    </row>
    <row r="323">
      <c r="A323" t="inlineStr">
        <is>
          <t>1万円刻み</t>
        </is>
      </c>
      <c r="B323" s="25">
        <f>'4_1万円刻み'!$A$14</f>
        <v/>
      </c>
      <c r="C323" s="26" t="n">
        <v>9</v>
      </c>
      <c r="D323" s="27" t="n">
        <v>0</v>
      </c>
      <c r="E323" s="26" t="n">
        <v>7</v>
      </c>
      <c r="F323" s="26" t="n">
        <v>1</v>
      </c>
      <c r="G323" s="25" t="n">
        <v>0</v>
      </c>
      <c r="H323" s="25">
        <f>ROUND(B323*0.14575,0)</f>
        <v/>
      </c>
      <c r="I323" s="25">
        <f>B323-H323</f>
        <v/>
      </c>
      <c r="J323" s="25">
        <f>IF(MAX(0,I323-ROUNDUP(IF(I323&lt;=158333,54167,I323*LOOKUP(I323,{0,158334,300000,550000,708331},{0,0.3,0.2,0.1,0})+LOOKUP(I323,{0,158334,300000,550000,708331},{0,6667,36667,91667,162500})),0)-LOOKUP(I323,{0,2120834,2162500,2204167,2245834},{48334,40000,26667,13334,0}))&lt;=0,0,ROUND(MAX(0,I323-ROUNDUP(IF(I323&lt;=158333,54167,I323*LOOKUP(I323,{0,158334,300000,550000,708331},{0,0.3,0.2,0.1,0})+LOOKUP(I323,{0,158334,300000,550000,708331},{0,6667,36667,91667,162500})),0)-LOOKUP(I323,{0,2120834,2162500,2204167,2245834},{48334,40000,26667,13334,0}))*LOOKUP(MAX(0,I323-ROUNDUP(IF(I323&lt;=158333,54167,I323*LOOKUP(I323,{0,158334,300000,550000,708331},{0,0.3,0.2,0.1,0})+LOOKUP(I323,{0,158334,300000,550000,708331},{0,6667,36667,91667,162500})),0)-LOOKUP(I323,{0,2120834,2162500,2204167,2245834},{48334,40000,26667,13334,0})),{0,162501,275001,579167,750001,1500001,3333334},{0.05105,0.1021,0.2042,0.23483,0.33693,0.4084,0.45945})-LOOKUP(MAX(0,I323-ROUNDUP(IF(I323&lt;=158333,54167,I323*LOOKUP(I323,{0,158334,300000,550000,708331},{0,0.3,0.2,0.1,0})+LOOKUP(I323,{0,158334,300000,550000,708331},{0,6667,36667,91667,162500})),0)-LOOKUP(I323,{0,2120834,2162500,2204167,2245834},{48334,40000,26667,13334,0})),{0,162501,275001,579167,750001,1500001,3333334},{0,8296,36374,54113,130688,237893,408061}),-1))</f>
        <v/>
      </c>
      <c r="K323" s="25">
        <f>IF(AND(D323&gt;0,C323&gt;=E323),ROUND(B323*D323,0),0)</f>
        <v/>
      </c>
      <c r="L323" s="25">
        <f>ROUND(K323*0.14575,0)</f>
        <v/>
      </c>
      <c r="M323" s="25">
        <f>IF(K323=0,0,ROUNDDOWN(ROUND((K323-L323)*LOOKUP(I323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23" s="25">
        <f>B323*C323+K323</f>
        <v/>
      </c>
      <c r="O323" s="25">
        <f>H323*C323+L323</f>
        <v/>
      </c>
      <c r="P323" s="25">
        <f>J323*C323+M323</f>
        <v/>
      </c>
      <c r="Q323" s="25">
        <f>IF(F323=1,IF(N323&lt;741000,0,IF(N323&lt;2191000,N323-740000,IF(N323&lt;2193000,1451000,IF(N323&lt;2196000,1453000,IF(N323&lt;2200000,1456000,IF(N323&lt;6600000,ROUND(IF(FLOOR(N323,4000)&lt;=3600000,FLOOR(N323,4000)*0.7-80000,FLOOR(N323,4000)*0.8-440000),0),IF(N323&lt;=8500000,ROUNDDOWN(N323*0.9-1100000,0),N323-1950000))))))),IF(N323&lt;651000,0,IF(N323&lt;1900000,N323-650000,IF(N323&lt;6600000,ROUND(IF(FLOOR(N323,4000)&lt;=3600000,FLOOR(N323,4000)*0.7-80000,FLOOR(N323,4000)*0.8-440000),0),IF(N323&lt;=8500000,ROUNDDOWN(N323*0.9-1100000,0),N323-1950000)))))</f>
        <v/>
      </c>
      <c r="R323" s="25">
        <f>IF(F323=1,LOOKUP(Q323,{0,4890001,6550001,23500001},{1040000,670000,620000,0}),LOOKUP(Q323,{0,1320001,3360001,4890001,6550001,23500001},{950000,880000,680000,630000,580000,0}))</f>
        <v/>
      </c>
      <c r="S323" s="25">
        <f>MAX(0,ROUNDDOWN(Q323-O323-R323-G323,-3))</f>
        <v/>
      </c>
      <c r="T323" s="25">
        <f>IF(S323&lt;=0,0,ROUNDDOWN(S323*LOOKUP(S323,{0,1950001,3300001,6950001,9000001,18000001,40000001},{0.05,0.1,0.2,0.23,0.33,0.4,0.45})-LOOKUP(S323,{0,1950001,3300001,6950001,9000001,18000001,40000001},{0,97500,427500,636000,1536000,2796000,4796000}),0)+ROUNDDOWN(ROUNDDOWN(S323*LOOKUP(S323,{0,1950001,3300001,6950001,9000001,18000001,40000001},{0.05,0.1,0.2,0.23,0.33,0.4,0.45})-LOOKUP(S323,{0,1950001,3300001,6950001,9000001,18000001,40000001},{0,97500,427500,636000,1536000,2796000,4796000}),0)*0.021,0))</f>
        <v/>
      </c>
      <c r="U323" s="25">
        <f>P323-T323</f>
        <v/>
      </c>
      <c r="V323" s="26">
        <f>IF(AND(P323&gt;0,T323=0),1,0)</f>
        <v/>
      </c>
    </row>
    <row r="324">
      <c r="A324" t="inlineStr">
        <is>
          <t>1万円刻み</t>
        </is>
      </c>
      <c r="B324" s="25">
        <f>'4_1万円刻み'!$A$14</f>
        <v/>
      </c>
      <c r="C324" s="26" t="n">
        <v>10</v>
      </c>
      <c r="D324" s="27" t="n">
        <v>0</v>
      </c>
      <c r="E324" s="26" t="n">
        <v>7</v>
      </c>
      <c r="F324" s="26" t="n">
        <v>1</v>
      </c>
      <c r="G324" s="25" t="n">
        <v>0</v>
      </c>
      <c r="H324" s="25">
        <f>ROUND(B324*0.14575,0)</f>
        <v/>
      </c>
      <c r="I324" s="25">
        <f>B324-H324</f>
        <v/>
      </c>
      <c r="J324" s="25">
        <f>IF(MAX(0,I324-ROUNDUP(IF(I324&lt;=158333,54167,I324*LOOKUP(I324,{0,158334,300000,550000,708331},{0,0.3,0.2,0.1,0})+LOOKUP(I324,{0,158334,300000,550000,708331},{0,6667,36667,91667,162500})),0)-LOOKUP(I324,{0,2120834,2162500,2204167,2245834},{48334,40000,26667,13334,0}))&lt;=0,0,ROUND(MAX(0,I324-ROUNDUP(IF(I324&lt;=158333,54167,I324*LOOKUP(I324,{0,158334,300000,550000,708331},{0,0.3,0.2,0.1,0})+LOOKUP(I324,{0,158334,300000,550000,708331},{0,6667,36667,91667,162500})),0)-LOOKUP(I324,{0,2120834,2162500,2204167,2245834},{48334,40000,26667,13334,0}))*LOOKUP(MAX(0,I324-ROUNDUP(IF(I324&lt;=158333,54167,I324*LOOKUP(I324,{0,158334,300000,550000,708331},{0,0.3,0.2,0.1,0})+LOOKUP(I324,{0,158334,300000,550000,708331},{0,6667,36667,91667,162500})),0)-LOOKUP(I324,{0,2120834,2162500,2204167,2245834},{48334,40000,26667,13334,0})),{0,162501,275001,579167,750001,1500001,3333334},{0.05105,0.1021,0.2042,0.23483,0.33693,0.4084,0.45945})-LOOKUP(MAX(0,I324-ROUNDUP(IF(I324&lt;=158333,54167,I324*LOOKUP(I324,{0,158334,300000,550000,708331},{0,0.3,0.2,0.1,0})+LOOKUP(I324,{0,158334,300000,550000,708331},{0,6667,36667,91667,162500})),0)-LOOKUP(I324,{0,2120834,2162500,2204167,2245834},{48334,40000,26667,13334,0})),{0,162501,275001,579167,750001,1500001,3333334},{0,8296,36374,54113,130688,237893,408061}),-1))</f>
        <v/>
      </c>
      <c r="K324" s="25">
        <f>IF(AND(D324&gt;0,C324&gt;=E324),ROUND(B324*D324,0),0)</f>
        <v/>
      </c>
      <c r="L324" s="25">
        <f>ROUND(K324*0.14575,0)</f>
        <v/>
      </c>
      <c r="M324" s="25">
        <f>IF(K324=0,0,ROUNDDOWN(ROUND((K324-L324)*LOOKUP(I324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24" s="25">
        <f>B324*C324+K324</f>
        <v/>
      </c>
      <c r="O324" s="25">
        <f>H324*C324+L324</f>
        <v/>
      </c>
      <c r="P324" s="25">
        <f>J324*C324+M324</f>
        <v/>
      </c>
      <c r="Q324" s="25">
        <f>IF(F324=1,IF(N324&lt;741000,0,IF(N324&lt;2191000,N324-740000,IF(N324&lt;2193000,1451000,IF(N324&lt;2196000,1453000,IF(N324&lt;2200000,1456000,IF(N324&lt;6600000,ROUND(IF(FLOOR(N324,4000)&lt;=3600000,FLOOR(N324,4000)*0.7-80000,FLOOR(N324,4000)*0.8-440000),0),IF(N324&lt;=8500000,ROUNDDOWN(N324*0.9-1100000,0),N324-1950000))))))),IF(N324&lt;651000,0,IF(N324&lt;1900000,N324-650000,IF(N324&lt;6600000,ROUND(IF(FLOOR(N324,4000)&lt;=3600000,FLOOR(N324,4000)*0.7-80000,FLOOR(N324,4000)*0.8-440000),0),IF(N324&lt;=8500000,ROUNDDOWN(N324*0.9-1100000,0),N324-1950000)))))</f>
        <v/>
      </c>
      <c r="R324" s="25">
        <f>IF(F324=1,LOOKUP(Q324,{0,4890001,6550001,23500001},{1040000,670000,620000,0}),LOOKUP(Q324,{0,1320001,3360001,4890001,6550001,23500001},{950000,880000,680000,630000,580000,0}))</f>
        <v/>
      </c>
      <c r="S324" s="25">
        <f>MAX(0,ROUNDDOWN(Q324-O324-R324-G324,-3))</f>
        <v/>
      </c>
      <c r="T324" s="25">
        <f>IF(S324&lt;=0,0,ROUNDDOWN(S324*LOOKUP(S324,{0,1950001,3300001,6950001,9000001,18000001,40000001},{0.05,0.1,0.2,0.23,0.33,0.4,0.45})-LOOKUP(S324,{0,1950001,3300001,6950001,9000001,18000001,40000001},{0,97500,427500,636000,1536000,2796000,4796000}),0)+ROUNDDOWN(ROUNDDOWN(S324*LOOKUP(S324,{0,1950001,3300001,6950001,9000001,18000001,40000001},{0.05,0.1,0.2,0.23,0.33,0.4,0.45})-LOOKUP(S324,{0,1950001,3300001,6950001,9000001,18000001,40000001},{0,97500,427500,636000,1536000,2796000,4796000}),0)*0.021,0))</f>
        <v/>
      </c>
      <c r="U324" s="25">
        <f>P324-T324</f>
        <v/>
      </c>
      <c r="V324" s="26">
        <f>IF(AND(P324&gt;0,T324=0),1,0)</f>
        <v/>
      </c>
    </row>
    <row r="325">
      <c r="A325" t="inlineStr">
        <is>
          <t>1万円刻み</t>
        </is>
      </c>
      <c r="B325" s="25">
        <f>'4_1万円刻み'!$A$14</f>
        <v/>
      </c>
      <c r="C325" s="26" t="n">
        <v>11</v>
      </c>
      <c r="D325" s="27" t="n">
        <v>0</v>
      </c>
      <c r="E325" s="26" t="n">
        <v>7</v>
      </c>
      <c r="F325" s="26" t="n">
        <v>1</v>
      </c>
      <c r="G325" s="25" t="n">
        <v>0</v>
      </c>
      <c r="H325" s="25">
        <f>ROUND(B325*0.14575,0)</f>
        <v/>
      </c>
      <c r="I325" s="25">
        <f>B325-H325</f>
        <v/>
      </c>
      <c r="J325" s="25">
        <f>IF(MAX(0,I325-ROUNDUP(IF(I325&lt;=158333,54167,I325*LOOKUP(I325,{0,158334,300000,550000,708331},{0,0.3,0.2,0.1,0})+LOOKUP(I325,{0,158334,300000,550000,708331},{0,6667,36667,91667,162500})),0)-LOOKUP(I325,{0,2120834,2162500,2204167,2245834},{48334,40000,26667,13334,0}))&lt;=0,0,ROUND(MAX(0,I325-ROUNDUP(IF(I325&lt;=158333,54167,I325*LOOKUP(I325,{0,158334,300000,550000,708331},{0,0.3,0.2,0.1,0})+LOOKUP(I325,{0,158334,300000,550000,708331},{0,6667,36667,91667,162500})),0)-LOOKUP(I325,{0,2120834,2162500,2204167,2245834},{48334,40000,26667,13334,0}))*LOOKUP(MAX(0,I325-ROUNDUP(IF(I325&lt;=158333,54167,I325*LOOKUP(I325,{0,158334,300000,550000,708331},{0,0.3,0.2,0.1,0})+LOOKUP(I325,{0,158334,300000,550000,708331},{0,6667,36667,91667,162500})),0)-LOOKUP(I325,{0,2120834,2162500,2204167,2245834},{48334,40000,26667,13334,0})),{0,162501,275001,579167,750001,1500001,3333334},{0.05105,0.1021,0.2042,0.23483,0.33693,0.4084,0.45945})-LOOKUP(MAX(0,I325-ROUNDUP(IF(I325&lt;=158333,54167,I325*LOOKUP(I325,{0,158334,300000,550000,708331},{0,0.3,0.2,0.1,0})+LOOKUP(I325,{0,158334,300000,550000,708331},{0,6667,36667,91667,162500})),0)-LOOKUP(I325,{0,2120834,2162500,2204167,2245834},{48334,40000,26667,13334,0})),{0,162501,275001,579167,750001,1500001,3333334},{0,8296,36374,54113,130688,237893,408061}),-1))</f>
        <v/>
      </c>
      <c r="K325" s="25">
        <f>IF(AND(D325&gt;0,C325&gt;=E325),ROUND(B325*D325,0),0)</f>
        <v/>
      </c>
      <c r="L325" s="25">
        <f>ROUND(K325*0.14575,0)</f>
        <v/>
      </c>
      <c r="M325" s="25">
        <f>IF(K325=0,0,ROUNDDOWN(ROUND((K325-L325)*LOOKUP(I325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25" s="25">
        <f>B325*C325+K325</f>
        <v/>
      </c>
      <c r="O325" s="25">
        <f>H325*C325+L325</f>
        <v/>
      </c>
      <c r="P325" s="25">
        <f>J325*C325+M325</f>
        <v/>
      </c>
      <c r="Q325" s="25">
        <f>IF(F325=1,IF(N325&lt;741000,0,IF(N325&lt;2191000,N325-740000,IF(N325&lt;2193000,1451000,IF(N325&lt;2196000,1453000,IF(N325&lt;2200000,1456000,IF(N325&lt;6600000,ROUND(IF(FLOOR(N325,4000)&lt;=3600000,FLOOR(N325,4000)*0.7-80000,FLOOR(N325,4000)*0.8-440000),0),IF(N325&lt;=8500000,ROUNDDOWN(N325*0.9-1100000,0),N325-1950000))))))),IF(N325&lt;651000,0,IF(N325&lt;1900000,N325-650000,IF(N325&lt;6600000,ROUND(IF(FLOOR(N325,4000)&lt;=3600000,FLOOR(N325,4000)*0.7-80000,FLOOR(N325,4000)*0.8-440000),0),IF(N325&lt;=8500000,ROUNDDOWN(N325*0.9-1100000,0),N325-1950000)))))</f>
        <v/>
      </c>
      <c r="R325" s="25">
        <f>IF(F325=1,LOOKUP(Q325,{0,4890001,6550001,23500001},{1040000,670000,620000,0}),LOOKUP(Q325,{0,1320001,3360001,4890001,6550001,23500001},{950000,880000,680000,630000,580000,0}))</f>
        <v/>
      </c>
      <c r="S325" s="25">
        <f>MAX(0,ROUNDDOWN(Q325-O325-R325-G325,-3))</f>
        <v/>
      </c>
      <c r="T325" s="25">
        <f>IF(S325&lt;=0,0,ROUNDDOWN(S325*LOOKUP(S325,{0,1950001,3300001,6950001,9000001,18000001,40000001},{0.05,0.1,0.2,0.23,0.33,0.4,0.45})-LOOKUP(S325,{0,1950001,3300001,6950001,9000001,18000001,40000001},{0,97500,427500,636000,1536000,2796000,4796000}),0)+ROUNDDOWN(ROUNDDOWN(S325*LOOKUP(S325,{0,1950001,3300001,6950001,9000001,18000001,40000001},{0.05,0.1,0.2,0.23,0.33,0.4,0.45})-LOOKUP(S325,{0,1950001,3300001,6950001,9000001,18000001,40000001},{0,97500,427500,636000,1536000,2796000,4796000}),0)*0.021,0))</f>
        <v/>
      </c>
      <c r="U325" s="25">
        <f>P325-T325</f>
        <v/>
      </c>
      <c r="V325" s="26">
        <f>IF(AND(P325&gt;0,T325=0),1,0)</f>
        <v/>
      </c>
    </row>
    <row r="326">
      <c r="A326" t="inlineStr">
        <is>
          <t>1万円刻み</t>
        </is>
      </c>
      <c r="B326" s="25">
        <f>'4_1万円刻み'!$A$14</f>
        <v/>
      </c>
      <c r="C326" s="26" t="n">
        <v>12</v>
      </c>
      <c r="D326" s="27" t="n">
        <v>0</v>
      </c>
      <c r="E326" s="26" t="n">
        <v>7</v>
      </c>
      <c r="F326" s="26" t="n">
        <v>1</v>
      </c>
      <c r="G326" s="25" t="n">
        <v>0</v>
      </c>
      <c r="H326" s="25">
        <f>ROUND(B326*0.14575,0)</f>
        <v/>
      </c>
      <c r="I326" s="25">
        <f>B326-H326</f>
        <v/>
      </c>
      <c r="J326" s="25">
        <f>IF(MAX(0,I326-ROUNDUP(IF(I326&lt;=158333,54167,I326*LOOKUP(I326,{0,158334,300000,550000,708331},{0,0.3,0.2,0.1,0})+LOOKUP(I326,{0,158334,300000,550000,708331},{0,6667,36667,91667,162500})),0)-LOOKUP(I326,{0,2120834,2162500,2204167,2245834},{48334,40000,26667,13334,0}))&lt;=0,0,ROUND(MAX(0,I326-ROUNDUP(IF(I326&lt;=158333,54167,I326*LOOKUP(I326,{0,158334,300000,550000,708331},{0,0.3,0.2,0.1,0})+LOOKUP(I326,{0,158334,300000,550000,708331},{0,6667,36667,91667,162500})),0)-LOOKUP(I326,{0,2120834,2162500,2204167,2245834},{48334,40000,26667,13334,0}))*LOOKUP(MAX(0,I326-ROUNDUP(IF(I326&lt;=158333,54167,I326*LOOKUP(I326,{0,158334,300000,550000,708331},{0,0.3,0.2,0.1,0})+LOOKUP(I326,{0,158334,300000,550000,708331},{0,6667,36667,91667,162500})),0)-LOOKUP(I326,{0,2120834,2162500,2204167,2245834},{48334,40000,26667,13334,0})),{0,162501,275001,579167,750001,1500001,3333334},{0.05105,0.1021,0.2042,0.23483,0.33693,0.4084,0.45945})-LOOKUP(MAX(0,I326-ROUNDUP(IF(I326&lt;=158333,54167,I326*LOOKUP(I326,{0,158334,300000,550000,708331},{0,0.3,0.2,0.1,0})+LOOKUP(I326,{0,158334,300000,550000,708331},{0,6667,36667,91667,162500})),0)-LOOKUP(I326,{0,2120834,2162500,2204167,2245834},{48334,40000,26667,13334,0})),{0,162501,275001,579167,750001,1500001,3333334},{0,8296,36374,54113,130688,237893,408061}),-1))</f>
        <v/>
      </c>
      <c r="K326" s="25">
        <f>IF(AND(D326&gt;0,C326&gt;=E326),ROUND(B326*D326,0),0)</f>
        <v/>
      </c>
      <c r="L326" s="25">
        <f>ROUND(K326*0.14575,0)</f>
        <v/>
      </c>
      <c r="M326" s="25">
        <f>IF(K326=0,0,ROUNDDOWN(ROUND((K326-L326)*LOOKUP(I326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26" s="25">
        <f>B326*C326+K326</f>
        <v/>
      </c>
      <c r="O326" s="25">
        <f>H326*C326+L326</f>
        <v/>
      </c>
      <c r="P326" s="25">
        <f>J326*C326+M326</f>
        <v/>
      </c>
      <c r="Q326" s="25">
        <f>IF(F326=1,IF(N326&lt;741000,0,IF(N326&lt;2191000,N326-740000,IF(N326&lt;2193000,1451000,IF(N326&lt;2196000,1453000,IF(N326&lt;2200000,1456000,IF(N326&lt;6600000,ROUND(IF(FLOOR(N326,4000)&lt;=3600000,FLOOR(N326,4000)*0.7-80000,FLOOR(N326,4000)*0.8-440000),0),IF(N326&lt;=8500000,ROUNDDOWN(N326*0.9-1100000,0),N326-1950000))))))),IF(N326&lt;651000,0,IF(N326&lt;1900000,N326-650000,IF(N326&lt;6600000,ROUND(IF(FLOOR(N326,4000)&lt;=3600000,FLOOR(N326,4000)*0.7-80000,FLOOR(N326,4000)*0.8-440000),0),IF(N326&lt;=8500000,ROUNDDOWN(N326*0.9-1100000,0),N326-1950000)))))</f>
        <v/>
      </c>
      <c r="R326" s="25">
        <f>IF(F326=1,LOOKUP(Q326,{0,4890001,6550001,23500001},{1040000,670000,620000,0}),LOOKUP(Q326,{0,1320001,3360001,4890001,6550001,23500001},{950000,880000,680000,630000,580000,0}))</f>
        <v/>
      </c>
      <c r="S326" s="25">
        <f>MAX(0,ROUNDDOWN(Q326-O326-R326-G326,-3))</f>
        <v/>
      </c>
      <c r="T326" s="25">
        <f>IF(S326&lt;=0,0,ROUNDDOWN(S326*LOOKUP(S326,{0,1950001,3300001,6950001,9000001,18000001,40000001},{0.05,0.1,0.2,0.23,0.33,0.4,0.45})-LOOKUP(S326,{0,1950001,3300001,6950001,9000001,18000001,40000001},{0,97500,427500,636000,1536000,2796000,4796000}),0)+ROUNDDOWN(ROUNDDOWN(S326*LOOKUP(S326,{0,1950001,3300001,6950001,9000001,18000001,40000001},{0.05,0.1,0.2,0.23,0.33,0.4,0.45})-LOOKUP(S326,{0,1950001,3300001,6950001,9000001,18000001,40000001},{0,97500,427500,636000,1536000,2796000,4796000}),0)*0.021,0))</f>
        <v/>
      </c>
      <c r="U326" s="25">
        <f>P326-T326</f>
        <v/>
      </c>
      <c r="V326" s="26">
        <f>IF(AND(P326&gt;0,T326=0),1,0)</f>
        <v/>
      </c>
    </row>
    <row r="327">
      <c r="A327" t="inlineStr">
        <is>
          <t>1万円刻み</t>
        </is>
      </c>
      <c r="B327" s="25">
        <f>'4_1万円刻み'!$A$15</f>
        <v/>
      </c>
      <c r="C327" s="26" t="n">
        <v>1</v>
      </c>
      <c r="D327" s="27" t="n">
        <v>0</v>
      </c>
      <c r="E327" s="26" t="n">
        <v>7</v>
      </c>
      <c r="F327" s="26" t="n">
        <v>1</v>
      </c>
      <c r="G327" s="25" t="n">
        <v>0</v>
      </c>
      <c r="H327" s="25">
        <f>ROUND(B327*0.14575,0)</f>
        <v/>
      </c>
      <c r="I327" s="25">
        <f>B327-H327</f>
        <v/>
      </c>
      <c r="J327" s="25">
        <f>IF(MAX(0,I327-ROUNDUP(IF(I327&lt;=158333,54167,I327*LOOKUP(I327,{0,158334,300000,550000,708331},{0,0.3,0.2,0.1,0})+LOOKUP(I327,{0,158334,300000,550000,708331},{0,6667,36667,91667,162500})),0)-LOOKUP(I327,{0,2120834,2162500,2204167,2245834},{48334,40000,26667,13334,0}))&lt;=0,0,ROUND(MAX(0,I327-ROUNDUP(IF(I327&lt;=158333,54167,I327*LOOKUP(I327,{0,158334,300000,550000,708331},{0,0.3,0.2,0.1,0})+LOOKUP(I327,{0,158334,300000,550000,708331},{0,6667,36667,91667,162500})),0)-LOOKUP(I327,{0,2120834,2162500,2204167,2245834},{48334,40000,26667,13334,0}))*LOOKUP(MAX(0,I327-ROUNDUP(IF(I327&lt;=158333,54167,I327*LOOKUP(I327,{0,158334,300000,550000,708331},{0,0.3,0.2,0.1,0})+LOOKUP(I327,{0,158334,300000,550000,708331},{0,6667,36667,91667,162500})),0)-LOOKUP(I327,{0,2120834,2162500,2204167,2245834},{48334,40000,26667,13334,0})),{0,162501,275001,579167,750001,1500001,3333334},{0.05105,0.1021,0.2042,0.23483,0.33693,0.4084,0.45945})-LOOKUP(MAX(0,I327-ROUNDUP(IF(I327&lt;=158333,54167,I327*LOOKUP(I327,{0,158334,300000,550000,708331},{0,0.3,0.2,0.1,0})+LOOKUP(I327,{0,158334,300000,550000,708331},{0,6667,36667,91667,162500})),0)-LOOKUP(I327,{0,2120834,2162500,2204167,2245834},{48334,40000,26667,13334,0})),{0,162501,275001,579167,750001,1500001,3333334},{0,8296,36374,54113,130688,237893,408061}),-1))</f>
        <v/>
      </c>
      <c r="K327" s="25">
        <f>IF(AND(D327&gt;0,C327&gt;=E327),ROUND(B327*D327,0),0)</f>
        <v/>
      </c>
      <c r="L327" s="25">
        <f>ROUND(K327*0.14575,0)</f>
        <v/>
      </c>
      <c r="M327" s="25">
        <f>IF(K327=0,0,ROUNDDOWN(ROUND((K327-L327)*LOOKUP(I327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27" s="25">
        <f>B327*C327+K327</f>
        <v/>
      </c>
      <c r="O327" s="25">
        <f>H327*C327+L327</f>
        <v/>
      </c>
      <c r="P327" s="25">
        <f>J327*C327+M327</f>
        <v/>
      </c>
      <c r="Q327" s="25">
        <f>IF(F327=1,IF(N327&lt;741000,0,IF(N327&lt;2191000,N327-740000,IF(N327&lt;2193000,1451000,IF(N327&lt;2196000,1453000,IF(N327&lt;2200000,1456000,IF(N327&lt;6600000,ROUND(IF(FLOOR(N327,4000)&lt;=3600000,FLOOR(N327,4000)*0.7-80000,FLOOR(N327,4000)*0.8-440000),0),IF(N327&lt;=8500000,ROUNDDOWN(N327*0.9-1100000,0),N327-1950000))))))),IF(N327&lt;651000,0,IF(N327&lt;1900000,N327-650000,IF(N327&lt;6600000,ROUND(IF(FLOOR(N327,4000)&lt;=3600000,FLOOR(N327,4000)*0.7-80000,FLOOR(N327,4000)*0.8-440000),0),IF(N327&lt;=8500000,ROUNDDOWN(N327*0.9-1100000,0),N327-1950000)))))</f>
        <v/>
      </c>
      <c r="R327" s="25">
        <f>IF(F327=1,LOOKUP(Q327,{0,4890001,6550001,23500001},{1040000,670000,620000,0}),LOOKUP(Q327,{0,1320001,3360001,4890001,6550001,23500001},{950000,880000,680000,630000,580000,0}))</f>
        <v/>
      </c>
      <c r="S327" s="25">
        <f>MAX(0,ROUNDDOWN(Q327-O327-R327-G327,-3))</f>
        <v/>
      </c>
      <c r="T327" s="25">
        <f>IF(S327&lt;=0,0,ROUNDDOWN(S327*LOOKUP(S327,{0,1950001,3300001,6950001,9000001,18000001,40000001},{0.05,0.1,0.2,0.23,0.33,0.4,0.45})-LOOKUP(S327,{0,1950001,3300001,6950001,9000001,18000001,40000001},{0,97500,427500,636000,1536000,2796000,4796000}),0)+ROUNDDOWN(ROUNDDOWN(S327*LOOKUP(S327,{0,1950001,3300001,6950001,9000001,18000001,40000001},{0.05,0.1,0.2,0.23,0.33,0.4,0.45})-LOOKUP(S327,{0,1950001,3300001,6950001,9000001,18000001,40000001},{0,97500,427500,636000,1536000,2796000,4796000}),0)*0.021,0))</f>
        <v/>
      </c>
      <c r="U327" s="25">
        <f>P327-T327</f>
        <v/>
      </c>
      <c r="V327" s="26">
        <f>IF(AND(P327&gt;0,T327=0),1,0)</f>
        <v/>
      </c>
    </row>
    <row r="328">
      <c r="A328" t="inlineStr">
        <is>
          <t>1万円刻み</t>
        </is>
      </c>
      <c r="B328" s="25">
        <f>'4_1万円刻み'!$A$15</f>
        <v/>
      </c>
      <c r="C328" s="26" t="n">
        <v>2</v>
      </c>
      <c r="D328" s="27" t="n">
        <v>0</v>
      </c>
      <c r="E328" s="26" t="n">
        <v>7</v>
      </c>
      <c r="F328" s="26" t="n">
        <v>1</v>
      </c>
      <c r="G328" s="25" t="n">
        <v>0</v>
      </c>
      <c r="H328" s="25">
        <f>ROUND(B328*0.14575,0)</f>
        <v/>
      </c>
      <c r="I328" s="25">
        <f>B328-H328</f>
        <v/>
      </c>
      <c r="J328" s="25">
        <f>IF(MAX(0,I328-ROUNDUP(IF(I328&lt;=158333,54167,I328*LOOKUP(I328,{0,158334,300000,550000,708331},{0,0.3,0.2,0.1,0})+LOOKUP(I328,{0,158334,300000,550000,708331},{0,6667,36667,91667,162500})),0)-LOOKUP(I328,{0,2120834,2162500,2204167,2245834},{48334,40000,26667,13334,0}))&lt;=0,0,ROUND(MAX(0,I328-ROUNDUP(IF(I328&lt;=158333,54167,I328*LOOKUP(I328,{0,158334,300000,550000,708331},{0,0.3,0.2,0.1,0})+LOOKUP(I328,{0,158334,300000,550000,708331},{0,6667,36667,91667,162500})),0)-LOOKUP(I328,{0,2120834,2162500,2204167,2245834},{48334,40000,26667,13334,0}))*LOOKUP(MAX(0,I328-ROUNDUP(IF(I328&lt;=158333,54167,I328*LOOKUP(I328,{0,158334,300000,550000,708331},{0,0.3,0.2,0.1,0})+LOOKUP(I328,{0,158334,300000,550000,708331},{0,6667,36667,91667,162500})),0)-LOOKUP(I328,{0,2120834,2162500,2204167,2245834},{48334,40000,26667,13334,0})),{0,162501,275001,579167,750001,1500001,3333334},{0.05105,0.1021,0.2042,0.23483,0.33693,0.4084,0.45945})-LOOKUP(MAX(0,I328-ROUNDUP(IF(I328&lt;=158333,54167,I328*LOOKUP(I328,{0,158334,300000,550000,708331},{0,0.3,0.2,0.1,0})+LOOKUP(I328,{0,158334,300000,550000,708331},{0,6667,36667,91667,162500})),0)-LOOKUP(I328,{0,2120834,2162500,2204167,2245834},{48334,40000,26667,13334,0})),{0,162501,275001,579167,750001,1500001,3333334},{0,8296,36374,54113,130688,237893,408061}),-1))</f>
        <v/>
      </c>
      <c r="K328" s="25">
        <f>IF(AND(D328&gt;0,C328&gt;=E328),ROUND(B328*D328,0),0)</f>
        <v/>
      </c>
      <c r="L328" s="25">
        <f>ROUND(K328*0.14575,0)</f>
        <v/>
      </c>
      <c r="M328" s="25">
        <f>IF(K328=0,0,ROUNDDOWN(ROUND((K328-L328)*LOOKUP(I328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28" s="25">
        <f>B328*C328+K328</f>
        <v/>
      </c>
      <c r="O328" s="25">
        <f>H328*C328+L328</f>
        <v/>
      </c>
      <c r="P328" s="25">
        <f>J328*C328+M328</f>
        <v/>
      </c>
      <c r="Q328" s="25">
        <f>IF(F328=1,IF(N328&lt;741000,0,IF(N328&lt;2191000,N328-740000,IF(N328&lt;2193000,1451000,IF(N328&lt;2196000,1453000,IF(N328&lt;2200000,1456000,IF(N328&lt;6600000,ROUND(IF(FLOOR(N328,4000)&lt;=3600000,FLOOR(N328,4000)*0.7-80000,FLOOR(N328,4000)*0.8-440000),0),IF(N328&lt;=8500000,ROUNDDOWN(N328*0.9-1100000,0),N328-1950000))))))),IF(N328&lt;651000,0,IF(N328&lt;1900000,N328-650000,IF(N328&lt;6600000,ROUND(IF(FLOOR(N328,4000)&lt;=3600000,FLOOR(N328,4000)*0.7-80000,FLOOR(N328,4000)*0.8-440000),0),IF(N328&lt;=8500000,ROUNDDOWN(N328*0.9-1100000,0),N328-1950000)))))</f>
        <v/>
      </c>
      <c r="R328" s="25">
        <f>IF(F328=1,LOOKUP(Q328,{0,4890001,6550001,23500001},{1040000,670000,620000,0}),LOOKUP(Q328,{0,1320001,3360001,4890001,6550001,23500001},{950000,880000,680000,630000,580000,0}))</f>
        <v/>
      </c>
      <c r="S328" s="25">
        <f>MAX(0,ROUNDDOWN(Q328-O328-R328-G328,-3))</f>
        <v/>
      </c>
      <c r="T328" s="25">
        <f>IF(S328&lt;=0,0,ROUNDDOWN(S328*LOOKUP(S328,{0,1950001,3300001,6950001,9000001,18000001,40000001},{0.05,0.1,0.2,0.23,0.33,0.4,0.45})-LOOKUP(S328,{0,1950001,3300001,6950001,9000001,18000001,40000001},{0,97500,427500,636000,1536000,2796000,4796000}),0)+ROUNDDOWN(ROUNDDOWN(S328*LOOKUP(S328,{0,1950001,3300001,6950001,9000001,18000001,40000001},{0.05,0.1,0.2,0.23,0.33,0.4,0.45})-LOOKUP(S328,{0,1950001,3300001,6950001,9000001,18000001,40000001},{0,97500,427500,636000,1536000,2796000,4796000}),0)*0.021,0))</f>
        <v/>
      </c>
      <c r="U328" s="25">
        <f>P328-T328</f>
        <v/>
      </c>
      <c r="V328" s="26">
        <f>IF(AND(P328&gt;0,T328=0),1,0)</f>
        <v/>
      </c>
    </row>
    <row r="329">
      <c r="A329" t="inlineStr">
        <is>
          <t>1万円刻み</t>
        </is>
      </c>
      <c r="B329" s="25">
        <f>'4_1万円刻み'!$A$15</f>
        <v/>
      </c>
      <c r="C329" s="26" t="n">
        <v>3</v>
      </c>
      <c r="D329" s="27" t="n">
        <v>0</v>
      </c>
      <c r="E329" s="26" t="n">
        <v>7</v>
      </c>
      <c r="F329" s="26" t="n">
        <v>1</v>
      </c>
      <c r="G329" s="25" t="n">
        <v>0</v>
      </c>
      <c r="H329" s="25">
        <f>ROUND(B329*0.14575,0)</f>
        <v/>
      </c>
      <c r="I329" s="25">
        <f>B329-H329</f>
        <v/>
      </c>
      <c r="J329" s="25">
        <f>IF(MAX(0,I329-ROUNDUP(IF(I329&lt;=158333,54167,I329*LOOKUP(I329,{0,158334,300000,550000,708331},{0,0.3,0.2,0.1,0})+LOOKUP(I329,{0,158334,300000,550000,708331},{0,6667,36667,91667,162500})),0)-LOOKUP(I329,{0,2120834,2162500,2204167,2245834},{48334,40000,26667,13334,0}))&lt;=0,0,ROUND(MAX(0,I329-ROUNDUP(IF(I329&lt;=158333,54167,I329*LOOKUP(I329,{0,158334,300000,550000,708331},{0,0.3,0.2,0.1,0})+LOOKUP(I329,{0,158334,300000,550000,708331},{0,6667,36667,91667,162500})),0)-LOOKUP(I329,{0,2120834,2162500,2204167,2245834},{48334,40000,26667,13334,0}))*LOOKUP(MAX(0,I329-ROUNDUP(IF(I329&lt;=158333,54167,I329*LOOKUP(I329,{0,158334,300000,550000,708331},{0,0.3,0.2,0.1,0})+LOOKUP(I329,{0,158334,300000,550000,708331},{0,6667,36667,91667,162500})),0)-LOOKUP(I329,{0,2120834,2162500,2204167,2245834},{48334,40000,26667,13334,0})),{0,162501,275001,579167,750001,1500001,3333334},{0.05105,0.1021,0.2042,0.23483,0.33693,0.4084,0.45945})-LOOKUP(MAX(0,I329-ROUNDUP(IF(I329&lt;=158333,54167,I329*LOOKUP(I329,{0,158334,300000,550000,708331},{0,0.3,0.2,0.1,0})+LOOKUP(I329,{0,158334,300000,550000,708331},{0,6667,36667,91667,162500})),0)-LOOKUP(I329,{0,2120834,2162500,2204167,2245834},{48334,40000,26667,13334,0})),{0,162501,275001,579167,750001,1500001,3333334},{0,8296,36374,54113,130688,237893,408061}),-1))</f>
        <v/>
      </c>
      <c r="K329" s="25">
        <f>IF(AND(D329&gt;0,C329&gt;=E329),ROUND(B329*D329,0),0)</f>
        <v/>
      </c>
      <c r="L329" s="25">
        <f>ROUND(K329*0.14575,0)</f>
        <v/>
      </c>
      <c r="M329" s="25">
        <f>IF(K329=0,0,ROUNDDOWN(ROUND((K329-L329)*LOOKUP(I329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29" s="25">
        <f>B329*C329+K329</f>
        <v/>
      </c>
      <c r="O329" s="25">
        <f>H329*C329+L329</f>
        <v/>
      </c>
      <c r="P329" s="25">
        <f>J329*C329+M329</f>
        <v/>
      </c>
      <c r="Q329" s="25">
        <f>IF(F329=1,IF(N329&lt;741000,0,IF(N329&lt;2191000,N329-740000,IF(N329&lt;2193000,1451000,IF(N329&lt;2196000,1453000,IF(N329&lt;2200000,1456000,IF(N329&lt;6600000,ROUND(IF(FLOOR(N329,4000)&lt;=3600000,FLOOR(N329,4000)*0.7-80000,FLOOR(N329,4000)*0.8-440000),0),IF(N329&lt;=8500000,ROUNDDOWN(N329*0.9-1100000,0),N329-1950000))))))),IF(N329&lt;651000,0,IF(N329&lt;1900000,N329-650000,IF(N329&lt;6600000,ROUND(IF(FLOOR(N329,4000)&lt;=3600000,FLOOR(N329,4000)*0.7-80000,FLOOR(N329,4000)*0.8-440000),0),IF(N329&lt;=8500000,ROUNDDOWN(N329*0.9-1100000,0),N329-1950000)))))</f>
        <v/>
      </c>
      <c r="R329" s="25">
        <f>IF(F329=1,LOOKUP(Q329,{0,4890001,6550001,23500001},{1040000,670000,620000,0}),LOOKUP(Q329,{0,1320001,3360001,4890001,6550001,23500001},{950000,880000,680000,630000,580000,0}))</f>
        <v/>
      </c>
      <c r="S329" s="25">
        <f>MAX(0,ROUNDDOWN(Q329-O329-R329-G329,-3))</f>
        <v/>
      </c>
      <c r="T329" s="25">
        <f>IF(S329&lt;=0,0,ROUNDDOWN(S329*LOOKUP(S329,{0,1950001,3300001,6950001,9000001,18000001,40000001},{0.05,0.1,0.2,0.23,0.33,0.4,0.45})-LOOKUP(S329,{0,1950001,3300001,6950001,9000001,18000001,40000001},{0,97500,427500,636000,1536000,2796000,4796000}),0)+ROUNDDOWN(ROUNDDOWN(S329*LOOKUP(S329,{0,1950001,3300001,6950001,9000001,18000001,40000001},{0.05,0.1,0.2,0.23,0.33,0.4,0.45})-LOOKUP(S329,{0,1950001,3300001,6950001,9000001,18000001,40000001},{0,97500,427500,636000,1536000,2796000,4796000}),0)*0.021,0))</f>
        <v/>
      </c>
      <c r="U329" s="25">
        <f>P329-T329</f>
        <v/>
      </c>
      <c r="V329" s="26">
        <f>IF(AND(P329&gt;0,T329=0),1,0)</f>
        <v/>
      </c>
    </row>
    <row r="330">
      <c r="A330" t="inlineStr">
        <is>
          <t>1万円刻み</t>
        </is>
      </c>
      <c r="B330" s="25">
        <f>'4_1万円刻み'!$A$15</f>
        <v/>
      </c>
      <c r="C330" s="26" t="n">
        <v>4</v>
      </c>
      <c r="D330" s="27" t="n">
        <v>0</v>
      </c>
      <c r="E330" s="26" t="n">
        <v>7</v>
      </c>
      <c r="F330" s="26" t="n">
        <v>1</v>
      </c>
      <c r="G330" s="25" t="n">
        <v>0</v>
      </c>
      <c r="H330" s="25">
        <f>ROUND(B330*0.14575,0)</f>
        <v/>
      </c>
      <c r="I330" s="25">
        <f>B330-H330</f>
        <v/>
      </c>
      <c r="J330" s="25">
        <f>IF(MAX(0,I330-ROUNDUP(IF(I330&lt;=158333,54167,I330*LOOKUP(I330,{0,158334,300000,550000,708331},{0,0.3,0.2,0.1,0})+LOOKUP(I330,{0,158334,300000,550000,708331},{0,6667,36667,91667,162500})),0)-LOOKUP(I330,{0,2120834,2162500,2204167,2245834},{48334,40000,26667,13334,0}))&lt;=0,0,ROUND(MAX(0,I330-ROUNDUP(IF(I330&lt;=158333,54167,I330*LOOKUP(I330,{0,158334,300000,550000,708331},{0,0.3,0.2,0.1,0})+LOOKUP(I330,{0,158334,300000,550000,708331},{0,6667,36667,91667,162500})),0)-LOOKUP(I330,{0,2120834,2162500,2204167,2245834},{48334,40000,26667,13334,0}))*LOOKUP(MAX(0,I330-ROUNDUP(IF(I330&lt;=158333,54167,I330*LOOKUP(I330,{0,158334,300000,550000,708331},{0,0.3,0.2,0.1,0})+LOOKUP(I330,{0,158334,300000,550000,708331},{0,6667,36667,91667,162500})),0)-LOOKUP(I330,{0,2120834,2162500,2204167,2245834},{48334,40000,26667,13334,0})),{0,162501,275001,579167,750001,1500001,3333334},{0.05105,0.1021,0.2042,0.23483,0.33693,0.4084,0.45945})-LOOKUP(MAX(0,I330-ROUNDUP(IF(I330&lt;=158333,54167,I330*LOOKUP(I330,{0,158334,300000,550000,708331},{0,0.3,0.2,0.1,0})+LOOKUP(I330,{0,158334,300000,550000,708331},{0,6667,36667,91667,162500})),0)-LOOKUP(I330,{0,2120834,2162500,2204167,2245834},{48334,40000,26667,13334,0})),{0,162501,275001,579167,750001,1500001,3333334},{0,8296,36374,54113,130688,237893,408061}),-1))</f>
        <v/>
      </c>
      <c r="K330" s="25">
        <f>IF(AND(D330&gt;0,C330&gt;=E330),ROUND(B330*D330,0),0)</f>
        <v/>
      </c>
      <c r="L330" s="25">
        <f>ROUND(K330*0.14575,0)</f>
        <v/>
      </c>
      <c r="M330" s="25">
        <f>IF(K330=0,0,ROUNDDOWN(ROUND((K330-L330)*LOOKUP(I330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30" s="25">
        <f>B330*C330+K330</f>
        <v/>
      </c>
      <c r="O330" s="25">
        <f>H330*C330+L330</f>
        <v/>
      </c>
      <c r="P330" s="25">
        <f>J330*C330+M330</f>
        <v/>
      </c>
      <c r="Q330" s="25">
        <f>IF(F330=1,IF(N330&lt;741000,0,IF(N330&lt;2191000,N330-740000,IF(N330&lt;2193000,1451000,IF(N330&lt;2196000,1453000,IF(N330&lt;2200000,1456000,IF(N330&lt;6600000,ROUND(IF(FLOOR(N330,4000)&lt;=3600000,FLOOR(N330,4000)*0.7-80000,FLOOR(N330,4000)*0.8-440000),0),IF(N330&lt;=8500000,ROUNDDOWN(N330*0.9-1100000,0),N330-1950000))))))),IF(N330&lt;651000,0,IF(N330&lt;1900000,N330-650000,IF(N330&lt;6600000,ROUND(IF(FLOOR(N330,4000)&lt;=3600000,FLOOR(N330,4000)*0.7-80000,FLOOR(N330,4000)*0.8-440000),0),IF(N330&lt;=8500000,ROUNDDOWN(N330*0.9-1100000,0),N330-1950000)))))</f>
        <v/>
      </c>
      <c r="R330" s="25">
        <f>IF(F330=1,LOOKUP(Q330,{0,4890001,6550001,23500001},{1040000,670000,620000,0}),LOOKUP(Q330,{0,1320001,3360001,4890001,6550001,23500001},{950000,880000,680000,630000,580000,0}))</f>
        <v/>
      </c>
      <c r="S330" s="25">
        <f>MAX(0,ROUNDDOWN(Q330-O330-R330-G330,-3))</f>
        <v/>
      </c>
      <c r="T330" s="25">
        <f>IF(S330&lt;=0,0,ROUNDDOWN(S330*LOOKUP(S330,{0,1950001,3300001,6950001,9000001,18000001,40000001},{0.05,0.1,0.2,0.23,0.33,0.4,0.45})-LOOKUP(S330,{0,1950001,3300001,6950001,9000001,18000001,40000001},{0,97500,427500,636000,1536000,2796000,4796000}),0)+ROUNDDOWN(ROUNDDOWN(S330*LOOKUP(S330,{0,1950001,3300001,6950001,9000001,18000001,40000001},{0.05,0.1,0.2,0.23,0.33,0.4,0.45})-LOOKUP(S330,{0,1950001,3300001,6950001,9000001,18000001,40000001},{0,97500,427500,636000,1536000,2796000,4796000}),0)*0.021,0))</f>
        <v/>
      </c>
      <c r="U330" s="25">
        <f>P330-T330</f>
        <v/>
      </c>
      <c r="V330" s="26">
        <f>IF(AND(P330&gt;0,T330=0),1,0)</f>
        <v/>
      </c>
    </row>
    <row r="331">
      <c r="A331" t="inlineStr">
        <is>
          <t>1万円刻み</t>
        </is>
      </c>
      <c r="B331" s="25">
        <f>'4_1万円刻み'!$A$15</f>
        <v/>
      </c>
      <c r="C331" s="26" t="n">
        <v>5</v>
      </c>
      <c r="D331" s="27" t="n">
        <v>0</v>
      </c>
      <c r="E331" s="26" t="n">
        <v>7</v>
      </c>
      <c r="F331" s="26" t="n">
        <v>1</v>
      </c>
      <c r="G331" s="25" t="n">
        <v>0</v>
      </c>
      <c r="H331" s="25">
        <f>ROUND(B331*0.14575,0)</f>
        <v/>
      </c>
      <c r="I331" s="25">
        <f>B331-H331</f>
        <v/>
      </c>
      <c r="J331" s="25">
        <f>IF(MAX(0,I331-ROUNDUP(IF(I331&lt;=158333,54167,I331*LOOKUP(I331,{0,158334,300000,550000,708331},{0,0.3,0.2,0.1,0})+LOOKUP(I331,{0,158334,300000,550000,708331},{0,6667,36667,91667,162500})),0)-LOOKUP(I331,{0,2120834,2162500,2204167,2245834},{48334,40000,26667,13334,0}))&lt;=0,0,ROUND(MAX(0,I331-ROUNDUP(IF(I331&lt;=158333,54167,I331*LOOKUP(I331,{0,158334,300000,550000,708331},{0,0.3,0.2,0.1,0})+LOOKUP(I331,{0,158334,300000,550000,708331},{0,6667,36667,91667,162500})),0)-LOOKUP(I331,{0,2120834,2162500,2204167,2245834},{48334,40000,26667,13334,0}))*LOOKUP(MAX(0,I331-ROUNDUP(IF(I331&lt;=158333,54167,I331*LOOKUP(I331,{0,158334,300000,550000,708331},{0,0.3,0.2,0.1,0})+LOOKUP(I331,{0,158334,300000,550000,708331},{0,6667,36667,91667,162500})),0)-LOOKUP(I331,{0,2120834,2162500,2204167,2245834},{48334,40000,26667,13334,0})),{0,162501,275001,579167,750001,1500001,3333334},{0.05105,0.1021,0.2042,0.23483,0.33693,0.4084,0.45945})-LOOKUP(MAX(0,I331-ROUNDUP(IF(I331&lt;=158333,54167,I331*LOOKUP(I331,{0,158334,300000,550000,708331},{0,0.3,0.2,0.1,0})+LOOKUP(I331,{0,158334,300000,550000,708331},{0,6667,36667,91667,162500})),0)-LOOKUP(I331,{0,2120834,2162500,2204167,2245834},{48334,40000,26667,13334,0})),{0,162501,275001,579167,750001,1500001,3333334},{0,8296,36374,54113,130688,237893,408061}),-1))</f>
        <v/>
      </c>
      <c r="K331" s="25">
        <f>IF(AND(D331&gt;0,C331&gt;=E331),ROUND(B331*D331,0),0)</f>
        <v/>
      </c>
      <c r="L331" s="25">
        <f>ROUND(K331*0.14575,0)</f>
        <v/>
      </c>
      <c r="M331" s="25">
        <f>IF(K331=0,0,ROUNDDOWN(ROUND((K331-L331)*LOOKUP(I331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31" s="25">
        <f>B331*C331+K331</f>
        <v/>
      </c>
      <c r="O331" s="25">
        <f>H331*C331+L331</f>
        <v/>
      </c>
      <c r="P331" s="25">
        <f>J331*C331+M331</f>
        <v/>
      </c>
      <c r="Q331" s="25">
        <f>IF(F331=1,IF(N331&lt;741000,0,IF(N331&lt;2191000,N331-740000,IF(N331&lt;2193000,1451000,IF(N331&lt;2196000,1453000,IF(N331&lt;2200000,1456000,IF(N331&lt;6600000,ROUND(IF(FLOOR(N331,4000)&lt;=3600000,FLOOR(N331,4000)*0.7-80000,FLOOR(N331,4000)*0.8-440000),0),IF(N331&lt;=8500000,ROUNDDOWN(N331*0.9-1100000,0),N331-1950000))))))),IF(N331&lt;651000,0,IF(N331&lt;1900000,N331-650000,IF(N331&lt;6600000,ROUND(IF(FLOOR(N331,4000)&lt;=3600000,FLOOR(N331,4000)*0.7-80000,FLOOR(N331,4000)*0.8-440000),0),IF(N331&lt;=8500000,ROUNDDOWN(N331*0.9-1100000,0),N331-1950000)))))</f>
        <v/>
      </c>
      <c r="R331" s="25">
        <f>IF(F331=1,LOOKUP(Q331,{0,4890001,6550001,23500001},{1040000,670000,620000,0}),LOOKUP(Q331,{0,1320001,3360001,4890001,6550001,23500001},{950000,880000,680000,630000,580000,0}))</f>
        <v/>
      </c>
      <c r="S331" s="25">
        <f>MAX(0,ROUNDDOWN(Q331-O331-R331-G331,-3))</f>
        <v/>
      </c>
      <c r="T331" s="25">
        <f>IF(S331&lt;=0,0,ROUNDDOWN(S331*LOOKUP(S331,{0,1950001,3300001,6950001,9000001,18000001,40000001},{0.05,0.1,0.2,0.23,0.33,0.4,0.45})-LOOKUP(S331,{0,1950001,3300001,6950001,9000001,18000001,40000001},{0,97500,427500,636000,1536000,2796000,4796000}),0)+ROUNDDOWN(ROUNDDOWN(S331*LOOKUP(S331,{0,1950001,3300001,6950001,9000001,18000001,40000001},{0.05,0.1,0.2,0.23,0.33,0.4,0.45})-LOOKUP(S331,{0,1950001,3300001,6950001,9000001,18000001,40000001},{0,97500,427500,636000,1536000,2796000,4796000}),0)*0.021,0))</f>
        <v/>
      </c>
      <c r="U331" s="25">
        <f>P331-T331</f>
        <v/>
      </c>
      <c r="V331" s="26">
        <f>IF(AND(P331&gt;0,T331=0),1,0)</f>
        <v/>
      </c>
    </row>
    <row r="332">
      <c r="A332" t="inlineStr">
        <is>
          <t>1万円刻み</t>
        </is>
      </c>
      <c r="B332" s="25">
        <f>'4_1万円刻み'!$A$15</f>
        <v/>
      </c>
      <c r="C332" s="26" t="n">
        <v>6</v>
      </c>
      <c r="D332" s="27" t="n">
        <v>0</v>
      </c>
      <c r="E332" s="26" t="n">
        <v>7</v>
      </c>
      <c r="F332" s="26" t="n">
        <v>1</v>
      </c>
      <c r="G332" s="25" t="n">
        <v>0</v>
      </c>
      <c r="H332" s="25">
        <f>ROUND(B332*0.14575,0)</f>
        <v/>
      </c>
      <c r="I332" s="25">
        <f>B332-H332</f>
        <v/>
      </c>
      <c r="J332" s="25">
        <f>IF(MAX(0,I332-ROUNDUP(IF(I332&lt;=158333,54167,I332*LOOKUP(I332,{0,158334,300000,550000,708331},{0,0.3,0.2,0.1,0})+LOOKUP(I332,{0,158334,300000,550000,708331},{0,6667,36667,91667,162500})),0)-LOOKUP(I332,{0,2120834,2162500,2204167,2245834},{48334,40000,26667,13334,0}))&lt;=0,0,ROUND(MAX(0,I332-ROUNDUP(IF(I332&lt;=158333,54167,I332*LOOKUP(I332,{0,158334,300000,550000,708331},{0,0.3,0.2,0.1,0})+LOOKUP(I332,{0,158334,300000,550000,708331},{0,6667,36667,91667,162500})),0)-LOOKUP(I332,{0,2120834,2162500,2204167,2245834},{48334,40000,26667,13334,0}))*LOOKUP(MAX(0,I332-ROUNDUP(IF(I332&lt;=158333,54167,I332*LOOKUP(I332,{0,158334,300000,550000,708331},{0,0.3,0.2,0.1,0})+LOOKUP(I332,{0,158334,300000,550000,708331},{0,6667,36667,91667,162500})),0)-LOOKUP(I332,{0,2120834,2162500,2204167,2245834},{48334,40000,26667,13334,0})),{0,162501,275001,579167,750001,1500001,3333334},{0.05105,0.1021,0.2042,0.23483,0.33693,0.4084,0.45945})-LOOKUP(MAX(0,I332-ROUNDUP(IF(I332&lt;=158333,54167,I332*LOOKUP(I332,{0,158334,300000,550000,708331},{0,0.3,0.2,0.1,0})+LOOKUP(I332,{0,158334,300000,550000,708331},{0,6667,36667,91667,162500})),0)-LOOKUP(I332,{0,2120834,2162500,2204167,2245834},{48334,40000,26667,13334,0})),{0,162501,275001,579167,750001,1500001,3333334},{0,8296,36374,54113,130688,237893,408061}),-1))</f>
        <v/>
      </c>
      <c r="K332" s="25">
        <f>IF(AND(D332&gt;0,C332&gt;=E332),ROUND(B332*D332,0),0)</f>
        <v/>
      </c>
      <c r="L332" s="25">
        <f>ROUND(K332*0.14575,0)</f>
        <v/>
      </c>
      <c r="M332" s="25">
        <f>IF(K332=0,0,ROUNDDOWN(ROUND((K332-L332)*LOOKUP(I332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32" s="25">
        <f>B332*C332+K332</f>
        <v/>
      </c>
      <c r="O332" s="25">
        <f>H332*C332+L332</f>
        <v/>
      </c>
      <c r="P332" s="25">
        <f>J332*C332+M332</f>
        <v/>
      </c>
      <c r="Q332" s="25">
        <f>IF(F332=1,IF(N332&lt;741000,0,IF(N332&lt;2191000,N332-740000,IF(N332&lt;2193000,1451000,IF(N332&lt;2196000,1453000,IF(N332&lt;2200000,1456000,IF(N332&lt;6600000,ROUND(IF(FLOOR(N332,4000)&lt;=3600000,FLOOR(N332,4000)*0.7-80000,FLOOR(N332,4000)*0.8-440000),0),IF(N332&lt;=8500000,ROUNDDOWN(N332*0.9-1100000,0),N332-1950000))))))),IF(N332&lt;651000,0,IF(N332&lt;1900000,N332-650000,IF(N332&lt;6600000,ROUND(IF(FLOOR(N332,4000)&lt;=3600000,FLOOR(N332,4000)*0.7-80000,FLOOR(N332,4000)*0.8-440000),0),IF(N332&lt;=8500000,ROUNDDOWN(N332*0.9-1100000,0),N332-1950000)))))</f>
        <v/>
      </c>
      <c r="R332" s="25">
        <f>IF(F332=1,LOOKUP(Q332,{0,4890001,6550001,23500001},{1040000,670000,620000,0}),LOOKUP(Q332,{0,1320001,3360001,4890001,6550001,23500001},{950000,880000,680000,630000,580000,0}))</f>
        <v/>
      </c>
      <c r="S332" s="25">
        <f>MAX(0,ROUNDDOWN(Q332-O332-R332-G332,-3))</f>
        <v/>
      </c>
      <c r="T332" s="25">
        <f>IF(S332&lt;=0,0,ROUNDDOWN(S332*LOOKUP(S332,{0,1950001,3300001,6950001,9000001,18000001,40000001},{0.05,0.1,0.2,0.23,0.33,0.4,0.45})-LOOKUP(S332,{0,1950001,3300001,6950001,9000001,18000001,40000001},{0,97500,427500,636000,1536000,2796000,4796000}),0)+ROUNDDOWN(ROUNDDOWN(S332*LOOKUP(S332,{0,1950001,3300001,6950001,9000001,18000001,40000001},{0.05,0.1,0.2,0.23,0.33,0.4,0.45})-LOOKUP(S332,{0,1950001,3300001,6950001,9000001,18000001,40000001},{0,97500,427500,636000,1536000,2796000,4796000}),0)*0.021,0))</f>
        <v/>
      </c>
      <c r="U332" s="25">
        <f>P332-T332</f>
        <v/>
      </c>
      <c r="V332" s="26">
        <f>IF(AND(P332&gt;0,T332=0),1,0)</f>
        <v/>
      </c>
    </row>
    <row r="333">
      <c r="A333" t="inlineStr">
        <is>
          <t>1万円刻み</t>
        </is>
      </c>
      <c r="B333" s="25">
        <f>'4_1万円刻み'!$A$15</f>
        <v/>
      </c>
      <c r="C333" s="26" t="n">
        <v>7</v>
      </c>
      <c r="D333" s="27" t="n">
        <v>0</v>
      </c>
      <c r="E333" s="26" t="n">
        <v>7</v>
      </c>
      <c r="F333" s="26" t="n">
        <v>1</v>
      </c>
      <c r="G333" s="25" t="n">
        <v>0</v>
      </c>
      <c r="H333" s="25">
        <f>ROUND(B333*0.14575,0)</f>
        <v/>
      </c>
      <c r="I333" s="25">
        <f>B333-H333</f>
        <v/>
      </c>
      <c r="J333" s="25">
        <f>IF(MAX(0,I333-ROUNDUP(IF(I333&lt;=158333,54167,I333*LOOKUP(I333,{0,158334,300000,550000,708331},{0,0.3,0.2,0.1,0})+LOOKUP(I333,{0,158334,300000,550000,708331},{0,6667,36667,91667,162500})),0)-LOOKUP(I333,{0,2120834,2162500,2204167,2245834},{48334,40000,26667,13334,0}))&lt;=0,0,ROUND(MAX(0,I333-ROUNDUP(IF(I333&lt;=158333,54167,I333*LOOKUP(I333,{0,158334,300000,550000,708331},{0,0.3,0.2,0.1,0})+LOOKUP(I333,{0,158334,300000,550000,708331},{0,6667,36667,91667,162500})),0)-LOOKUP(I333,{0,2120834,2162500,2204167,2245834},{48334,40000,26667,13334,0}))*LOOKUP(MAX(0,I333-ROUNDUP(IF(I333&lt;=158333,54167,I333*LOOKUP(I333,{0,158334,300000,550000,708331},{0,0.3,0.2,0.1,0})+LOOKUP(I333,{0,158334,300000,550000,708331},{0,6667,36667,91667,162500})),0)-LOOKUP(I333,{0,2120834,2162500,2204167,2245834},{48334,40000,26667,13334,0})),{0,162501,275001,579167,750001,1500001,3333334},{0.05105,0.1021,0.2042,0.23483,0.33693,0.4084,0.45945})-LOOKUP(MAX(0,I333-ROUNDUP(IF(I333&lt;=158333,54167,I333*LOOKUP(I333,{0,158334,300000,550000,708331},{0,0.3,0.2,0.1,0})+LOOKUP(I333,{0,158334,300000,550000,708331},{0,6667,36667,91667,162500})),0)-LOOKUP(I333,{0,2120834,2162500,2204167,2245834},{48334,40000,26667,13334,0})),{0,162501,275001,579167,750001,1500001,3333334},{0,8296,36374,54113,130688,237893,408061}),-1))</f>
        <v/>
      </c>
      <c r="K333" s="25">
        <f>IF(AND(D333&gt;0,C333&gt;=E333),ROUND(B333*D333,0),0)</f>
        <v/>
      </c>
      <c r="L333" s="25">
        <f>ROUND(K333*0.14575,0)</f>
        <v/>
      </c>
      <c r="M333" s="25">
        <f>IF(K333=0,0,ROUNDDOWN(ROUND((K333-L333)*LOOKUP(I333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33" s="25">
        <f>B333*C333+K333</f>
        <v/>
      </c>
      <c r="O333" s="25">
        <f>H333*C333+L333</f>
        <v/>
      </c>
      <c r="P333" s="25">
        <f>J333*C333+M333</f>
        <v/>
      </c>
      <c r="Q333" s="25">
        <f>IF(F333=1,IF(N333&lt;741000,0,IF(N333&lt;2191000,N333-740000,IF(N333&lt;2193000,1451000,IF(N333&lt;2196000,1453000,IF(N333&lt;2200000,1456000,IF(N333&lt;6600000,ROUND(IF(FLOOR(N333,4000)&lt;=3600000,FLOOR(N333,4000)*0.7-80000,FLOOR(N333,4000)*0.8-440000),0),IF(N333&lt;=8500000,ROUNDDOWN(N333*0.9-1100000,0),N333-1950000))))))),IF(N333&lt;651000,0,IF(N333&lt;1900000,N333-650000,IF(N333&lt;6600000,ROUND(IF(FLOOR(N333,4000)&lt;=3600000,FLOOR(N333,4000)*0.7-80000,FLOOR(N333,4000)*0.8-440000),0),IF(N333&lt;=8500000,ROUNDDOWN(N333*0.9-1100000,0),N333-1950000)))))</f>
        <v/>
      </c>
      <c r="R333" s="25">
        <f>IF(F333=1,LOOKUP(Q333,{0,4890001,6550001,23500001},{1040000,670000,620000,0}),LOOKUP(Q333,{0,1320001,3360001,4890001,6550001,23500001},{950000,880000,680000,630000,580000,0}))</f>
        <v/>
      </c>
      <c r="S333" s="25">
        <f>MAX(0,ROUNDDOWN(Q333-O333-R333-G333,-3))</f>
        <v/>
      </c>
      <c r="T333" s="25">
        <f>IF(S333&lt;=0,0,ROUNDDOWN(S333*LOOKUP(S333,{0,1950001,3300001,6950001,9000001,18000001,40000001},{0.05,0.1,0.2,0.23,0.33,0.4,0.45})-LOOKUP(S333,{0,1950001,3300001,6950001,9000001,18000001,40000001},{0,97500,427500,636000,1536000,2796000,4796000}),0)+ROUNDDOWN(ROUNDDOWN(S333*LOOKUP(S333,{0,1950001,3300001,6950001,9000001,18000001,40000001},{0.05,0.1,0.2,0.23,0.33,0.4,0.45})-LOOKUP(S333,{0,1950001,3300001,6950001,9000001,18000001,40000001},{0,97500,427500,636000,1536000,2796000,4796000}),0)*0.021,0))</f>
        <v/>
      </c>
      <c r="U333" s="25">
        <f>P333-T333</f>
        <v/>
      </c>
      <c r="V333" s="26">
        <f>IF(AND(P333&gt;0,T333=0),1,0)</f>
        <v/>
      </c>
    </row>
    <row r="334">
      <c r="A334" t="inlineStr">
        <is>
          <t>1万円刻み</t>
        </is>
      </c>
      <c r="B334" s="25">
        <f>'4_1万円刻み'!$A$15</f>
        <v/>
      </c>
      <c r="C334" s="26" t="n">
        <v>8</v>
      </c>
      <c r="D334" s="27" t="n">
        <v>0</v>
      </c>
      <c r="E334" s="26" t="n">
        <v>7</v>
      </c>
      <c r="F334" s="26" t="n">
        <v>1</v>
      </c>
      <c r="G334" s="25" t="n">
        <v>0</v>
      </c>
      <c r="H334" s="25">
        <f>ROUND(B334*0.14575,0)</f>
        <v/>
      </c>
      <c r="I334" s="25">
        <f>B334-H334</f>
        <v/>
      </c>
      <c r="J334" s="25">
        <f>IF(MAX(0,I334-ROUNDUP(IF(I334&lt;=158333,54167,I334*LOOKUP(I334,{0,158334,300000,550000,708331},{0,0.3,0.2,0.1,0})+LOOKUP(I334,{0,158334,300000,550000,708331},{0,6667,36667,91667,162500})),0)-LOOKUP(I334,{0,2120834,2162500,2204167,2245834},{48334,40000,26667,13334,0}))&lt;=0,0,ROUND(MAX(0,I334-ROUNDUP(IF(I334&lt;=158333,54167,I334*LOOKUP(I334,{0,158334,300000,550000,708331},{0,0.3,0.2,0.1,0})+LOOKUP(I334,{0,158334,300000,550000,708331},{0,6667,36667,91667,162500})),0)-LOOKUP(I334,{0,2120834,2162500,2204167,2245834},{48334,40000,26667,13334,0}))*LOOKUP(MAX(0,I334-ROUNDUP(IF(I334&lt;=158333,54167,I334*LOOKUP(I334,{0,158334,300000,550000,708331},{0,0.3,0.2,0.1,0})+LOOKUP(I334,{0,158334,300000,550000,708331},{0,6667,36667,91667,162500})),0)-LOOKUP(I334,{0,2120834,2162500,2204167,2245834},{48334,40000,26667,13334,0})),{0,162501,275001,579167,750001,1500001,3333334},{0.05105,0.1021,0.2042,0.23483,0.33693,0.4084,0.45945})-LOOKUP(MAX(0,I334-ROUNDUP(IF(I334&lt;=158333,54167,I334*LOOKUP(I334,{0,158334,300000,550000,708331},{0,0.3,0.2,0.1,0})+LOOKUP(I334,{0,158334,300000,550000,708331},{0,6667,36667,91667,162500})),0)-LOOKUP(I334,{0,2120834,2162500,2204167,2245834},{48334,40000,26667,13334,0})),{0,162501,275001,579167,750001,1500001,3333334},{0,8296,36374,54113,130688,237893,408061}),-1))</f>
        <v/>
      </c>
      <c r="K334" s="25">
        <f>IF(AND(D334&gt;0,C334&gt;=E334),ROUND(B334*D334,0),0)</f>
        <v/>
      </c>
      <c r="L334" s="25">
        <f>ROUND(K334*0.14575,0)</f>
        <v/>
      </c>
      <c r="M334" s="25">
        <f>IF(K334=0,0,ROUNDDOWN(ROUND((K334-L334)*LOOKUP(I334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34" s="25">
        <f>B334*C334+K334</f>
        <v/>
      </c>
      <c r="O334" s="25">
        <f>H334*C334+L334</f>
        <v/>
      </c>
      <c r="P334" s="25">
        <f>J334*C334+M334</f>
        <v/>
      </c>
      <c r="Q334" s="25">
        <f>IF(F334=1,IF(N334&lt;741000,0,IF(N334&lt;2191000,N334-740000,IF(N334&lt;2193000,1451000,IF(N334&lt;2196000,1453000,IF(N334&lt;2200000,1456000,IF(N334&lt;6600000,ROUND(IF(FLOOR(N334,4000)&lt;=3600000,FLOOR(N334,4000)*0.7-80000,FLOOR(N334,4000)*0.8-440000),0),IF(N334&lt;=8500000,ROUNDDOWN(N334*0.9-1100000,0),N334-1950000))))))),IF(N334&lt;651000,0,IF(N334&lt;1900000,N334-650000,IF(N334&lt;6600000,ROUND(IF(FLOOR(N334,4000)&lt;=3600000,FLOOR(N334,4000)*0.7-80000,FLOOR(N334,4000)*0.8-440000),0),IF(N334&lt;=8500000,ROUNDDOWN(N334*0.9-1100000,0),N334-1950000)))))</f>
        <v/>
      </c>
      <c r="R334" s="25">
        <f>IF(F334=1,LOOKUP(Q334,{0,4890001,6550001,23500001},{1040000,670000,620000,0}),LOOKUP(Q334,{0,1320001,3360001,4890001,6550001,23500001},{950000,880000,680000,630000,580000,0}))</f>
        <v/>
      </c>
      <c r="S334" s="25">
        <f>MAX(0,ROUNDDOWN(Q334-O334-R334-G334,-3))</f>
        <v/>
      </c>
      <c r="T334" s="25">
        <f>IF(S334&lt;=0,0,ROUNDDOWN(S334*LOOKUP(S334,{0,1950001,3300001,6950001,9000001,18000001,40000001},{0.05,0.1,0.2,0.23,0.33,0.4,0.45})-LOOKUP(S334,{0,1950001,3300001,6950001,9000001,18000001,40000001},{0,97500,427500,636000,1536000,2796000,4796000}),0)+ROUNDDOWN(ROUNDDOWN(S334*LOOKUP(S334,{0,1950001,3300001,6950001,9000001,18000001,40000001},{0.05,0.1,0.2,0.23,0.33,0.4,0.45})-LOOKUP(S334,{0,1950001,3300001,6950001,9000001,18000001,40000001},{0,97500,427500,636000,1536000,2796000,4796000}),0)*0.021,0))</f>
        <v/>
      </c>
      <c r="U334" s="25">
        <f>P334-T334</f>
        <v/>
      </c>
      <c r="V334" s="26">
        <f>IF(AND(P334&gt;0,T334=0),1,0)</f>
        <v/>
      </c>
    </row>
    <row r="335">
      <c r="A335" t="inlineStr">
        <is>
          <t>1万円刻み</t>
        </is>
      </c>
      <c r="B335" s="25">
        <f>'4_1万円刻み'!$A$15</f>
        <v/>
      </c>
      <c r="C335" s="26" t="n">
        <v>9</v>
      </c>
      <c r="D335" s="27" t="n">
        <v>0</v>
      </c>
      <c r="E335" s="26" t="n">
        <v>7</v>
      </c>
      <c r="F335" s="26" t="n">
        <v>1</v>
      </c>
      <c r="G335" s="25" t="n">
        <v>0</v>
      </c>
      <c r="H335" s="25">
        <f>ROUND(B335*0.14575,0)</f>
        <v/>
      </c>
      <c r="I335" s="25">
        <f>B335-H335</f>
        <v/>
      </c>
      <c r="J335" s="25">
        <f>IF(MAX(0,I335-ROUNDUP(IF(I335&lt;=158333,54167,I335*LOOKUP(I335,{0,158334,300000,550000,708331},{0,0.3,0.2,0.1,0})+LOOKUP(I335,{0,158334,300000,550000,708331},{0,6667,36667,91667,162500})),0)-LOOKUP(I335,{0,2120834,2162500,2204167,2245834},{48334,40000,26667,13334,0}))&lt;=0,0,ROUND(MAX(0,I335-ROUNDUP(IF(I335&lt;=158333,54167,I335*LOOKUP(I335,{0,158334,300000,550000,708331},{0,0.3,0.2,0.1,0})+LOOKUP(I335,{0,158334,300000,550000,708331},{0,6667,36667,91667,162500})),0)-LOOKUP(I335,{0,2120834,2162500,2204167,2245834},{48334,40000,26667,13334,0}))*LOOKUP(MAX(0,I335-ROUNDUP(IF(I335&lt;=158333,54167,I335*LOOKUP(I335,{0,158334,300000,550000,708331},{0,0.3,0.2,0.1,0})+LOOKUP(I335,{0,158334,300000,550000,708331},{0,6667,36667,91667,162500})),0)-LOOKUP(I335,{0,2120834,2162500,2204167,2245834},{48334,40000,26667,13334,0})),{0,162501,275001,579167,750001,1500001,3333334},{0.05105,0.1021,0.2042,0.23483,0.33693,0.4084,0.45945})-LOOKUP(MAX(0,I335-ROUNDUP(IF(I335&lt;=158333,54167,I335*LOOKUP(I335,{0,158334,300000,550000,708331},{0,0.3,0.2,0.1,0})+LOOKUP(I335,{0,158334,300000,550000,708331},{0,6667,36667,91667,162500})),0)-LOOKUP(I335,{0,2120834,2162500,2204167,2245834},{48334,40000,26667,13334,0})),{0,162501,275001,579167,750001,1500001,3333334},{0,8296,36374,54113,130688,237893,408061}),-1))</f>
        <v/>
      </c>
      <c r="K335" s="25">
        <f>IF(AND(D335&gt;0,C335&gt;=E335),ROUND(B335*D335,0),0)</f>
        <v/>
      </c>
      <c r="L335" s="25">
        <f>ROUND(K335*0.14575,0)</f>
        <v/>
      </c>
      <c r="M335" s="25">
        <f>IF(K335=0,0,ROUNDDOWN(ROUND((K335-L335)*LOOKUP(I335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35" s="25">
        <f>B335*C335+K335</f>
        <v/>
      </c>
      <c r="O335" s="25">
        <f>H335*C335+L335</f>
        <v/>
      </c>
      <c r="P335" s="25">
        <f>J335*C335+M335</f>
        <v/>
      </c>
      <c r="Q335" s="25">
        <f>IF(F335=1,IF(N335&lt;741000,0,IF(N335&lt;2191000,N335-740000,IF(N335&lt;2193000,1451000,IF(N335&lt;2196000,1453000,IF(N335&lt;2200000,1456000,IF(N335&lt;6600000,ROUND(IF(FLOOR(N335,4000)&lt;=3600000,FLOOR(N335,4000)*0.7-80000,FLOOR(N335,4000)*0.8-440000),0),IF(N335&lt;=8500000,ROUNDDOWN(N335*0.9-1100000,0),N335-1950000))))))),IF(N335&lt;651000,0,IF(N335&lt;1900000,N335-650000,IF(N335&lt;6600000,ROUND(IF(FLOOR(N335,4000)&lt;=3600000,FLOOR(N335,4000)*0.7-80000,FLOOR(N335,4000)*0.8-440000),0),IF(N335&lt;=8500000,ROUNDDOWN(N335*0.9-1100000,0),N335-1950000)))))</f>
        <v/>
      </c>
      <c r="R335" s="25">
        <f>IF(F335=1,LOOKUP(Q335,{0,4890001,6550001,23500001},{1040000,670000,620000,0}),LOOKUP(Q335,{0,1320001,3360001,4890001,6550001,23500001},{950000,880000,680000,630000,580000,0}))</f>
        <v/>
      </c>
      <c r="S335" s="25">
        <f>MAX(0,ROUNDDOWN(Q335-O335-R335-G335,-3))</f>
        <v/>
      </c>
      <c r="T335" s="25">
        <f>IF(S335&lt;=0,0,ROUNDDOWN(S335*LOOKUP(S335,{0,1950001,3300001,6950001,9000001,18000001,40000001},{0.05,0.1,0.2,0.23,0.33,0.4,0.45})-LOOKUP(S335,{0,1950001,3300001,6950001,9000001,18000001,40000001},{0,97500,427500,636000,1536000,2796000,4796000}),0)+ROUNDDOWN(ROUNDDOWN(S335*LOOKUP(S335,{0,1950001,3300001,6950001,9000001,18000001,40000001},{0.05,0.1,0.2,0.23,0.33,0.4,0.45})-LOOKUP(S335,{0,1950001,3300001,6950001,9000001,18000001,40000001},{0,97500,427500,636000,1536000,2796000,4796000}),0)*0.021,0))</f>
        <v/>
      </c>
      <c r="U335" s="25">
        <f>P335-T335</f>
        <v/>
      </c>
      <c r="V335" s="26">
        <f>IF(AND(P335&gt;0,T335=0),1,0)</f>
        <v/>
      </c>
    </row>
    <row r="336">
      <c r="A336" t="inlineStr">
        <is>
          <t>1万円刻み</t>
        </is>
      </c>
      <c r="B336" s="25">
        <f>'4_1万円刻み'!$A$15</f>
        <v/>
      </c>
      <c r="C336" s="26" t="n">
        <v>10</v>
      </c>
      <c r="D336" s="27" t="n">
        <v>0</v>
      </c>
      <c r="E336" s="26" t="n">
        <v>7</v>
      </c>
      <c r="F336" s="26" t="n">
        <v>1</v>
      </c>
      <c r="G336" s="25" t="n">
        <v>0</v>
      </c>
      <c r="H336" s="25">
        <f>ROUND(B336*0.14575,0)</f>
        <v/>
      </c>
      <c r="I336" s="25">
        <f>B336-H336</f>
        <v/>
      </c>
      <c r="J336" s="25">
        <f>IF(MAX(0,I336-ROUNDUP(IF(I336&lt;=158333,54167,I336*LOOKUP(I336,{0,158334,300000,550000,708331},{0,0.3,0.2,0.1,0})+LOOKUP(I336,{0,158334,300000,550000,708331},{0,6667,36667,91667,162500})),0)-LOOKUP(I336,{0,2120834,2162500,2204167,2245834},{48334,40000,26667,13334,0}))&lt;=0,0,ROUND(MAX(0,I336-ROUNDUP(IF(I336&lt;=158333,54167,I336*LOOKUP(I336,{0,158334,300000,550000,708331},{0,0.3,0.2,0.1,0})+LOOKUP(I336,{0,158334,300000,550000,708331},{0,6667,36667,91667,162500})),0)-LOOKUP(I336,{0,2120834,2162500,2204167,2245834},{48334,40000,26667,13334,0}))*LOOKUP(MAX(0,I336-ROUNDUP(IF(I336&lt;=158333,54167,I336*LOOKUP(I336,{0,158334,300000,550000,708331},{0,0.3,0.2,0.1,0})+LOOKUP(I336,{0,158334,300000,550000,708331},{0,6667,36667,91667,162500})),0)-LOOKUP(I336,{0,2120834,2162500,2204167,2245834},{48334,40000,26667,13334,0})),{0,162501,275001,579167,750001,1500001,3333334},{0.05105,0.1021,0.2042,0.23483,0.33693,0.4084,0.45945})-LOOKUP(MAX(0,I336-ROUNDUP(IF(I336&lt;=158333,54167,I336*LOOKUP(I336,{0,158334,300000,550000,708331},{0,0.3,0.2,0.1,0})+LOOKUP(I336,{0,158334,300000,550000,708331},{0,6667,36667,91667,162500})),0)-LOOKUP(I336,{0,2120834,2162500,2204167,2245834},{48334,40000,26667,13334,0})),{0,162501,275001,579167,750001,1500001,3333334},{0,8296,36374,54113,130688,237893,408061}),-1))</f>
        <v/>
      </c>
      <c r="K336" s="25">
        <f>IF(AND(D336&gt;0,C336&gt;=E336),ROUND(B336*D336,0),0)</f>
        <v/>
      </c>
      <c r="L336" s="25">
        <f>ROUND(K336*0.14575,0)</f>
        <v/>
      </c>
      <c r="M336" s="25">
        <f>IF(K336=0,0,ROUNDDOWN(ROUND((K336-L336)*LOOKUP(I336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36" s="25">
        <f>B336*C336+K336</f>
        <v/>
      </c>
      <c r="O336" s="25">
        <f>H336*C336+L336</f>
        <v/>
      </c>
      <c r="P336" s="25">
        <f>J336*C336+M336</f>
        <v/>
      </c>
      <c r="Q336" s="25">
        <f>IF(F336=1,IF(N336&lt;741000,0,IF(N336&lt;2191000,N336-740000,IF(N336&lt;2193000,1451000,IF(N336&lt;2196000,1453000,IF(N336&lt;2200000,1456000,IF(N336&lt;6600000,ROUND(IF(FLOOR(N336,4000)&lt;=3600000,FLOOR(N336,4000)*0.7-80000,FLOOR(N336,4000)*0.8-440000),0),IF(N336&lt;=8500000,ROUNDDOWN(N336*0.9-1100000,0),N336-1950000))))))),IF(N336&lt;651000,0,IF(N336&lt;1900000,N336-650000,IF(N336&lt;6600000,ROUND(IF(FLOOR(N336,4000)&lt;=3600000,FLOOR(N336,4000)*0.7-80000,FLOOR(N336,4000)*0.8-440000),0),IF(N336&lt;=8500000,ROUNDDOWN(N336*0.9-1100000,0),N336-1950000)))))</f>
        <v/>
      </c>
      <c r="R336" s="25">
        <f>IF(F336=1,LOOKUP(Q336,{0,4890001,6550001,23500001},{1040000,670000,620000,0}),LOOKUP(Q336,{0,1320001,3360001,4890001,6550001,23500001},{950000,880000,680000,630000,580000,0}))</f>
        <v/>
      </c>
      <c r="S336" s="25">
        <f>MAX(0,ROUNDDOWN(Q336-O336-R336-G336,-3))</f>
        <v/>
      </c>
      <c r="T336" s="25">
        <f>IF(S336&lt;=0,0,ROUNDDOWN(S336*LOOKUP(S336,{0,1950001,3300001,6950001,9000001,18000001,40000001},{0.05,0.1,0.2,0.23,0.33,0.4,0.45})-LOOKUP(S336,{0,1950001,3300001,6950001,9000001,18000001,40000001},{0,97500,427500,636000,1536000,2796000,4796000}),0)+ROUNDDOWN(ROUNDDOWN(S336*LOOKUP(S336,{0,1950001,3300001,6950001,9000001,18000001,40000001},{0.05,0.1,0.2,0.23,0.33,0.4,0.45})-LOOKUP(S336,{0,1950001,3300001,6950001,9000001,18000001,40000001},{0,97500,427500,636000,1536000,2796000,4796000}),0)*0.021,0))</f>
        <v/>
      </c>
      <c r="U336" s="25">
        <f>P336-T336</f>
        <v/>
      </c>
      <c r="V336" s="26">
        <f>IF(AND(P336&gt;0,T336=0),1,0)</f>
        <v/>
      </c>
    </row>
    <row r="337">
      <c r="A337" t="inlineStr">
        <is>
          <t>1万円刻み</t>
        </is>
      </c>
      <c r="B337" s="25">
        <f>'4_1万円刻み'!$A$15</f>
        <v/>
      </c>
      <c r="C337" s="26" t="n">
        <v>11</v>
      </c>
      <c r="D337" s="27" t="n">
        <v>0</v>
      </c>
      <c r="E337" s="26" t="n">
        <v>7</v>
      </c>
      <c r="F337" s="26" t="n">
        <v>1</v>
      </c>
      <c r="G337" s="25" t="n">
        <v>0</v>
      </c>
      <c r="H337" s="25">
        <f>ROUND(B337*0.14575,0)</f>
        <v/>
      </c>
      <c r="I337" s="25">
        <f>B337-H337</f>
        <v/>
      </c>
      <c r="J337" s="25">
        <f>IF(MAX(0,I337-ROUNDUP(IF(I337&lt;=158333,54167,I337*LOOKUP(I337,{0,158334,300000,550000,708331},{0,0.3,0.2,0.1,0})+LOOKUP(I337,{0,158334,300000,550000,708331},{0,6667,36667,91667,162500})),0)-LOOKUP(I337,{0,2120834,2162500,2204167,2245834},{48334,40000,26667,13334,0}))&lt;=0,0,ROUND(MAX(0,I337-ROUNDUP(IF(I337&lt;=158333,54167,I337*LOOKUP(I337,{0,158334,300000,550000,708331},{0,0.3,0.2,0.1,0})+LOOKUP(I337,{0,158334,300000,550000,708331},{0,6667,36667,91667,162500})),0)-LOOKUP(I337,{0,2120834,2162500,2204167,2245834},{48334,40000,26667,13334,0}))*LOOKUP(MAX(0,I337-ROUNDUP(IF(I337&lt;=158333,54167,I337*LOOKUP(I337,{0,158334,300000,550000,708331},{0,0.3,0.2,0.1,0})+LOOKUP(I337,{0,158334,300000,550000,708331},{0,6667,36667,91667,162500})),0)-LOOKUP(I337,{0,2120834,2162500,2204167,2245834},{48334,40000,26667,13334,0})),{0,162501,275001,579167,750001,1500001,3333334},{0.05105,0.1021,0.2042,0.23483,0.33693,0.4084,0.45945})-LOOKUP(MAX(0,I337-ROUNDUP(IF(I337&lt;=158333,54167,I337*LOOKUP(I337,{0,158334,300000,550000,708331},{0,0.3,0.2,0.1,0})+LOOKUP(I337,{0,158334,300000,550000,708331},{0,6667,36667,91667,162500})),0)-LOOKUP(I337,{0,2120834,2162500,2204167,2245834},{48334,40000,26667,13334,0})),{0,162501,275001,579167,750001,1500001,3333334},{0,8296,36374,54113,130688,237893,408061}),-1))</f>
        <v/>
      </c>
      <c r="K337" s="25">
        <f>IF(AND(D337&gt;0,C337&gt;=E337),ROUND(B337*D337,0),0)</f>
        <v/>
      </c>
      <c r="L337" s="25">
        <f>ROUND(K337*0.14575,0)</f>
        <v/>
      </c>
      <c r="M337" s="25">
        <f>IF(K337=0,0,ROUNDDOWN(ROUND((K337-L337)*LOOKUP(I337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37" s="25">
        <f>B337*C337+K337</f>
        <v/>
      </c>
      <c r="O337" s="25">
        <f>H337*C337+L337</f>
        <v/>
      </c>
      <c r="P337" s="25">
        <f>J337*C337+M337</f>
        <v/>
      </c>
      <c r="Q337" s="25">
        <f>IF(F337=1,IF(N337&lt;741000,0,IF(N337&lt;2191000,N337-740000,IF(N337&lt;2193000,1451000,IF(N337&lt;2196000,1453000,IF(N337&lt;2200000,1456000,IF(N337&lt;6600000,ROUND(IF(FLOOR(N337,4000)&lt;=3600000,FLOOR(N337,4000)*0.7-80000,FLOOR(N337,4000)*0.8-440000),0),IF(N337&lt;=8500000,ROUNDDOWN(N337*0.9-1100000,0),N337-1950000))))))),IF(N337&lt;651000,0,IF(N337&lt;1900000,N337-650000,IF(N337&lt;6600000,ROUND(IF(FLOOR(N337,4000)&lt;=3600000,FLOOR(N337,4000)*0.7-80000,FLOOR(N337,4000)*0.8-440000),0),IF(N337&lt;=8500000,ROUNDDOWN(N337*0.9-1100000,0),N337-1950000)))))</f>
        <v/>
      </c>
      <c r="R337" s="25">
        <f>IF(F337=1,LOOKUP(Q337,{0,4890001,6550001,23500001},{1040000,670000,620000,0}),LOOKUP(Q337,{0,1320001,3360001,4890001,6550001,23500001},{950000,880000,680000,630000,580000,0}))</f>
        <v/>
      </c>
      <c r="S337" s="25">
        <f>MAX(0,ROUNDDOWN(Q337-O337-R337-G337,-3))</f>
        <v/>
      </c>
      <c r="T337" s="25">
        <f>IF(S337&lt;=0,0,ROUNDDOWN(S337*LOOKUP(S337,{0,1950001,3300001,6950001,9000001,18000001,40000001},{0.05,0.1,0.2,0.23,0.33,0.4,0.45})-LOOKUP(S337,{0,1950001,3300001,6950001,9000001,18000001,40000001},{0,97500,427500,636000,1536000,2796000,4796000}),0)+ROUNDDOWN(ROUNDDOWN(S337*LOOKUP(S337,{0,1950001,3300001,6950001,9000001,18000001,40000001},{0.05,0.1,0.2,0.23,0.33,0.4,0.45})-LOOKUP(S337,{0,1950001,3300001,6950001,9000001,18000001,40000001},{0,97500,427500,636000,1536000,2796000,4796000}),0)*0.021,0))</f>
        <v/>
      </c>
      <c r="U337" s="25">
        <f>P337-T337</f>
        <v/>
      </c>
      <c r="V337" s="26">
        <f>IF(AND(P337&gt;0,T337=0),1,0)</f>
        <v/>
      </c>
    </row>
    <row r="338">
      <c r="A338" t="inlineStr">
        <is>
          <t>1万円刻み</t>
        </is>
      </c>
      <c r="B338" s="25">
        <f>'4_1万円刻み'!$A$15</f>
        <v/>
      </c>
      <c r="C338" s="26" t="n">
        <v>12</v>
      </c>
      <c r="D338" s="27" t="n">
        <v>0</v>
      </c>
      <c r="E338" s="26" t="n">
        <v>7</v>
      </c>
      <c r="F338" s="26" t="n">
        <v>1</v>
      </c>
      <c r="G338" s="25" t="n">
        <v>0</v>
      </c>
      <c r="H338" s="25">
        <f>ROUND(B338*0.14575,0)</f>
        <v/>
      </c>
      <c r="I338" s="25">
        <f>B338-H338</f>
        <v/>
      </c>
      <c r="J338" s="25">
        <f>IF(MAX(0,I338-ROUNDUP(IF(I338&lt;=158333,54167,I338*LOOKUP(I338,{0,158334,300000,550000,708331},{0,0.3,0.2,0.1,0})+LOOKUP(I338,{0,158334,300000,550000,708331},{0,6667,36667,91667,162500})),0)-LOOKUP(I338,{0,2120834,2162500,2204167,2245834},{48334,40000,26667,13334,0}))&lt;=0,0,ROUND(MAX(0,I338-ROUNDUP(IF(I338&lt;=158333,54167,I338*LOOKUP(I338,{0,158334,300000,550000,708331},{0,0.3,0.2,0.1,0})+LOOKUP(I338,{0,158334,300000,550000,708331},{0,6667,36667,91667,162500})),0)-LOOKUP(I338,{0,2120834,2162500,2204167,2245834},{48334,40000,26667,13334,0}))*LOOKUP(MAX(0,I338-ROUNDUP(IF(I338&lt;=158333,54167,I338*LOOKUP(I338,{0,158334,300000,550000,708331},{0,0.3,0.2,0.1,0})+LOOKUP(I338,{0,158334,300000,550000,708331},{0,6667,36667,91667,162500})),0)-LOOKUP(I338,{0,2120834,2162500,2204167,2245834},{48334,40000,26667,13334,0})),{0,162501,275001,579167,750001,1500001,3333334},{0.05105,0.1021,0.2042,0.23483,0.33693,0.4084,0.45945})-LOOKUP(MAX(0,I338-ROUNDUP(IF(I338&lt;=158333,54167,I338*LOOKUP(I338,{0,158334,300000,550000,708331},{0,0.3,0.2,0.1,0})+LOOKUP(I338,{0,158334,300000,550000,708331},{0,6667,36667,91667,162500})),0)-LOOKUP(I338,{0,2120834,2162500,2204167,2245834},{48334,40000,26667,13334,0})),{0,162501,275001,579167,750001,1500001,3333334},{0,8296,36374,54113,130688,237893,408061}),-1))</f>
        <v/>
      </c>
      <c r="K338" s="25">
        <f>IF(AND(D338&gt;0,C338&gt;=E338),ROUND(B338*D338,0),0)</f>
        <v/>
      </c>
      <c r="L338" s="25">
        <f>ROUND(K338*0.14575,0)</f>
        <v/>
      </c>
      <c r="M338" s="25">
        <f>IF(K338=0,0,ROUNDDOWN(ROUND((K338-L338)*LOOKUP(I338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38" s="25">
        <f>B338*C338+K338</f>
        <v/>
      </c>
      <c r="O338" s="25">
        <f>H338*C338+L338</f>
        <v/>
      </c>
      <c r="P338" s="25">
        <f>J338*C338+M338</f>
        <v/>
      </c>
      <c r="Q338" s="25">
        <f>IF(F338=1,IF(N338&lt;741000,0,IF(N338&lt;2191000,N338-740000,IF(N338&lt;2193000,1451000,IF(N338&lt;2196000,1453000,IF(N338&lt;2200000,1456000,IF(N338&lt;6600000,ROUND(IF(FLOOR(N338,4000)&lt;=3600000,FLOOR(N338,4000)*0.7-80000,FLOOR(N338,4000)*0.8-440000),0),IF(N338&lt;=8500000,ROUNDDOWN(N338*0.9-1100000,0),N338-1950000))))))),IF(N338&lt;651000,0,IF(N338&lt;1900000,N338-650000,IF(N338&lt;6600000,ROUND(IF(FLOOR(N338,4000)&lt;=3600000,FLOOR(N338,4000)*0.7-80000,FLOOR(N338,4000)*0.8-440000),0),IF(N338&lt;=8500000,ROUNDDOWN(N338*0.9-1100000,0),N338-1950000)))))</f>
        <v/>
      </c>
      <c r="R338" s="25">
        <f>IF(F338=1,LOOKUP(Q338,{0,4890001,6550001,23500001},{1040000,670000,620000,0}),LOOKUP(Q338,{0,1320001,3360001,4890001,6550001,23500001},{950000,880000,680000,630000,580000,0}))</f>
        <v/>
      </c>
      <c r="S338" s="25">
        <f>MAX(0,ROUNDDOWN(Q338-O338-R338-G338,-3))</f>
        <v/>
      </c>
      <c r="T338" s="25">
        <f>IF(S338&lt;=0,0,ROUNDDOWN(S338*LOOKUP(S338,{0,1950001,3300001,6950001,9000001,18000001,40000001},{0.05,0.1,0.2,0.23,0.33,0.4,0.45})-LOOKUP(S338,{0,1950001,3300001,6950001,9000001,18000001,40000001},{0,97500,427500,636000,1536000,2796000,4796000}),0)+ROUNDDOWN(ROUNDDOWN(S338*LOOKUP(S338,{0,1950001,3300001,6950001,9000001,18000001,40000001},{0.05,0.1,0.2,0.23,0.33,0.4,0.45})-LOOKUP(S338,{0,1950001,3300001,6950001,9000001,18000001,40000001},{0,97500,427500,636000,1536000,2796000,4796000}),0)*0.021,0))</f>
        <v/>
      </c>
      <c r="U338" s="25">
        <f>P338-T338</f>
        <v/>
      </c>
      <c r="V338" s="26">
        <f>IF(AND(P338&gt;0,T338=0),1,0)</f>
        <v/>
      </c>
    </row>
    <row r="339">
      <c r="A339" t="inlineStr">
        <is>
          <t>1万円刻み</t>
        </is>
      </c>
      <c r="B339" s="25">
        <f>'4_1万円刻み'!$A$16</f>
        <v/>
      </c>
      <c r="C339" s="26" t="n">
        <v>1</v>
      </c>
      <c r="D339" s="27" t="n">
        <v>0</v>
      </c>
      <c r="E339" s="26" t="n">
        <v>7</v>
      </c>
      <c r="F339" s="26" t="n">
        <v>1</v>
      </c>
      <c r="G339" s="25" t="n">
        <v>0</v>
      </c>
      <c r="H339" s="25">
        <f>ROUND(B339*0.14575,0)</f>
        <v/>
      </c>
      <c r="I339" s="25">
        <f>B339-H339</f>
        <v/>
      </c>
      <c r="J339" s="25">
        <f>IF(MAX(0,I339-ROUNDUP(IF(I339&lt;=158333,54167,I339*LOOKUP(I339,{0,158334,300000,550000,708331},{0,0.3,0.2,0.1,0})+LOOKUP(I339,{0,158334,300000,550000,708331},{0,6667,36667,91667,162500})),0)-LOOKUP(I339,{0,2120834,2162500,2204167,2245834},{48334,40000,26667,13334,0}))&lt;=0,0,ROUND(MAX(0,I339-ROUNDUP(IF(I339&lt;=158333,54167,I339*LOOKUP(I339,{0,158334,300000,550000,708331},{0,0.3,0.2,0.1,0})+LOOKUP(I339,{0,158334,300000,550000,708331},{0,6667,36667,91667,162500})),0)-LOOKUP(I339,{0,2120834,2162500,2204167,2245834},{48334,40000,26667,13334,0}))*LOOKUP(MAX(0,I339-ROUNDUP(IF(I339&lt;=158333,54167,I339*LOOKUP(I339,{0,158334,300000,550000,708331},{0,0.3,0.2,0.1,0})+LOOKUP(I339,{0,158334,300000,550000,708331},{0,6667,36667,91667,162500})),0)-LOOKUP(I339,{0,2120834,2162500,2204167,2245834},{48334,40000,26667,13334,0})),{0,162501,275001,579167,750001,1500001,3333334},{0.05105,0.1021,0.2042,0.23483,0.33693,0.4084,0.45945})-LOOKUP(MAX(0,I339-ROUNDUP(IF(I339&lt;=158333,54167,I339*LOOKUP(I339,{0,158334,300000,550000,708331},{0,0.3,0.2,0.1,0})+LOOKUP(I339,{0,158334,300000,550000,708331},{0,6667,36667,91667,162500})),0)-LOOKUP(I339,{0,2120834,2162500,2204167,2245834},{48334,40000,26667,13334,0})),{0,162501,275001,579167,750001,1500001,3333334},{0,8296,36374,54113,130688,237893,408061}),-1))</f>
        <v/>
      </c>
      <c r="K339" s="25">
        <f>IF(AND(D339&gt;0,C339&gt;=E339),ROUND(B339*D339,0),0)</f>
        <v/>
      </c>
      <c r="L339" s="25">
        <f>ROUND(K339*0.14575,0)</f>
        <v/>
      </c>
      <c r="M339" s="25">
        <f>IF(K339=0,0,ROUNDDOWN(ROUND((K339-L339)*LOOKUP(I339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39" s="25">
        <f>B339*C339+K339</f>
        <v/>
      </c>
      <c r="O339" s="25">
        <f>H339*C339+L339</f>
        <v/>
      </c>
      <c r="P339" s="25">
        <f>J339*C339+M339</f>
        <v/>
      </c>
      <c r="Q339" s="25">
        <f>IF(F339=1,IF(N339&lt;741000,0,IF(N339&lt;2191000,N339-740000,IF(N339&lt;2193000,1451000,IF(N339&lt;2196000,1453000,IF(N339&lt;2200000,1456000,IF(N339&lt;6600000,ROUND(IF(FLOOR(N339,4000)&lt;=3600000,FLOOR(N339,4000)*0.7-80000,FLOOR(N339,4000)*0.8-440000),0),IF(N339&lt;=8500000,ROUNDDOWN(N339*0.9-1100000,0),N339-1950000))))))),IF(N339&lt;651000,0,IF(N339&lt;1900000,N339-650000,IF(N339&lt;6600000,ROUND(IF(FLOOR(N339,4000)&lt;=3600000,FLOOR(N339,4000)*0.7-80000,FLOOR(N339,4000)*0.8-440000),0),IF(N339&lt;=8500000,ROUNDDOWN(N339*0.9-1100000,0),N339-1950000)))))</f>
        <v/>
      </c>
      <c r="R339" s="25">
        <f>IF(F339=1,LOOKUP(Q339,{0,4890001,6550001,23500001},{1040000,670000,620000,0}),LOOKUP(Q339,{0,1320001,3360001,4890001,6550001,23500001},{950000,880000,680000,630000,580000,0}))</f>
        <v/>
      </c>
      <c r="S339" s="25">
        <f>MAX(0,ROUNDDOWN(Q339-O339-R339-G339,-3))</f>
        <v/>
      </c>
      <c r="T339" s="25">
        <f>IF(S339&lt;=0,0,ROUNDDOWN(S339*LOOKUP(S339,{0,1950001,3300001,6950001,9000001,18000001,40000001},{0.05,0.1,0.2,0.23,0.33,0.4,0.45})-LOOKUP(S339,{0,1950001,3300001,6950001,9000001,18000001,40000001},{0,97500,427500,636000,1536000,2796000,4796000}),0)+ROUNDDOWN(ROUNDDOWN(S339*LOOKUP(S339,{0,1950001,3300001,6950001,9000001,18000001,40000001},{0.05,0.1,0.2,0.23,0.33,0.4,0.45})-LOOKUP(S339,{0,1950001,3300001,6950001,9000001,18000001,40000001},{0,97500,427500,636000,1536000,2796000,4796000}),0)*0.021,0))</f>
        <v/>
      </c>
      <c r="U339" s="25">
        <f>P339-T339</f>
        <v/>
      </c>
      <c r="V339" s="26">
        <f>IF(AND(P339&gt;0,T339=0),1,0)</f>
        <v/>
      </c>
    </row>
    <row r="340">
      <c r="A340" t="inlineStr">
        <is>
          <t>1万円刻み</t>
        </is>
      </c>
      <c r="B340" s="25">
        <f>'4_1万円刻み'!$A$16</f>
        <v/>
      </c>
      <c r="C340" s="26" t="n">
        <v>2</v>
      </c>
      <c r="D340" s="27" t="n">
        <v>0</v>
      </c>
      <c r="E340" s="26" t="n">
        <v>7</v>
      </c>
      <c r="F340" s="26" t="n">
        <v>1</v>
      </c>
      <c r="G340" s="25" t="n">
        <v>0</v>
      </c>
      <c r="H340" s="25">
        <f>ROUND(B340*0.14575,0)</f>
        <v/>
      </c>
      <c r="I340" s="25">
        <f>B340-H340</f>
        <v/>
      </c>
      <c r="J340" s="25">
        <f>IF(MAX(0,I340-ROUNDUP(IF(I340&lt;=158333,54167,I340*LOOKUP(I340,{0,158334,300000,550000,708331},{0,0.3,0.2,0.1,0})+LOOKUP(I340,{0,158334,300000,550000,708331},{0,6667,36667,91667,162500})),0)-LOOKUP(I340,{0,2120834,2162500,2204167,2245834},{48334,40000,26667,13334,0}))&lt;=0,0,ROUND(MAX(0,I340-ROUNDUP(IF(I340&lt;=158333,54167,I340*LOOKUP(I340,{0,158334,300000,550000,708331},{0,0.3,0.2,0.1,0})+LOOKUP(I340,{0,158334,300000,550000,708331},{0,6667,36667,91667,162500})),0)-LOOKUP(I340,{0,2120834,2162500,2204167,2245834},{48334,40000,26667,13334,0}))*LOOKUP(MAX(0,I340-ROUNDUP(IF(I340&lt;=158333,54167,I340*LOOKUP(I340,{0,158334,300000,550000,708331},{0,0.3,0.2,0.1,0})+LOOKUP(I340,{0,158334,300000,550000,708331},{0,6667,36667,91667,162500})),0)-LOOKUP(I340,{0,2120834,2162500,2204167,2245834},{48334,40000,26667,13334,0})),{0,162501,275001,579167,750001,1500001,3333334},{0.05105,0.1021,0.2042,0.23483,0.33693,0.4084,0.45945})-LOOKUP(MAX(0,I340-ROUNDUP(IF(I340&lt;=158333,54167,I340*LOOKUP(I340,{0,158334,300000,550000,708331},{0,0.3,0.2,0.1,0})+LOOKUP(I340,{0,158334,300000,550000,708331},{0,6667,36667,91667,162500})),0)-LOOKUP(I340,{0,2120834,2162500,2204167,2245834},{48334,40000,26667,13334,0})),{0,162501,275001,579167,750001,1500001,3333334},{0,8296,36374,54113,130688,237893,408061}),-1))</f>
        <v/>
      </c>
      <c r="K340" s="25">
        <f>IF(AND(D340&gt;0,C340&gt;=E340),ROUND(B340*D340,0),0)</f>
        <v/>
      </c>
      <c r="L340" s="25">
        <f>ROUND(K340*0.14575,0)</f>
        <v/>
      </c>
      <c r="M340" s="25">
        <f>IF(K340=0,0,ROUNDDOWN(ROUND((K340-L340)*LOOKUP(I340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40" s="25">
        <f>B340*C340+K340</f>
        <v/>
      </c>
      <c r="O340" s="25">
        <f>H340*C340+L340</f>
        <v/>
      </c>
      <c r="P340" s="25">
        <f>J340*C340+M340</f>
        <v/>
      </c>
      <c r="Q340" s="25">
        <f>IF(F340=1,IF(N340&lt;741000,0,IF(N340&lt;2191000,N340-740000,IF(N340&lt;2193000,1451000,IF(N340&lt;2196000,1453000,IF(N340&lt;2200000,1456000,IF(N340&lt;6600000,ROUND(IF(FLOOR(N340,4000)&lt;=3600000,FLOOR(N340,4000)*0.7-80000,FLOOR(N340,4000)*0.8-440000),0),IF(N340&lt;=8500000,ROUNDDOWN(N340*0.9-1100000,0),N340-1950000))))))),IF(N340&lt;651000,0,IF(N340&lt;1900000,N340-650000,IF(N340&lt;6600000,ROUND(IF(FLOOR(N340,4000)&lt;=3600000,FLOOR(N340,4000)*0.7-80000,FLOOR(N340,4000)*0.8-440000),0),IF(N340&lt;=8500000,ROUNDDOWN(N340*0.9-1100000,0),N340-1950000)))))</f>
        <v/>
      </c>
      <c r="R340" s="25">
        <f>IF(F340=1,LOOKUP(Q340,{0,4890001,6550001,23500001},{1040000,670000,620000,0}),LOOKUP(Q340,{0,1320001,3360001,4890001,6550001,23500001},{950000,880000,680000,630000,580000,0}))</f>
        <v/>
      </c>
      <c r="S340" s="25">
        <f>MAX(0,ROUNDDOWN(Q340-O340-R340-G340,-3))</f>
        <v/>
      </c>
      <c r="T340" s="25">
        <f>IF(S340&lt;=0,0,ROUNDDOWN(S340*LOOKUP(S340,{0,1950001,3300001,6950001,9000001,18000001,40000001},{0.05,0.1,0.2,0.23,0.33,0.4,0.45})-LOOKUP(S340,{0,1950001,3300001,6950001,9000001,18000001,40000001},{0,97500,427500,636000,1536000,2796000,4796000}),0)+ROUNDDOWN(ROUNDDOWN(S340*LOOKUP(S340,{0,1950001,3300001,6950001,9000001,18000001,40000001},{0.05,0.1,0.2,0.23,0.33,0.4,0.45})-LOOKUP(S340,{0,1950001,3300001,6950001,9000001,18000001,40000001},{0,97500,427500,636000,1536000,2796000,4796000}),0)*0.021,0))</f>
        <v/>
      </c>
      <c r="U340" s="25">
        <f>P340-T340</f>
        <v/>
      </c>
      <c r="V340" s="26">
        <f>IF(AND(P340&gt;0,T340=0),1,0)</f>
        <v/>
      </c>
    </row>
    <row r="341">
      <c r="A341" t="inlineStr">
        <is>
          <t>1万円刻み</t>
        </is>
      </c>
      <c r="B341" s="25">
        <f>'4_1万円刻み'!$A$16</f>
        <v/>
      </c>
      <c r="C341" s="26" t="n">
        <v>3</v>
      </c>
      <c r="D341" s="27" t="n">
        <v>0</v>
      </c>
      <c r="E341" s="26" t="n">
        <v>7</v>
      </c>
      <c r="F341" s="26" t="n">
        <v>1</v>
      </c>
      <c r="G341" s="25" t="n">
        <v>0</v>
      </c>
      <c r="H341" s="25">
        <f>ROUND(B341*0.14575,0)</f>
        <v/>
      </c>
      <c r="I341" s="25">
        <f>B341-H341</f>
        <v/>
      </c>
      <c r="J341" s="25">
        <f>IF(MAX(0,I341-ROUNDUP(IF(I341&lt;=158333,54167,I341*LOOKUP(I341,{0,158334,300000,550000,708331},{0,0.3,0.2,0.1,0})+LOOKUP(I341,{0,158334,300000,550000,708331},{0,6667,36667,91667,162500})),0)-LOOKUP(I341,{0,2120834,2162500,2204167,2245834},{48334,40000,26667,13334,0}))&lt;=0,0,ROUND(MAX(0,I341-ROUNDUP(IF(I341&lt;=158333,54167,I341*LOOKUP(I341,{0,158334,300000,550000,708331},{0,0.3,0.2,0.1,0})+LOOKUP(I341,{0,158334,300000,550000,708331},{0,6667,36667,91667,162500})),0)-LOOKUP(I341,{0,2120834,2162500,2204167,2245834},{48334,40000,26667,13334,0}))*LOOKUP(MAX(0,I341-ROUNDUP(IF(I341&lt;=158333,54167,I341*LOOKUP(I341,{0,158334,300000,550000,708331},{0,0.3,0.2,0.1,0})+LOOKUP(I341,{0,158334,300000,550000,708331},{0,6667,36667,91667,162500})),0)-LOOKUP(I341,{0,2120834,2162500,2204167,2245834},{48334,40000,26667,13334,0})),{0,162501,275001,579167,750001,1500001,3333334},{0.05105,0.1021,0.2042,0.23483,0.33693,0.4084,0.45945})-LOOKUP(MAX(0,I341-ROUNDUP(IF(I341&lt;=158333,54167,I341*LOOKUP(I341,{0,158334,300000,550000,708331},{0,0.3,0.2,0.1,0})+LOOKUP(I341,{0,158334,300000,550000,708331},{0,6667,36667,91667,162500})),0)-LOOKUP(I341,{0,2120834,2162500,2204167,2245834},{48334,40000,26667,13334,0})),{0,162501,275001,579167,750001,1500001,3333334},{0,8296,36374,54113,130688,237893,408061}),-1))</f>
        <v/>
      </c>
      <c r="K341" s="25">
        <f>IF(AND(D341&gt;0,C341&gt;=E341),ROUND(B341*D341,0),0)</f>
        <v/>
      </c>
      <c r="L341" s="25">
        <f>ROUND(K341*0.14575,0)</f>
        <v/>
      </c>
      <c r="M341" s="25">
        <f>IF(K341=0,0,ROUNDDOWN(ROUND((K341-L341)*LOOKUP(I341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41" s="25">
        <f>B341*C341+K341</f>
        <v/>
      </c>
      <c r="O341" s="25">
        <f>H341*C341+L341</f>
        <v/>
      </c>
      <c r="P341" s="25">
        <f>J341*C341+M341</f>
        <v/>
      </c>
      <c r="Q341" s="25">
        <f>IF(F341=1,IF(N341&lt;741000,0,IF(N341&lt;2191000,N341-740000,IF(N341&lt;2193000,1451000,IF(N341&lt;2196000,1453000,IF(N341&lt;2200000,1456000,IF(N341&lt;6600000,ROUND(IF(FLOOR(N341,4000)&lt;=3600000,FLOOR(N341,4000)*0.7-80000,FLOOR(N341,4000)*0.8-440000),0),IF(N341&lt;=8500000,ROUNDDOWN(N341*0.9-1100000,0),N341-1950000))))))),IF(N341&lt;651000,0,IF(N341&lt;1900000,N341-650000,IF(N341&lt;6600000,ROUND(IF(FLOOR(N341,4000)&lt;=3600000,FLOOR(N341,4000)*0.7-80000,FLOOR(N341,4000)*0.8-440000),0),IF(N341&lt;=8500000,ROUNDDOWN(N341*0.9-1100000,0),N341-1950000)))))</f>
        <v/>
      </c>
      <c r="R341" s="25">
        <f>IF(F341=1,LOOKUP(Q341,{0,4890001,6550001,23500001},{1040000,670000,620000,0}),LOOKUP(Q341,{0,1320001,3360001,4890001,6550001,23500001},{950000,880000,680000,630000,580000,0}))</f>
        <v/>
      </c>
      <c r="S341" s="25">
        <f>MAX(0,ROUNDDOWN(Q341-O341-R341-G341,-3))</f>
        <v/>
      </c>
      <c r="T341" s="25">
        <f>IF(S341&lt;=0,0,ROUNDDOWN(S341*LOOKUP(S341,{0,1950001,3300001,6950001,9000001,18000001,40000001},{0.05,0.1,0.2,0.23,0.33,0.4,0.45})-LOOKUP(S341,{0,1950001,3300001,6950001,9000001,18000001,40000001},{0,97500,427500,636000,1536000,2796000,4796000}),0)+ROUNDDOWN(ROUNDDOWN(S341*LOOKUP(S341,{0,1950001,3300001,6950001,9000001,18000001,40000001},{0.05,0.1,0.2,0.23,0.33,0.4,0.45})-LOOKUP(S341,{0,1950001,3300001,6950001,9000001,18000001,40000001},{0,97500,427500,636000,1536000,2796000,4796000}),0)*0.021,0))</f>
        <v/>
      </c>
      <c r="U341" s="25">
        <f>P341-T341</f>
        <v/>
      </c>
      <c r="V341" s="26">
        <f>IF(AND(P341&gt;0,T341=0),1,0)</f>
        <v/>
      </c>
    </row>
    <row r="342">
      <c r="A342" t="inlineStr">
        <is>
          <t>1万円刻み</t>
        </is>
      </c>
      <c r="B342" s="25">
        <f>'4_1万円刻み'!$A$16</f>
        <v/>
      </c>
      <c r="C342" s="26" t="n">
        <v>4</v>
      </c>
      <c r="D342" s="27" t="n">
        <v>0</v>
      </c>
      <c r="E342" s="26" t="n">
        <v>7</v>
      </c>
      <c r="F342" s="26" t="n">
        <v>1</v>
      </c>
      <c r="G342" s="25" t="n">
        <v>0</v>
      </c>
      <c r="H342" s="25">
        <f>ROUND(B342*0.14575,0)</f>
        <v/>
      </c>
      <c r="I342" s="25">
        <f>B342-H342</f>
        <v/>
      </c>
      <c r="J342" s="25">
        <f>IF(MAX(0,I342-ROUNDUP(IF(I342&lt;=158333,54167,I342*LOOKUP(I342,{0,158334,300000,550000,708331},{0,0.3,0.2,0.1,0})+LOOKUP(I342,{0,158334,300000,550000,708331},{0,6667,36667,91667,162500})),0)-LOOKUP(I342,{0,2120834,2162500,2204167,2245834},{48334,40000,26667,13334,0}))&lt;=0,0,ROUND(MAX(0,I342-ROUNDUP(IF(I342&lt;=158333,54167,I342*LOOKUP(I342,{0,158334,300000,550000,708331},{0,0.3,0.2,0.1,0})+LOOKUP(I342,{0,158334,300000,550000,708331},{0,6667,36667,91667,162500})),0)-LOOKUP(I342,{0,2120834,2162500,2204167,2245834},{48334,40000,26667,13334,0}))*LOOKUP(MAX(0,I342-ROUNDUP(IF(I342&lt;=158333,54167,I342*LOOKUP(I342,{0,158334,300000,550000,708331},{0,0.3,0.2,0.1,0})+LOOKUP(I342,{0,158334,300000,550000,708331},{0,6667,36667,91667,162500})),0)-LOOKUP(I342,{0,2120834,2162500,2204167,2245834},{48334,40000,26667,13334,0})),{0,162501,275001,579167,750001,1500001,3333334},{0.05105,0.1021,0.2042,0.23483,0.33693,0.4084,0.45945})-LOOKUP(MAX(0,I342-ROUNDUP(IF(I342&lt;=158333,54167,I342*LOOKUP(I342,{0,158334,300000,550000,708331},{0,0.3,0.2,0.1,0})+LOOKUP(I342,{0,158334,300000,550000,708331},{0,6667,36667,91667,162500})),0)-LOOKUP(I342,{0,2120834,2162500,2204167,2245834},{48334,40000,26667,13334,0})),{0,162501,275001,579167,750001,1500001,3333334},{0,8296,36374,54113,130688,237893,408061}),-1))</f>
        <v/>
      </c>
      <c r="K342" s="25">
        <f>IF(AND(D342&gt;0,C342&gt;=E342),ROUND(B342*D342,0),0)</f>
        <v/>
      </c>
      <c r="L342" s="25">
        <f>ROUND(K342*0.14575,0)</f>
        <v/>
      </c>
      <c r="M342" s="25">
        <f>IF(K342=0,0,ROUNDDOWN(ROUND((K342-L342)*LOOKUP(I342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42" s="25">
        <f>B342*C342+K342</f>
        <v/>
      </c>
      <c r="O342" s="25">
        <f>H342*C342+L342</f>
        <v/>
      </c>
      <c r="P342" s="25">
        <f>J342*C342+M342</f>
        <v/>
      </c>
      <c r="Q342" s="25">
        <f>IF(F342=1,IF(N342&lt;741000,0,IF(N342&lt;2191000,N342-740000,IF(N342&lt;2193000,1451000,IF(N342&lt;2196000,1453000,IF(N342&lt;2200000,1456000,IF(N342&lt;6600000,ROUND(IF(FLOOR(N342,4000)&lt;=3600000,FLOOR(N342,4000)*0.7-80000,FLOOR(N342,4000)*0.8-440000),0),IF(N342&lt;=8500000,ROUNDDOWN(N342*0.9-1100000,0),N342-1950000))))))),IF(N342&lt;651000,0,IF(N342&lt;1900000,N342-650000,IF(N342&lt;6600000,ROUND(IF(FLOOR(N342,4000)&lt;=3600000,FLOOR(N342,4000)*0.7-80000,FLOOR(N342,4000)*0.8-440000),0),IF(N342&lt;=8500000,ROUNDDOWN(N342*0.9-1100000,0),N342-1950000)))))</f>
        <v/>
      </c>
      <c r="R342" s="25">
        <f>IF(F342=1,LOOKUP(Q342,{0,4890001,6550001,23500001},{1040000,670000,620000,0}),LOOKUP(Q342,{0,1320001,3360001,4890001,6550001,23500001},{950000,880000,680000,630000,580000,0}))</f>
        <v/>
      </c>
      <c r="S342" s="25">
        <f>MAX(0,ROUNDDOWN(Q342-O342-R342-G342,-3))</f>
        <v/>
      </c>
      <c r="T342" s="25">
        <f>IF(S342&lt;=0,0,ROUNDDOWN(S342*LOOKUP(S342,{0,1950001,3300001,6950001,9000001,18000001,40000001},{0.05,0.1,0.2,0.23,0.33,0.4,0.45})-LOOKUP(S342,{0,1950001,3300001,6950001,9000001,18000001,40000001},{0,97500,427500,636000,1536000,2796000,4796000}),0)+ROUNDDOWN(ROUNDDOWN(S342*LOOKUP(S342,{0,1950001,3300001,6950001,9000001,18000001,40000001},{0.05,0.1,0.2,0.23,0.33,0.4,0.45})-LOOKUP(S342,{0,1950001,3300001,6950001,9000001,18000001,40000001},{0,97500,427500,636000,1536000,2796000,4796000}),0)*0.021,0))</f>
        <v/>
      </c>
      <c r="U342" s="25">
        <f>P342-T342</f>
        <v/>
      </c>
      <c r="V342" s="26">
        <f>IF(AND(P342&gt;0,T342=0),1,0)</f>
        <v/>
      </c>
    </row>
    <row r="343">
      <c r="A343" t="inlineStr">
        <is>
          <t>1万円刻み</t>
        </is>
      </c>
      <c r="B343" s="25">
        <f>'4_1万円刻み'!$A$16</f>
        <v/>
      </c>
      <c r="C343" s="26" t="n">
        <v>5</v>
      </c>
      <c r="D343" s="27" t="n">
        <v>0</v>
      </c>
      <c r="E343" s="26" t="n">
        <v>7</v>
      </c>
      <c r="F343" s="26" t="n">
        <v>1</v>
      </c>
      <c r="G343" s="25" t="n">
        <v>0</v>
      </c>
      <c r="H343" s="25">
        <f>ROUND(B343*0.14575,0)</f>
        <v/>
      </c>
      <c r="I343" s="25">
        <f>B343-H343</f>
        <v/>
      </c>
      <c r="J343" s="25">
        <f>IF(MAX(0,I343-ROUNDUP(IF(I343&lt;=158333,54167,I343*LOOKUP(I343,{0,158334,300000,550000,708331},{0,0.3,0.2,0.1,0})+LOOKUP(I343,{0,158334,300000,550000,708331},{0,6667,36667,91667,162500})),0)-LOOKUP(I343,{0,2120834,2162500,2204167,2245834},{48334,40000,26667,13334,0}))&lt;=0,0,ROUND(MAX(0,I343-ROUNDUP(IF(I343&lt;=158333,54167,I343*LOOKUP(I343,{0,158334,300000,550000,708331},{0,0.3,0.2,0.1,0})+LOOKUP(I343,{0,158334,300000,550000,708331},{0,6667,36667,91667,162500})),0)-LOOKUP(I343,{0,2120834,2162500,2204167,2245834},{48334,40000,26667,13334,0}))*LOOKUP(MAX(0,I343-ROUNDUP(IF(I343&lt;=158333,54167,I343*LOOKUP(I343,{0,158334,300000,550000,708331},{0,0.3,0.2,0.1,0})+LOOKUP(I343,{0,158334,300000,550000,708331},{0,6667,36667,91667,162500})),0)-LOOKUP(I343,{0,2120834,2162500,2204167,2245834},{48334,40000,26667,13334,0})),{0,162501,275001,579167,750001,1500001,3333334},{0.05105,0.1021,0.2042,0.23483,0.33693,0.4084,0.45945})-LOOKUP(MAX(0,I343-ROUNDUP(IF(I343&lt;=158333,54167,I343*LOOKUP(I343,{0,158334,300000,550000,708331},{0,0.3,0.2,0.1,0})+LOOKUP(I343,{0,158334,300000,550000,708331},{0,6667,36667,91667,162500})),0)-LOOKUP(I343,{0,2120834,2162500,2204167,2245834},{48334,40000,26667,13334,0})),{0,162501,275001,579167,750001,1500001,3333334},{0,8296,36374,54113,130688,237893,408061}),-1))</f>
        <v/>
      </c>
      <c r="K343" s="25">
        <f>IF(AND(D343&gt;0,C343&gt;=E343),ROUND(B343*D343,0),0)</f>
        <v/>
      </c>
      <c r="L343" s="25">
        <f>ROUND(K343*0.14575,0)</f>
        <v/>
      </c>
      <c r="M343" s="25">
        <f>IF(K343=0,0,ROUNDDOWN(ROUND((K343-L343)*LOOKUP(I343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43" s="25">
        <f>B343*C343+K343</f>
        <v/>
      </c>
      <c r="O343" s="25">
        <f>H343*C343+L343</f>
        <v/>
      </c>
      <c r="P343" s="25">
        <f>J343*C343+M343</f>
        <v/>
      </c>
      <c r="Q343" s="25">
        <f>IF(F343=1,IF(N343&lt;741000,0,IF(N343&lt;2191000,N343-740000,IF(N343&lt;2193000,1451000,IF(N343&lt;2196000,1453000,IF(N343&lt;2200000,1456000,IF(N343&lt;6600000,ROUND(IF(FLOOR(N343,4000)&lt;=3600000,FLOOR(N343,4000)*0.7-80000,FLOOR(N343,4000)*0.8-440000),0),IF(N343&lt;=8500000,ROUNDDOWN(N343*0.9-1100000,0),N343-1950000))))))),IF(N343&lt;651000,0,IF(N343&lt;1900000,N343-650000,IF(N343&lt;6600000,ROUND(IF(FLOOR(N343,4000)&lt;=3600000,FLOOR(N343,4000)*0.7-80000,FLOOR(N343,4000)*0.8-440000),0),IF(N343&lt;=8500000,ROUNDDOWN(N343*0.9-1100000,0),N343-1950000)))))</f>
        <v/>
      </c>
      <c r="R343" s="25">
        <f>IF(F343=1,LOOKUP(Q343,{0,4890001,6550001,23500001},{1040000,670000,620000,0}),LOOKUP(Q343,{0,1320001,3360001,4890001,6550001,23500001},{950000,880000,680000,630000,580000,0}))</f>
        <v/>
      </c>
      <c r="S343" s="25">
        <f>MAX(0,ROUNDDOWN(Q343-O343-R343-G343,-3))</f>
        <v/>
      </c>
      <c r="T343" s="25">
        <f>IF(S343&lt;=0,0,ROUNDDOWN(S343*LOOKUP(S343,{0,1950001,3300001,6950001,9000001,18000001,40000001},{0.05,0.1,0.2,0.23,0.33,0.4,0.45})-LOOKUP(S343,{0,1950001,3300001,6950001,9000001,18000001,40000001},{0,97500,427500,636000,1536000,2796000,4796000}),0)+ROUNDDOWN(ROUNDDOWN(S343*LOOKUP(S343,{0,1950001,3300001,6950001,9000001,18000001,40000001},{0.05,0.1,0.2,0.23,0.33,0.4,0.45})-LOOKUP(S343,{0,1950001,3300001,6950001,9000001,18000001,40000001},{0,97500,427500,636000,1536000,2796000,4796000}),0)*0.021,0))</f>
        <v/>
      </c>
      <c r="U343" s="25">
        <f>P343-T343</f>
        <v/>
      </c>
      <c r="V343" s="26">
        <f>IF(AND(P343&gt;0,T343=0),1,0)</f>
        <v/>
      </c>
    </row>
    <row r="344">
      <c r="A344" t="inlineStr">
        <is>
          <t>1万円刻み</t>
        </is>
      </c>
      <c r="B344" s="25">
        <f>'4_1万円刻み'!$A$16</f>
        <v/>
      </c>
      <c r="C344" s="26" t="n">
        <v>6</v>
      </c>
      <c r="D344" s="27" t="n">
        <v>0</v>
      </c>
      <c r="E344" s="26" t="n">
        <v>7</v>
      </c>
      <c r="F344" s="26" t="n">
        <v>1</v>
      </c>
      <c r="G344" s="25" t="n">
        <v>0</v>
      </c>
      <c r="H344" s="25">
        <f>ROUND(B344*0.14575,0)</f>
        <v/>
      </c>
      <c r="I344" s="25">
        <f>B344-H344</f>
        <v/>
      </c>
      <c r="J344" s="25">
        <f>IF(MAX(0,I344-ROUNDUP(IF(I344&lt;=158333,54167,I344*LOOKUP(I344,{0,158334,300000,550000,708331},{0,0.3,0.2,0.1,0})+LOOKUP(I344,{0,158334,300000,550000,708331},{0,6667,36667,91667,162500})),0)-LOOKUP(I344,{0,2120834,2162500,2204167,2245834},{48334,40000,26667,13334,0}))&lt;=0,0,ROUND(MAX(0,I344-ROUNDUP(IF(I344&lt;=158333,54167,I344*LOOKUP(I344,{0,158334,300000,550000,708331},{0,0.3,0.2,0.1,0})+LOOKUP(I344,{0,158334,300000,550000,708331},{0,6667,36667,91667,162500})),0)-LOOKUP(I344,{0,2120834,2162500,2204167,2245834},{48334,40000,26667,13334,0}))*LOOKUP(MAX(0,I344-ROUNDUP(IF(I344&lt;=158333,54167,I344*LOOKUP(I344,{0,158334,300000,550000,708331},{0,0.3,0.2,0.1,0})+LOOKUP(I344,{0,158334,300000,550000,708331},{0,6667,36667,91667,162500})),0)-LOOKUP(I344,{0,2120834,2162500,2204167,2245834},{48334,40000,26667,13334,0})),{0,162501,275001,579167,750001,1500001,3333334},{0.05105,0.1021,0.2042,0.23483,0.33693,0.4084,0.45945})-LOOKUP(MAX(0,I344-ROUNDUP(IF(I344&lt;=158333,54167,I344*LOOKUP(I344,{0,158334,300000,550000,708331},{0,0.3,0.2,0.1,0})+LOOKUP(I344,{0,158334,300000,550000,708331},{0,6667,36667,91667,162500})),0)-LOOKUP(I344,{0,2120834,2162500,2204167,2245834},{48334,40000,26667,13334,0})),{0,162501,275001,579167,750001,1500001,3333334},{0,8296,36374,54113,130688,237893,408061}),-1))</f>
        <v/>
      </c>
      <c r="K344" s="25">
        <f>IF(AND(D344&gt;0,C344&gt;=E344),ROUND(B344*D344,0),0)</f>
        <v/>
      </c>
      <c r="L344" s="25">
        <f>ROUND(K344*0.14575,0)</f>
        <v/>
      </c>
      <c r="M344" s="25">
        <f>IF(K344=0,0,ROUNDDOWN(ROUND((K344-L344)*LOOKUP(I344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44" s="25">
        <f>B344*C344+K344</f>
        <v/>
      </c>
      <c r="O344" s="25">
        <f>H344*C344+L344</f>
        <v/>
      </c>
      <c r="P344" s="25">
        <f>J344*C344+M344</f>
        <v/>
      </c>
      <c r="Q344" s="25">
        <f>IF(F344=1,IF(N344&lt;741000,0,IF(N344&lt;2191000,N344-740000,IF(N344&lt;2193000,1451000,IF(N344&lt;2196000,1453000,IF(N344&lt;2200000,1456000,IF(N344&lt;6600000,ROUND(IF(FLOOR(N344,4000)&lt;=3600000,FLOOR(N344,4000)*0.7-80000,FLOOR(N344,4000)*0.8-440000),0),IF(N344&lt;=8500000,ROUNDDOWN(N344*0.9-1100000,0),N344-1950000))))))),IF(N344&lt;651000,0,IF(N344&lt;1900000,N344-650000,IF(N344&lt;6600000,ROUND(IF(FLOOR(N344,4000)&lt;=3600000,FLOOR(N344,4000)*0.7-80000,FLOOR(N344,4000)*0.8-440000),0),IF(N344&lt;=8500000,ROUNDDOWN(N344*0.9-1100000,0),N344-1950000)))))</f>
        <v/>
      </c>
      <c r="R344" s="25">
        <f>IF(F344=1,LOOKUP(Q344,{0,4890001,6550001,23500001},{1040000,670000,620000,0}),LOOKUP(Q344,{0,1320001,3360001,4890001,6550001,23500001},{950000,880000,680000,630000,580000,0}))</f>
        <v/>
      </c>
      <c r="S344" s="25">
        <f>MAX(0,ROUNDDOWN(Q344-O344-R344-G344,-3))</f>
        <v/>
      </c>
      <c r="T344" s="25">
        <f>IF(S344&lt;=0,0,ROUNDDOWN(S344*LOOKUP(S344,{0,1950001,3300001,6950001,9000001,18000001,40000001},{0.05,0.1,0.2,0.23,0.33,0.4,0.45})-LOOKUP(S344,{0,1950001,3300001,6950001,9000001,18000001,40000001},{0,97500,427500,636000,1536000,2796000,4796000}),0)+ROUNDDOWN(ROUNDDOWN(S344*LOOKUP(S344,{0,1950001,3300001,6950001,9000001,18000001,40000001},{0.05,0.1,0.2,0.23,0.33,0.4,0.45})-LOOKUP(S344,{0,1950001,3300001,6950001,9000001,18000001,40000001},{0,97500,427500,636000,1536000,2796000,4796000}),0)*0.021,0))</f>
        <v/>
      </c>
      <c r="U344" s="25">
        <f>P344-T344</f>
        <v/>
      </c>
      <c r="V344" s="26">
        <f>IF(AND(P344&gt;0,T344=0),1,0)</f>
        <v/>
      </c>
    </row>
    <row r="345">
      <c r="A345" t="inlineStr">
        <is>
          <t>1万円刻み</t>
        </is>
      </c>
      <c r="B345" s="25">
        <f>'4_1万円刻み'!$A$16</f>
        <v/>
      </c>
      <c r="C345" s="26" t="n">
        <v>7</v>
      </c>
      <c r="D345" s="27" t="n">
        <v>0</v>
      </c>
      <c r="E345" s="26" t="n">
        <v>7</v>
      </c>
      <c r="F345" s="26" t="n">
        <v>1</v>
      </c>
      <c r="G345" s="25" t="n">
        <v>0</v>
      </c>
      <c r="H345" s="25">
        <f>ROUND(B345*0.14575,0)</f>
        <v/>
      </c>
      <c r="I345" s="25">
        <f>B345-H345</f>
        <v/>
      </c>
      <c r="J345" s="25">
        <f>IF(MAX(0,I345-ROUNDUP(IF(I345&lt;=158333,54167,I345*LOOKUP(I345,{0,158334,300000,550000,708331},{0,0.3,0.2,0.1,0})+LOOKUP(I345,{0,158334,300000,550000,708331},{0,6667,36667,91667,162500})),0)-LOOKUP(I345,{0,2120834,2162500,2204167,2245834},{48334,40000,26667,13334,0}))&lt;=0,0,ROUND(MAX(0,I345-ROUNDUP(IF(I345&lt;=158333,54167,I345*LOOKUP(I345,{0,158334,300000,550000,708331},{0,0.3,0.2,0.1,0})+LOOKUP(I345,{0,158334,300000,550000,708331},{0,6667,36667,91667,162500})),0)-LOOKUP(I345,{0,2120834,2162500,2204167,2245834},{48334,40000,26667,13334,0}))*LOOKUP(MAX(0,I345-ROUNDUP(IF(I345&lt;=158333,54167,I345*LOOKUP(I345,{0,158334,300000,550000,708331},{0,0.3,0.2,0.1,0})+LOOKUP(I345,{0,158334,300000,550000,708331},{0,6667,36667,91667,162500})),0)-LOOKUP(I345,{0,2120834,2162500,2204167,2245834},{48334,40000,26667,13334,0})),{0,162501,275001,579167,750001,1500001,3333334},{0.05105,0.1021,0.2042,0.23483,0.33693,0.4084,0.45945})-LOOKUP(MAX(0,I345-ROUNDUP(IF(I345&lt;=158333,54167,I345*LOOKUP(I345,{0,158334,300000,550000,708331},{0,0.3,0.2,0.1,0})+LOOKUP(I345,{0,158334,300000,550000,708331},{0,6667,36667,91667,162500})),0)-LOOKUP(I345,{0,2120834,2162500,2204167,2245834},{48334,40000,26667,13334,0})),{0,162501,275001,579167,750001,1500001,3333334},{0,8296,36374,54113,130688,237893,408061}),-1))</f>
        <v/>
      </c>
      <c r="K345" s="25">
        <f>IF(AND(D345&gt;0,C345&gt;=E345),ROUND(B345*D345,0),0)</f>
        <v/>
      </c>
      <c r="L345" s="25">
        <f>ROUND(K345*0.14575,0)</f>
        <v/>
      </c>
      <c r="M345" s="25">
        <f>IF(K345=0,0,ROUNDDOWN(ROUND((K345-L345)*LOOKUP(I345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45" s="25">
        <f>B345*C345+K345</f>
        <v/>
      </c>
      <c r="O345" s="25">
        <f>H345*C345+L345</f>
        <v/>
      </c>
      <c r="P345" s="25">
        <f>J345*C345+M345</f>
        <v/>
      </c>
      <c r="Q345" s="25">
        <f>IF(F345=1,IF(N345&lt;741000,0,IF(N345&lt;2191000,N345-740000,IF(N345&lt;2193000,1451000,IF(N345&lt;2196000,1453000,IF(N345&lt;2200000,1456000,IF(N345&lt;6600000,ROUND(IF(FLOOR(N345,4000)&lt;=3600000,FLOOR(N345,4000)*0.7-80000,FLOOR(N345,4000)*0.8-440000),0),IF(N345&lt;=8500000,ROUNDDOWN(N345*0.9-1100000,0),N345-1950000))))))),IF(N345&lt;651000,0,IF(N345&lt;1900000,N345-650000,IF(N345&lt;6600000,ROUND(IF(FLOOR(N345,4000)&lt;=3600000,FLOOR(N345,4000)*0.7-80000,FLOOR(N345,4000)*0.8-440000),0),IF(N345&lt;=8500000,ROUNDDOWN(N345*0.9-1100000,0),N345-1950000)))))</f>
        <v/>
      </c>
      <c r="R345" s="25">
        <f>IF(F345=1,LOOKUP(Q345,{0,4890001,6550001,23500001},{1040000,670000,620000,0}),LOOKUP(Q345,{0,1320001,3360001,4890001,6550001,23500001},{950000,880000,680000,630000,580000,0}))</f>
        <v/>
      </c>
      <c r="S345" s="25">
        <f>MAX(0,ROUNDDOWN(Q345-O345-R345-G345,-3))</f>
        <v/>
      </c>
      <c r="T345" s="25">
        <f>IF(S345&lt;=0,0,ROUNDDOWN(S345*LOOKUP(S345,{0,1950001,3300001,6950001,9000001,18000001,40000001},{0.05,0.1,0.2,0.23,0.33,0.4,0.45})-LOOKUP(S345,{0,1950001,3300001,6950001,9000001,18000001,40000001},{0,97500,427500,636000,1536000,2796000,4796000}),0)+ROUNDDOWN(ROUNDDOWN(S345*LOOKUP(S345,{0,1950001,3300001,6950001,9000001,18000001,40000001},{0.05,0.1,0.2,0.23,0.33,0.4,0.45})-LOOKUP(S345,{0,1950001,3300001,6950001,9000001,18000001,40000001},{0,97500,427500,636000,1536000,2796000,4796000}),0)*0.021,0))</f>
        <v/>
      </c>
      <c r="U345" s="25">
        <f>P345-T345</f>
        <v/>
      </c>
      <c r="V345" s="26">
        <f>IF(AND(P345&gt;0,T345=0),1,0)</f>
        <v/>
      </c>
    </row>
    <row r="346">
      <c r="A346" t="inlineStr">
        <is>
          <t>1万円刻み</t>
        </is>
      </c>
      <c r="B346" s="25">
        <f>'4_1万円刻み'!$A$16</f>
        <v/>
      </c>
      <c r="C346" s="26" t="n">
        <v>8</v>
      </c>
      <c r="D346" s="27" t="n">
        <v>0</v>
      </c>
      <c r="E346" s="26" t="n">
        <v>7</v>
      </c>
      <c r="F346" s="26" t="n">
        <v>1</v>
      </c>
      <c r="G346" s="25" t="n">
        <v>0</v>
      </c>
      <c r="H346" s="25">
        <f>ROUND(B346*0.14575,0)</f>
        <v/>
      </c>
      <c r="I346" s="25">
        <f>B346-H346</f>
        <v/>
      </c>
      <c r="J346" s="25">
        <f>IF(MAX(0,I346-ROUNDUP(IF(I346&lt;=158333,54167,I346*LOOKUP(I346,{0,158334,300000,550000,708331},{0,0.3,0.2,0.1,0})+LOOKUP(I346,{0,158334,300000,550000,708331},{0,6667,36667,91667,162500})),0)-LOOKUP(I346,{0,2120834,2162500,2204167,2245834},{48334,40000,26667,13334,0}))&lt;=0,0,ROUND(MAX(0,I346-ROUNDUP(IF(I346&lt;=158333,54167,I346*LOOKUP(I346,{0,158334,300000,550000,708331},{0,0.3,0.2,0.1,0})+LOOKUP(I346,{0,158334,300000,550000,708331},{0,6667,36667,91667,162500})),0)-LOOKUP(I346,{0,2120834,2162500,2204167,2245834},{48334,40000,26667,13334,0}))*LOOKUP(MAX(0,I346-ROUNDUP(IF(I346&lt;=158333,54167,I346*LOOKUP(I346,{0,158334,300000,550000,708331},{0,0.3,0.2,0.1,0})+LOOKUP(I346,{0,158334,300000,550000,708331},{0,6667,36667,91667,162500})),0)-LOOKUP(I346,{0,2120834,2162500,2204167,2245834},{48334,40000,26667,13334,0})),{0,162501,275001,579167,750001,1500001,3333334},{0.05105,0.1021,0.2042,0.23483,0.33693,0.4084,0.45945})-LOOKUP(MAX(0,I346-ROUNDUP(IF(I346&lt;=158333,54167,I346*LOOKUP(I346,{0,158334,300000,550000,708331},{0,0.3,0.2,0.1,0})+LOOKUP(I346,{0,158334,300000,550000,708331},{0,6667,36667,91667,162500})),0)-LOOKUP(I346,{0,2120834,2162500,2204167,2245834},{48334,40000,26667,13334,0})),{0,162501,275001,579167,750001,1500001,3333334},{0,8296,36374,54113,130688,237893,408061}),-1))</f>
        <v/>
      </c>
      <c r="K346" s="25">
        <f>IF(AND(D346&gt;0,C346&gt;=E346),ROUND(B346*D346,0),0)</f>
        <v/>
      </c>
      <c r="L346" s="25">
        <f>ROUND(K346*0.14575,0)</f>
        <v/>
      </c>
      <c r="M346" s="25">
        <f>IF(K346=0,0,ROUNDDOWN(ROUND((K346-L346)*LOOKUP(I346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46" s="25">
        <f>B346*C346+K346</f>
        <v/>
      </c>
      <c r="O346" s="25">
        <f>H346*C346+L346</f>
        <v/>
      </c>
      <c r="P346" s="25">
        <f>J346*C346+M346</f>
        <v/>
      </c>
      <c r="Q346" s="25">
        <f>IF(F346=1,IF(N346&lt;741000,0,IF(N346&lt;2191000,N346-740000,IF(N346&lt;2193000,1451000,IF(N346&lt;2196000,1453000,IF(N346&lt;2200000,1456000,IF(N346&lt;6600000,ROUND(IF(FLOOR(N346,4000)&lt;=3600000,FLOOR(N346,4000)*0.7-80000,FLOOR(N346,4000)*0.8-440000),0),IF(N346&lt;=8500000,ROUNDDOWN(N346*0.9-1100000,0),N346-1950000))))))),IF(N346&lt;651000,0,IF(N346&lt;1900000,N346-650000,IF(N346&lt;6600000,ROUND(IF(FLOOR(N346,4000)&lt;=3600000,FLOOR(N346,4000)*0.7-80000,FLOOR(N346,4000)*0.8-440000),0),IF(N346&lt;=8500000,ROUNDDOWN(N346*0.9-1100000,0),N346-1950000)))))</f>
        <v/>
      </c>
      <c r="R346" s="25">
        <f>IF(F346=1,LOOKUP(Q346,{0,4890001,6550001,23500001},{1040000,670000,620000,0}),LOOKUP(Q346,{0,1320001,3360001,4890001,6550001,23500001},{950000,880000,680000,630000,580000,0}))</f>
        <v/>
      </c>
      <c r="S346" s="25">
        <f>MAX(0,ROUNDDOWN(Q346-O346-R346-G346,-3))</f>
        <v/>
      </c>
      <c r="T346" s="25">
        <f>IF(S346&lt;=0,0,ROUNDDOWN(S346*LOOKUP(S346,{0,1950001,3300001,6950001,9000001,18000001,40000001},{0.05,0.1,0.2,0.23,0.33,0.4,0.45})-LOOKUP(S346,{0,1950001,3300001,6950001,9000001,18000001,40000001},{0,97500,427500,636000,1536000,2796000,4796000}),0)+ROUNDDOWN(ROUNDDOWN(S346*LOOKUP(S346,{0,1950001,3300001,6950001,9000001,18000001,40000001},{0.05,0.1,0.2,0.23,0.33,0.4,0.45})-LOOKUP(S346,{0,1950001,3300001,6950001,9000001,18000001,40000001},{0,97500,427500,636000,1536000,2796000,4796000}),0)*0.021,0))</f>
        <v/>
      </c>
      <c r="U346" s="25">
        <f>P346-T346</f>
        <v/>
      </c>
      <c r="V346" s="26">
        <f>IF(AND(P346&gt;0,T346=0),1,0)</f>
        <v/>
      </c>
    </row>
    <row r="347">
      <c r="A347" t="inlineStr">
        <is>
          <t>1万円刻み</t>
        </is>
      </c>
      <c r="B347" s="25">
        <f>'4_1万円刻み'!$A$16</f>
        <v/>
      </c>
      <c r="C347" s="26" t="n">
        <v>9</v>
      </c>
      <c r="D347" s="27" t="n">
        <v>0</v>
      </c>
      <c r="E347" s="26" t="n">
        <v>7</v>
      </c>
      <c r="F347" s="26" t="n">
        <v>1</v>
      </c>
      <c r="G347" s="25" t="n">
        <v>0</v>
      </c>
      <c r="H347" s="25">
        <f>ROUND(B347*0.14575,0)</f>
        <v/>
      </c>
      <c r="I347" s="25">
        <f>B347-H347</f>
        <v/>
      </c>
      <c r="J347" s="25">
        <f>IF(MAX(0,I347-ROUNDUP(IF(I347&lt;=158333,54167,I347*LOOKUP(I347,{0,158334,300000,550000,708331},{0,0.3,0.2,0.1,0})+LOOKUP(I347,{0,158334,300000,550000,708331},{0,6667,36667,91667,162500})),0)-LOOKUP(I347,{0,2120834,2162500,2204167,2245834},{48334,40000,26667,13334,0}))&lt;=0,0,ROUND(MAX(0,I347-ROUNDUP(IF(I347&lt;=158333,54167,I347*LOOKUP(I347,{0,158334,300000,550000,708331},{0,0.3,0.2,0.1,0})+LOOKUP(I347,{0,158334,300000,550000,708331},{0,6667,36667,91667,162500})),0)-LOOKUP(I347,{0,2120834,2162500,2204167,2245834},{48334,40000,26667,13334,0}))*LOOKUP(MAX(0,I347-ROUNDUP(IF(I347&lt;=158333,54167,I347*LOOKUP(I347,{0,158334,300000,550000,708331},{0,0.3,0.2,0.1,0})+LOOKUP(I347,{0,158334,300000,550000,708331},{0,6667,36667,91667,162500})),0)-LOOKUP(I347,{0,2120834,2162500,2204167,2245834},{48334,40000,26667,13334,0})),{0,162501,275001,579167,750001,1500001,3333334},{0.05105,0.1021,0.2042,0.23483,0.33693,0.4084,0.45945})-LOOKUP(MAX(0,I347-ROUNDUP(IF(I347&lt;=158333,54167,I347*LOOKUP(I347,{0,158334,300000,550000,708331},{0,0.3,0.2,0.1,0})+LOOKUP(I347,{0,158334,300000,550000,708331},{0,6667,36667,91667,162500})),0)-LOOKUP(I347,{0,2120834,2162500,2204167,2245834},{48334,40000,26667,13334,0})),{0,162501,275001,579167,750001,1500001,3333334},{0,8296,36374,54113,130688,237893,408061}),-1))</f>
        <v/>
      </c>
      <c r="K347" s="25">
        <f>IF(AND(D347&gt;0,C347&gt;=E347),ROUND(B347*D347,0),0)</f>
        <v/>
      </c>
      <c r="L347" s="25">
        <f>ROUND(K347*0.14575,0)</f>
        <v/>
      </c>
      <c r="M347" s="25">
        <f>IF(K347=0,0,ROUNDDOWN(ROUND((K347-L347)*LOOKUP(I347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47" s="25">
        <f>B347*C347+K347</f>
        <v/>
      </c>
      <c r="O347" s="25">
        <f>H347*C347+L347</f>
        <v/>
      </c>
      <c r="P347" s="25">
        <f>J347*C347+M347</f>
        <v/>
      </c>
      <c r="Q347" s="25">
        <f>IF(F347=1,IF(N347&lt;741000,0,IF(N347&lt;2191000,N347-740000,IF(N347&lt;2193000,1451000,IF(N347&lt;2196000,1453000,IF(N347&lt;2200000,1456000,IF(N347&lt;6600000,ROUND(IF(FLOOR(N347,4000)&lt;=3600000,FLOOR(N347,4000)*0.7-80000,FLOOR(N347,4000)*0.8-440000),0),IF(N347&lt;=8500000,ROUNDDOWN(N347*0.9-1100000,0),N347-1950000))))))),IF(N347&lt;651000,0,IF(N347&lt;1900000,N347-650000,IF(N347&lt;6600000,ROUND(IF(FLOOR(N347,4000)&lt;=3600000,FLOOR(N347,4000)*0.7-80000,FLOOR(N347,4000)*0.8-440000),0),IF(N347&lt;=8500000,ROUNDDOWN(N347*0.9-1100000,0),N347-1950000)))))</f>
        <v/>
      </c>
      <c r="R347" s="25">
        <f>IF(F347=1,LOOKUP(Q347,{0,4890001,6550001,23500001},{1040000,670000,620000,0}),LOOKUP(Q347,{0,1320001,3360001,4890001,6550001,23500001},{950000,880000,680000,630000,580000,0}))</f>
        <v/>
      </c>
      <c r="S347" s="25">
        <f>MAX(0,ROUNDDOWN(Q347-O347-R347-G347,-3))</f>
        <v/>
      </c>
      <c r="T347" s="25">
        <f>IF(S347&lt;=0,0,ROUNDDOWN(S347*LOOKUP(S347,{0,1950001,3300001,6950001,9000001,18000001,40000001},{0.05,0.1,0.2,0.23,0.33,0.4,0.45})-LOOKUP(S347,{0,1950001,3300001,6950001,9000001,18000001,40000001},{0,97500,427500,636000,1536000,2796000,4796000}),0)+ROUNDDOWN(ROUNDDOWN(S347*LOOKUP(S347,{0,1950001,3300001,6950001,9000001,18000001,40000001},{0.05,0.1,0.2,0.23,0.33,0.4,0.45})-LOOKUP(S347,{0,1950001,3300001,6950001,9000001,18000001,40000001},{0,97500,427500,636000,1536000,2796000,4796000}),0)*0.021,0))</f>
        <v/>
      </c>
      <c r="U347" s="25">
        <f>P347-T347</f>
        <v/>
      </c>
      <c r="V347" s="26">
        <f>IF(AND(P347&gt;0,T347=0),1,0)</f>
        <v/>
      </c>
    </row>
    <row r="348">
      <c r="A348" t="inlineStr">
        <is>
          <t>1万円刻み</t>
        </is>
      </c>
      <c r="B348" s="25">
        <f>'4_1万円刻み'!$A$16</f>
        <v/>
      </c>
      <c r="C348" s="26" t="n">
        <v>10</v>
      </c>
      <c r="D348" s="27" t="n">
        <v>0</v>
      </c>
      <c r="E348" s="26" t="n">
        <v>7</v>
      </c>
      <c r="F348" s="26" t="n">
        <v>1</v>
      </c>
      <c r="G348" s="25" t="n">
        <v>0</v>
      </c>
      <c r="H348" s="25">
        <f>ROUND(B348*0.14575,0)</f>
        <v/>
      </c>
      <c r="I348" s="25">
        <f>B348-H348</f>
        <v/>
      </c>
      <c r="J348" s="25">
        <f>IF(MAX(0,I348-ROUNDUP(IF(I348&lt;=158333,54167,I348*LOOKUP(I348,{0,158334,300000,550000,708331},{0,0.3,0.2,0.1,0})+LOOKUP(I348,{0,158334,300000,550000,708331},{0,6667,36667,91667,162500})),0)-LOOKUP(I348,{0,2120834,2162500,2204167,2245834},{48334,40000,26667,13334,0}))&lt;=0,0,ROUND(MAX(0,I348-ROUNDUP(IF(I348&lt;=158333,54167,I348*LOOKUP(I348,{0,158334,300000,550000,708331},{0,0.3,0.2,0.1,0})+LOOKUP(I348,{0,158334,300000,550000,708331},{0,6667,36667,91667,162500})),0)-LOOKUP(I348,{0,2120834,2162500,2204167,2245834},{48334,40000,26667,13334,0}))*LOOKUP(MAX(0,I348-ROUNDUP(IF(I348&lt;=158333,54167,I348*LOOKUP(I348,{0,158334,300000,550000,708331},{0,0.3,0.2,0.1,0})+LOOKUP(I348,{0,158334,300000,550000,708331},{0,6667,36667,91667,162500})),0)-LOOKUP(I348,{0,2120834,2162500,2204167,2245834},{48334,40000,26667,13334,0})),{0,162501,275001,579167,750001,1500001,3333334},{0.05105,0.1021,0.2042,0.23483,0.33693,0.4084,0.45945})-LOOKUP(MAX(0,I348-ROUNDUP(IF(I348&lt;=158333,54167,I348*LOOKUP(I348,{0,158334,300000,550000,708331},{0,0.3,0.2,0.1,0})+LOOKUP(I348,{0,158334,300000,550000,708331},{0,6667,36667,91667,162500})),0)-LOOKUP(I348,{0,2120834,2162500,2204167,2245834},{48334,40000,26667,13334,0})),{0,162501,275001,579167,750001,1500001,3333334},{0,8296,36374,54113,130688,237893,408061}),-1))</f>
        <v/>
      </c>
      <c r="K348" s="25">
        <f>IF(AND(D348&gt;0,C348&gt;=E348),ROUND(B348*D348,0),0)</f>
        <v/>
      </c>
      <c r="L348" s="25">
        <f>ROUND(K348*0.14575,0)</f>
        <v/>
      </c>
      <c r="M348" s="25">
        <f>IF(K348=0,0,ROUNDDOWN(ROUND((K348-L348)*LOOKUP(I348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48" s="25">
        <f>B348*C348+K348</f>
        <v/>
      </c>
      <c r="O348" s="25">
        <f>H348*C348+L348</f>
        <v/>
      </c>
      <c r="P348" s="25">
        <f>J348*C348+M348</f>
        <v/>
      </c>
      <c r="Q348" s="25">
        <f>IF(F348=1,IF(N348&lt;741000,0,IF(N348&lt;2191000,N348-740000,IF(N348&lt;2193000,1451000,IF(N348&lt;2196000,1453000,IF(N348&lt;2200000,1456000,IF(N348&lt;6600000,ROUND(IF(FLOOR(N348,4000)&lt;=3600000,FLOOR(N348,4000)*0.7-80000,FLOOR(N348,4000)*0.8-440000),0),IF(N348&lt;=8500000,ROUNDDOWN(N348*0.9-1100000,0),N348-1950000))))))),IF(N348&lt;651000,0,IF(N348&lt;1900000,N348-650000,IF(N348&lt;6600000,ROUND(IF(FLOOR(N348,4000)&lt;=3600000,FLOOR(N348,4000)*0.7-80000,FLOOR(N348,4000)*0.8-440000),0),IF(N348&lt;=8500000,ROUNDDOWN(N348*0.9-1100000,0),N348-1950000)))))</f>
        <v/>
      </c>
      <c r="R348" s="25">
        <f>IF(F348=1,LOOKUP(Q348,{0,4890001,6550001,23500001},{1040000,670000,620000,0}),LOOKUP(Q348,{0,1320001,3360001,4890001,6550001,23500001},{950000,880000,680000,630000,580000,0}))</f>
        <v/>
      </c>
      <c r="S348" s="25">
        <f>MAX(0,ROUNDDOWN(Q348-O348-R348-G348,-3))</f>
        <v/>
      </c>
      <c r="T348" s="25">
        <f>IF(S348&lt;=0,0,ROUNDDOWN(S348*LOOKUP(S348,{0,1950001,3300001,6950001,9000001,18000001,40000001},{0.05,0.1,0.2,0.23,0.33,0.4,0.45})-LOOKUP(S348,{0,1950001,3300001,6950001,9000001,18000001,40000001},{0,97500,427500,636000,1536000,2796000,4796000}),0)+ROUNDDOWN(ROUNDDOWN(S348*LOOKUP(S348,{0,1950001,3300001,6950001,9000001,18000001,40000001},{0.05,0.1,0.2,0.23,0.33,0.4,0.45})-LOOKUP(S348,{0,1950001,3300001,6950001,9000001,18000001,40000001},{0,97500,427500,636000,1536000,2796000,4796000}),0)*0.021,0))</f>
        <v/>
      </c>
      <c r="U348" s="25">
        <f>P348-T348</f>
        <v/>
      </c>
      <c r="V348" s="26">
        <f>IF(AND(P348&gt;0,T348=0),1,0)</f>
        <v/>
      </c>
    </row>
    <row r="349">
      <c r="A349" t="inlineStr">
        <is>
          <t>1万円刻み</t>
        </is>
      </c>
      <c r="B349" s="25">
        <f>'4_1万円刻み'!$A$16</f>
        <v/>
      </c>
      <c r="C349" s="26" t="n">
        <v>11</v>
      </c>
      <c r="D349" s="27" t="n">
        <v>0</v>
      </c>
      <c r="E349" s="26" t="n">
        <v>7</v>
      </c>
      <c r="F349" s="26" t="n">
        <v>1</v>
      </c>
      <c r="G349" s="25" t="n">
        <v>0</v>
      </c>
      <c r="H349" s="25">
        <f>ROUND(B349*0.14575,0)</f>
        <v/>
      </c>
      <c r="I349" s="25">
        <f>B349-H349</f>
        <v/>
      </c>
      <c r="J349" s="25">
        <f>IF(MAX(0,I349-ROUNDUP(IF(I349&lt;=158333,54167,I349*LOOKUP(I349,{0,158334,300000,550000,708331},{0,0.3,0.2,0.1,0})+LOOKUP(I349,{0,158334,300000,550000,708331},{0,6667,36667,91667,162500})),0)-LOOKUP(I349,{0,2120834,2162500,2204167,2245834},{48334,40000,26667,13334,0}))&lt;=0,0,ROUND(MAX(0,I349-ROUNDUP(IF(I349&lt;=158333,54167,I349*LOOKUP(I349,{0,158334,300000,550000,708331},{0,0.3,0.2,0.1,0})+LOOKUP(I349,{0,158334,300000,550000,708331},{0,6667,36667,91667,162500})),0)-LOOKUP(I349,{0,2120834,2162500,2204167,2245834},{48334,40000,26667,13334,0}))*LOOKUP(MAX(0,I349-ROUNDUP(IF(I349&lt;=158333,54167,I349*LOOKUP(I349,{0,158334,300000,550000,708331},{0,0.3,0.2,0.1,0})+LOOKUP(I349,{0,158334,300000,550000,708331},{0,6667,36667,91667,162500})),0)-LOOKUP(I349,{0,2120834,2162500,2204167,2245834},{48334,40000,26667,13334,0})),{0,162501,275001,579167,750001,1500001,3333334},{0.05105,0.1021,0.2042,0.23483,0.33693,0.4084,0.45945})-LOOKUP(MAX(0,I349-ROUNDUP(IF(I349&lt;=158333,54167,I349*LOOKUP(I349,{0,158334,300000,550000,708331},{0,0.3,0.2,0.1,0})+LOOKUP(I349,{0,158334,300000,550000,708331},{0,6667,36667,91667,162500})),0)-LOOKUP(I349,{0,2120834,2162500,2204167,2245834},{48334,40000,26667,13334,0})),{0,162501,275001,579167,750001,1500001,3333334},{0,8296,36374,54113,130688,237893,408061}),-1))</f>
        <v/>
      </c>
      <c r="K349" s="25">
        <f>IF(AND(D349&gt;0,C349&gt;=E349),ROUND(B349*D349,0),0)</f>
        <v/>
      </c>
      <c r="L349" s="25">
        <f>ROUND(K349*0.14575,0)</f>
        <v/>
      </c>
      <c r="M349" s="25">
        <f>IF(K349=0,0,ROUNDDOWN(ROUND((K349-L349)*LOOKUP(I349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49" s="25">
        <f>B349*C349+K349</f>
        <v/>
      </c>
      <c r="O349" s="25">
        <f>H349*C349+L349</f>
        <v/>
      </c>
      <c r="P349" s="25">
        <f>J349*C349+M349</f>
        <v/>
      </c>
      <c r="Q349" s="25">
        <f>IF(F349=1,IF(N349&lt;741000,0,IF(N349&lt;2191000,N349-740000,IF(N349&lt;2193000,1451000,IF(N349&lt;2196000,1453000,IF(N349&lt;2200000,1456000,IF(N349&lt;6600000,ROUND(IF(FLOOR(N349,4000)&lt;=3600000,FLOOR(N349,4000)*0.7-80000,FLOOR(N349,4000)*0.8-440000),0),IF(N349&lt;=8500000,ROUNDDOWN(N349*0.9-1100000,0),N349-1950000))))))),IF(N349&lt;651000,0,IF(N349&lt;1900000,N349-650000,IF(N349&lt;6600000,ROUND(IF(FLOOR(N349,4000)&lt;=3600000,FLOOR(N349,4000)*0.7-80000,FLOOR(N349,4000)*0.8-440000),0),IF(N349&lt;=8500000,ROUNDDOWN(N349*0.9-1100000,0),N349-1950000)))))</f>
        <v/>
      </c>
      <c r="R349" s="25">
        <f>IF(F349=1,LOOKUP(Q349,{0,4890001,6550001,23500001},{1040000,670000,620000,0}),LOOKUP(Q349,{0,1320001,3360001,4890001,6550001,23500001},{950000,880000,680000,630000,580000,0}))</f>
        <v/>
      </c>
      <c r="S349" s="25">
        <f>MAX(0,ROUNDDOWN(Q349-O349-R349-G349,-3))</f>
        <v/>
      </c>
      <c r="T349" s="25">
        <f>IF(S349&lt;=0,0,ROUNDDOWN(S349*LOOKUP(S349,{0,1950001,3300001,6950001,9000001,18000001,40000001},{0.05,0.1,0.2,0.23,0.33,0.4,0.45})-LOOKUP(S349,{0,1950001,3300001,6950001,9000001,18000001,40000001},{0,97500,427500,636000,1536000,2796000,4796000}),0)+ROUNDDOWN(ROUNDDOWN(S349*LOOKUP(S349,{0,1950001,3300001,6950001,9000001,18000001,40000001},{0.05,0.1,0.2,0.23,0.33,0.4,0.45})-LOOKUP(S349,{0,1950001,3300001,6950001,9000001,18000001,40000001},{0,97500,427500,636000,1536000,2796000,4796000}),0)*0.021,0))</f>
        <v/>
      </c>
      <c r="U349" s="25">
        <f>P349-T349</f>
        <v/>
      </c>
      <c r="V349" s="26">
        <f>IF(AND(P349&gt;0,T349=0),1,0)</f>
        <v/>
      </c>
    </row>
    <row r="350">
      <c r="A350" t="inlineStr">
        <is>
          <t>1万円刻み</t>
        </is>
      </c>
      <c r="B350" s="25">
        <f>'4_1万円刻み'!$A$16</f>
        <v/>
      </c>
      <c r="C350" s="26" t="n">
        <v>12</v>
      </c>
      <c r="D350" s="27" t="n">
        <v>0</v>
      </c>
      <c r="E350" s="26" t="n">
        <v>7</v>
      </c>
      <c r="F350" s="26" t="n">
        <v>1</v>
      </c>
      <c r="G350" s="25" t="n">
        <v>0</v>
      </c>
      <c r="H350" s="25">
        <f>ROUND(B350*0.14575,0)</f>
        <v/>
      </c>
      <c r="I350" s="25">
        <f>B350-H350</f>
        <v/>
      </c>
      <c r="J350" s="25">
        <f>IF(MAX(0,I350-ROUNDUP(IF(I350&lt;=158333,54167,I350*LOOKUP(I350,{0,158334,300000,550000,708331},{0,0.3,0.2,0.1,0})+LOOKUP(I350,{0,158334,300000,550000,708331},{0,6667,36667,91667,162500})),0)-LOOKUP(I350,{0,2120834,2162500,2204167,2245834},{48334,40000,26667,13334,0}))&lt;=0,0,ROUND(MAX(0,I350-ROUNDUP(IF(I350&lt;=158333,54167,I350*LOOKUP(I350,{0,158334,300000,550000,708331},{0,0.3,0.2,0.1,0})+LOOKUP(I350,{0,158334,300000,550000,708331},{0,6667,36667,91667,162500})),0)-LOOKUP(I350,{0,2120834,2162500,2204167,2245834},{48334,40000,26667,13334,0}))*LOOKUP(MAX(0,I350-ROUNDUP(IF(I350&lt;=158333,54167,I350*LOOKUP(I350,{0,158334,300000,550000,708331},{0,0.3,0.2,0.1,0})+LOOKUP(I350,{0,158334,300000,550000,708331},{0,6667,36667,91667,162500})),0)-LOOKUP(I350,{0,2120834,2162500,2204167,2245834},{48334,40000,26667,13334,0})),{0,162501,275001,579167,750001,1500001,3333334},{0.05105,0.1021,0.2042,0.23483,0.33693,0.4084,0.45945})-LOOKUP(MAX(0,I350-ROUNDUP(IF(I350&lt;=158333,54167,I350*LOOKUP(I350,{0,158334,300000,550000,708331},{0,0.3,0.2,0.1,0})+LOOKUP(I350,{0,158334,300000,550000,708331},{0,6667,36667,91667,162500})),0)-LOOKUP(I350,{0,2120834,2162500,2204167,2245834},{48334,40000,26667,13334,0})),{0,162501,275001,579167,750001,1500001,3333334},{0,8296,36374,54113,130688,237893,408061}),-1))</f>
        <v/>
      </c>
      <c r="K350" s="25">
        <f>IF(AND(D350&gt;0,C350&gt;=E350),ROUND(B350*D350,0),0)</f>
        <v/>
      </c>
      <c r="L350" s="25">
        <f>ROUND(K350*0.14575,0)</f>
        <v/>
      </c>
      <c r="M350" s="25">
        <f>IF(K350=0,0,ROUNDDOWN(ROUND((K350-L350)*LOOKUP(I350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50" s="25">
        <f>B350*C350+K350</f>
        <v/>
      </c>
      <c r="O350" s="25">
        <f>H350*C350+L350</f>
        <v/>
      </c>
      <c r="P350" s="25">
        <f>J350*C350+M350</f>
        <v/>
      </c>
      <c r="Q350" s="25">
        <f>IF(F350=1,IF(N350&lt;741000,0,IF(N350&lt;2191000,N350-740000,IF(N350&lt;2193000,1451000,IF(N350&lt;2196000,1453000,IF(N350&lt;2200000,1456000,IF(N350&lt;6600000,ROUND(IF(FLOOR(N350,4000)&lt;=3600000,FLOOR(N350,4000)*0.7-80000,FLOOR(N350,4000)*0.8-440000),0),IF(N350&lt;=8500000,ROUNDDOWN(N350*0.9-1100000,0),N350-1950000))))))),IF(N350&lt;651000,0,IF(N350&lt;1900000,N350-650000,IF(N350&lt;6600000,ROUND(IF(FLOOR(N350,4000)&lt;=3600000,FLOOR(N350,4000)*0.7-80000,FLOOR(N350,4000)*0.8-440000),0),IF(N350&lt;=8500000,ROUNDDOWN(N350*0.9-1100000,0),N350-1950000)))))</f>
        <v/>
      </c>
      <c r="R350" s="25">
        <f>IF(F350=1,LOOKUP(Q350,{0,4890001,6550001,23500001},{1040000,670000,620000,0}),LOOKUP(Q350,{0,1320001,3360001,4890001,6550001,23500001},{950000,880000,680000,630000,580000,0}))</f>
        <v/>
      </c>
      <c r="S350" s="25">
        <f>MAX(0,ROUNDDOWN(Q350-O350-R350-G350,-3))</f>
        <v/>
      </c>
      <c r="T350" s="25">
        <f>IF(S350&lt;=0,0,ROUNDDOWN(S350*LOOKUP(S350,{0,1950001,3300001,6950001,9000001,18000001,40000001},{0.05,0.1,0.2,0.23,0.33,0.4,0.45})-LOOKUP(S350,{0,1950001,3300001,6950001,9000001,18000001,40000001},{0,97500,427500,636000,1536000,2796000,4796000}),0)+ROUNDDOWN(ROUNDDOWN(S350*LOOKUP(S350,{0,1950001,3300001,6950001,9000001,18000001,40000001},{0.05,0.1,0.2,0.23,0.33,0.4,0.45})-LOOKUP(S350,{0,1950001,3300001,6950001,9000001,18000001,40000001},{0,97500,427500,636000,1536000,2796000,4796000}),0)*0.021,0))</f>
        <v/>
      </c>
      <c r="U350" s="25">
        <f>P350-T350</f>
        <v/>
      </c>
      <c r="V350" s="26">
        <f>IF(AND(P350&gt;0,T350=0),1,0)</f>
        <v/>
      </c>
    </row>
    <row r="351">
      <c r="A351" t="inlineStr">
        <is>
          <t>1万円刻み</t>
        </is>
      </c>
      <c r="B351" s="25">
        <f>'4_1万円刻み'!$A$17</f>
        <v/>
      </c>
      <c r="C351" s="26" t="n">
        <v>1</v>
      </c>
      <c r="D351" s="27" t="n">
        <v>0</v>
      </c>
      <c r="E351" s="26" t="n">
        <v>7</v>
      </c>
      <c r="F351" s="26" t="n">
        <v>1</v>
      </c>
      <c r="G351" s="25" t="n">
        <v>0</v>
      </c>
      <c r="H351" s="25">
        <f>ROUND(B351*0.14575,0)</f>
        <v/>
      </c>
      <c r="I351" s="25">
        <f>B351-H351</f>
        <v/>
      </c>
      <c r="J351" s="25">
        <f>IF(MAX(0,I351-ROUNDUP(IF(I351&lt;=158333,54167,I351*LOOKUP(I351,{0,158334,300000,550000,708331},{0,0.3,0.2,0.1,0})+LOOKUP(I351,{0,158334,300000,550000,708331},{0,6667,36667,91667,162500})),0)-LOOKUP(I351,{0,2120834,2162500,2204167,2245834},{48334,40000,26667,13334,0}))&lt;=0,0,ROUND(MAX(0,I351-ROUNDUP(IF(I351&lt;=158333,54167,I351*LOOKUP(I351,{0,158334,300000,550000,708331},{0,0.3,0.2,0.1,0})+LOOKUP(I351,{0,158334,300000,550000,708331},{0,6667,36667,91667,162500})),0)-LOOKUP(I351,{0,2120834,2162500,2204167,2245834},{48334,40000,26667,13334,0}))*LOOKUP(MAX(0,I351-ROUNDUP(IF(I351&lt;=158333,54167,I351*LOOKUP(I351,{0,158334,300000,550000,708331},{0,0.3,0.2,0.1,0})+LOOKUP(I351,{0,158334,300000,550000,708331},{0,6667,36667,91667,162500})),0)-LOOKUP(I351,{0,2120834,2162500,2204167,2245834},{48334,40000,26667,13334,0})),{0,162501,275001,579167,750001,1500001,3333334},{0.05105,0.1021,0.2042,0.23483,0.33693,0.4084,0.45945})-LOOKUP(MAX(0,I351-ROUNDUP(IF(I351&lt;=158333,54167,I351*LOOKUP(I351,{0,158334,300000,550000,708331},{0,0.3,0.2,0.1,0})+LOOKUP(I351,{0,158334,300000,550000,708331},{0,6667,36667,91667,162500})),0)-LOOKUP(I351,{0,2120834,2162500,2204167,2245834},{48334,40000,26667,13334,0})),{0,162501,275001,579167,750001,1500001,3333334},{0,8296,36374,54113,130688,237893,408061}),-1))</f>
        <v/>
      </c>
      <c r="K351" s="25">
        <f>IF(AND(D351&gt;0,C351&gt;=E351),ROUND(B351*D351,0),0)</f>
        <v/>
      </c>
      <c r="L351" s="25">
        <f>ROUND(K351*0.14575,0)</f>
        <v/>
      </c>
      <c r="M351" s="25">
        <f>IF(K351=0,0,ROUNDDOWN(ROUND((K351-L351)*LOOKUP(I351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51" s="25">
        <f>B351*C351+K351</f>
        <v/>
      </c>
      <c r="O351" s="25">
        <f>H351*C351+L351</f>
        <v/>
      </c>
      <c r="P351" s="25">
        <f>J351*C351+M351</f>
        <v/>
      </c>
      <c r="Q351" s="25">
        <f>IF(F351=1,IF(N351&lt;741000,0,IF(N351&lt;2191000,N351-740000,IF(N351&lt;2193000,1451000,IF(N351&lt;2196000,1453000,IF(N351&lt;2200000,1456000,IF(N351&lt;6600000,ROUND(IF(FLOOR(N351,4000)&lt;=3600000,FLOOR(N351,4000)*0.7-80000,FLOOR(N351,4000)*0.8-440000),0),IF(N351&lt;=8500000,ROUNDDOWN(N351*0.9-1100000,0),N351-1950000))))))),IF(N351&lt;651000,0,IF(N351&lt;1900000,N351-650000,IF(N351&lt;6600000,ROUND(IF(FLOOR(N351,4000)&lt;=3600000,FLOOR(N351,4000)*0.7-80000,FLOOR(N351,4000)*0.8-440000),0),IF(N351&lt;=8500000,ROUNDDOWN(N351*0.9-1100000,0),N351-1950000)))))</f>
        <v/>
      </c>
      <c r="R351" s="25">
        <f>IF(F351=1,LOOKUP(Q351,{0,4890001,6550001,23500001},{1040000,670000,620000,0}),LOOKUP(Q351,{0,1320001,3360001,4890001,6550001,23500001},{950000,880000,680000,630000,580000,0}))</f>
        <v/>
      </c>
      <c r="S351" s="25">
        <f>MAX(0,ROUNDDOWN(Q351-O351-R351-G351,-3))</f>
        <v/>
      </c>
      <c r="T351" s="25">
        <f>IF(S351&lt;=0,0,ROUNDDOWN(S351*LOOKUP(S351,{0,1950001,3300001,6950001,9000001,18000001,40000001},{0.05,0.1,0.2,0.23,0.33,0.4,0.45})-LOOKUP(S351,{0,1950001,3300001,6950001,9000001,18000001,40000001},{0,97500,427500,636000,1536000,2796000,4796000}),0)+ROUNDDOWN(ROUNDDOWN(S351*LOOKUP(S351,{0,1950001,3300001,6950001,9000001,18000001,40000001},{0.05,0.1,0.2,0.23,0.33,0.4,0.45})-LOOKUP(S351,{0,1950001,3300001,6950001,9000001,18000001,40000001},{0,97500,427500,636000,1536000,2796000,4796000}),0)*0.021,0))</f>
        <v/>
      </c>
      <c r="U351" s="25">
        <f>P351-T351</f>
        <v/>
      </c>
      <c r="V351" s="26">
        <f>IF(AND(P351&gt;0,T351=0),1,0)</f>
        <v/>
      </c>
    </row>
    <row r="352">
      <c r="A352" t="inlineStr">
        <is>
          <t>1万円刻み</t>
        </is>
      </c>
      <c r="B352" s="25">
        <f>'4_1万円刻み'!$A$17</f>
        <v/>
      </c>
      <c r="C352" s="26" t="n">
        <v>2</v>
      </c>
      <c r="D352" s="27" t="n">
        <v>0</v>
      </c>
      <c r="E352" s="26" t="n">
        <v>7</v>
      </c>
      <c r="F352" s="26" t="n">
        <v>1</v>
      </c>
      <c r="G352" s="25" t="n">
        <v>0</v>
      </c>
      <c r="H352" s="25">
        <f>ROUND(B352*0.14575,0)</f>
        <v/>
      </c>
      <c r="I352" s="25">
        <f>B352-H352</f>
        <v/>
      </c>
      <c r="J352" s="25">
        <f>IF(MAX(0,I352-ROUNDUP(IF(I352&lt;=158333,54167,I352*LOOKUP(I352,{0,158334,300000,550000,708331},{0,0.3,0.2,0.1,0})+LOOKUP(I352,{0,158334,300000,550000,708331},{0,6667,36667,91667,162500})),0)-LOOKUP(I352,{0,2120834,2162500,2204167,2245834},{48334,40000,26667,13334,0}))&lt;=0,0,ROUND(MAX(0,I352-ROUNDUP(IF(I352&lt;=158333,54167,I352*LOOKUP(I352,{0,158334,300000,550000,708331},{0,0.3,0.2,0.1,0})+LOOKUP(I352,{0,158334,300000,550000,708331},{0,6667,36667,91667,162500})),0)-LOOKUP(I352,{0,2120834,2162500,2204167,2245834},{48334,40000,26667,13334,0}))*LOOKUP(MAX(0,I352-ROUNDUP(IF(I352&lt;=158333,54167,I352*LOOKUP(I352,{0,158334,300000,550000,708331},{0,0.3,0.2,0.1,0})+LOOKUP(I352,{0,158334,300000,550000,708331},{0,6667,36667,91667,162500})),0)-LOOKUP(I352,{0,2120834,2162500,2204167,2245834},{48334,40000,26667,13334,0})),{0,162501,275001,579167,750001,1500001,3333334},{0.05105,0.1021,0.2042,0.23483,0.33693,0.4084,0.45945})-LOOKUP(MAX(0,I352-ROUNDUP(IF(I352&lt;=158333,54167,I352*LOOKUP(I352,{0,158334,300000,550000,708331},{0,0.3,0.2,0.1,0})+LOOKUP(I352,{0,158334,300000,550000,708331},{0,6667,36667,91667,162500})),0)-LOOKUP(I352,{0,2120834,2162500,2204167,2245834},{48334,40000,26667,13334,0})),{0,162501,275001,579167,750001,1500001,3333334},{0,8296,36374,54113,130688,237893,408061}),-1))</f>
        <v/>
      </c>
      <c r="K352" s="25">
        <f>IF(AND(D352&gt;0,C352&gt;=E352),ROUND(B352*D352,0),0)</f>
        <v/>
      </c>
      <c r="L352" s="25">
        <f>ROUND(K352*0.14575,0)</f>
        <v/>
      </c>
      <c r="M352" s="25">
        <f>IF(K352=0,0,ROUNDDOWN(ROUND((K352-L352)*LOOKUP(I352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52" s="25">
        <f>B352*C352+K352</f>
        <v/>
      </c>
      <c r="O352" s="25">
        <f>H352*C352+L352</f>
        <v/>
      </c>
      <c r="P352" s="25">
        <f>J352*C352+M352</f>
        <v/>
      </c>
      <c r="Q352" s="25">
        <f>IF(F352=1,IF(N352&lt;741000,0,IF(N352&lt;2191000,N352-740000,IF(N352&lt;2193000,1451000,IF(N352&lt;2196000,1453000,IF(N352&lt;2200000,1456000,IF(N352&lt;6600000,ROUND(IF(FLOOR(N352,4000)&lt;=3600000,FLOOR(N352,4000)*0.7-80000,FLOOR(N352,4000)*0.8-440000),0),IF(N352&lt;=8500000,ROUNDDOWN(N352*0.9-1100000,0),N352-1950000))))))),IF(N352&lt;651000,0,IF(N352&lt;1900000,N352-650000,IF(N352&lt;6600000,ROUND(IF(FLOOR(N352,4000)&lt;=3600000,FLOOR(N352,4000)*0.7-80000,FLOOR(N352,4000)*0.8-440000),0),IF(N352&lt;=8500000,ROUNDDOWN(N352*0.9-1100000,0),N352-1950000)))))</f>
        <v/>
      </c>
      <c r="R352" s="25">
        <f>IF(F352=1,LOOKUP(Q352,{0,4890001,6550001,23500001},{1040000,670000,620000,0}),LOOKUP(Q352,{0,1320001,3360001,4890001,6550001,23500001},{950000,880000,680000,630000,580000,0}))</f>
        <v/>
      </c>
      <c r="S352" s="25">
        <f>MAX(0,ROUNDDOWN(Q352-O352-R352-G352,-3))</f>
        <v/>
      </c>
      <c r="T352" s="25">
        <f>IF(S352&lt;=0,0,ROUNDDOWN(S352*LOOKUP(S352,{0,1950001,3300001,6950001,9000001,18000001,40000001},{0.05,0.1,0.2,0.23,0.33,0.4,0.45})-LOOKUP(S352,{0,1950001,3300001,6950001,9000001,18000001,40000001},{0,97500,427500,636000,1536000,2796000,4796000}),0)+ROUNDDOWN(ROUNDDOWN(S352*LOOKUP(S352,{0,1950001,3300001,6950001,9000001,18000001,40000001},{0.05,0.1,0.2,0.23,0.33,0.4,0.45})-LOOKUP(S352,{0,1950001,3300001,6950001,9000001,18000001,40000001},{0,97500,427500,636000,1536000,2796000,4796000}),0)*0.021,0))</f>
        <v/>
      </c>
      <c r="U352" s="25">
        <f>P352-T352</f>
        <v/>
      </c>
      <c r="V352" s="26">
        <f>IF(AND(P352&gt;0,T352=0),1,0)</f>
        <v/>
      </c>
    </row>
    <row r="353">
      <c r="A353" t="inlineStr">
        <is>
          <t>1万円刻み</t>
        </is>
      </c>
      <c r="B353" s="25">
        <f>'4_1万円刻み'!$A$17</f>
        <v/>
      </c>
      <c r="C353" s="26" t="n">
        <v>3</v>
      </c>
      <c r="D353" s="27" t="n">
        <v>0</v>
      </c>
      <c r="E353" s="26" t="n">
        <v>7</v>
      </c>
      <c r="F353" s="26" t="n">
        <v>1</v>
      </c>
      <c r="G353" s="25" t="n">
        <v>0</v>
      </c>
      <c r="H353" s="25">
        <f>ROUND(B353*0.14575,0)</f>
        <v/>
      </c>
      <c r="I353" s="25">
        <f>B353-H353</f>
        <v/>
      </c>
      <c r="J353" s="25">
        <f>IF(MAX(0,I353-ROUNDUP(IF(I353&lt;=158333,54167,I353*LOOKUP(I353,{0,158334,300000,550000,708331},{0,0.3,0.2,0.1,0})+LOOKUP(I353,{0,158334,300000,550000,708331},{0,6667,36667,91667,162500})),0)-LOOKUP(I353,{0,2120834,2162500,2204167,2245834},{48334,40000,26667,13334,0}))&lt;=0,0,ROUND(MAX(0,I353-ROUNDUP(IF(I353&lt;=158333,54167,I353*LOOKUP(I353,{0,158334,300000,550000,708331},{0,0.3,0.2,0.1,0})+LOOKUP(I353,{0,158334,300000,550000,708331},{0,6667,36667,91667,162500})),0)-LOOKUP(I353,{0,2120834,2162500,2204167,2245834},{48334,40000,26667,13334,0}))*LOOKUP(MAX(0,I353-ROUNDUP(IF(I353&lt;=158333,54167,I353*LOOKUP(I353,{0,158334,300000,550000,708331},{0,0.3,0.2,0.1,0})+LOOKUP(I353,{0,158334,300000,550000,708331},{0,6667,36667,91667,162500})),0)-LOOKUP(I353,{0,2120834,2162500,2204167,2245834},{48334,40000,26667,13334,0})),{0,162501,275001,579167,750001,1500001,3333334},{0.05105,0.1021,0.2042,0.23483,0.33693,0.4084,0.45945})-LOOKUP(MAX(0,I353-ROUNDUP(IF(I353&lt;=158333,54167,I353*LOOKUP(I353,{0,158334,300000,550000,708331},{0,0.3,0.2,0.1,0})+LOOKUP(I353,{0,158334,300000,550000,708331},{0,6667,36667,91667,162500})),0)-LOOKUP(I353,{0,2120834,2162500,2204167,2245834},{48334,40000,26667,13334,0})),{0,162501,275001,579167,750001,1500001,3333334},{0,8296,36374,54113,130688,237893,408061}),-1))</f>
        <v/>
      </c>
      <c r="K353" s="25">
        <f>IF(AND(D353&gt;0,C353&gt;=E353),ROUND(B353*D353,0),0)</f>
        <v/>
      </c>
      <c r="L353" s="25">
        <f>ROUND(K353*0.14575,0)</f>
        <v/>
      </c>
      <c r="M353" s="25">
        <f>IF(K353=0,0,ROUNDDOWN(ROUND((K353-L353)*LOOKUP(I353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53" s="25">
        <f>B353*C353+K353</f>
        <v/>
      </c>
      <c r="O353" s="25">
        <f>H353*C353+L353</f>
        <v/>
      </c>
      <c r="P353" s="25">
        <f>J353*C353+M353</f>
        <v/>
      </c>
      <c r="Q353" s="25">
        <f>IF(F353=1,IF(N353&lt;741000,0,IF(N353&lt;2191000,N353-740000,IF(N353&lt;2193000,1451000,IF(N353&lt;2196000,1453000,IF(N353&lt;2200000,1456000,IF(N353&lt;6600000,ROUND(IF(FLOOR(N353,4000)&lt;=3600000,FLOOR(N353,4000)*0.7-80000,FLOOR(N353,4000)*0.8-440000),0),IF(N353&lt;=8500000,ROUNDDOWN(N353*0.9-1100000,0),N353-1950000))))))),IF(N353&lt;651000,0,IF(N353&lt;1900000,N353-650000,IF(N353&lt;6600000,ROUND(IF(FLOOR(N353,4000)&lt;=3600000,FLOOR(N353,4000)*0.7-80000,FLOOR(N353,4000)*0.8-440000),0),IF(N353&lt;=8500000,ROUNDDOWN(N353*0.9-1100000,0),N353-1950000)))))</f>
        <v/>
      </c>
      <c r="R353" s="25">
        <f>IF(F353=1,LOOKUP(Q353,{0,4890001,6550001,23500001},{1040000,670000,620000,0}),LOOKUP(Q353,{0,1320001,3360001,4890001,6550001,23500001},{950000,880000,680000,630000,580000,0}))</f>
        <v/>
      </c>
      <c r="S353" s="25">
        <f>MAX(0,ROUNDDOWN(Q353-O353-R353-G353,-3))</f>
        <v/>
      </c>
      <c r="T353" s="25">
        <f>IF(S353&lt;=0,0,ROUNDDOWN(S353*LOOKUP(S353,{0,1950001,3300001,6950001,9000001,18000001,40000001},{0.05,0.1,0.2,0.23,0.33,0.4,0.45})-LOOKUP(S353,{0,1950001,3300001,6950001,9000001,18000001,40000001},{0,97500,427500,636000,1536000,2796000,4796000}),0)+ROUNDDOWN(ROUNDDOWN(S353*LOOKUP(S353,{0,1950001,3300001,6950001,9000001,18000001,40000001},{0.05,0.1,0.2,0.23,0.33,0.4,0.45})-LOOKUP(S353,{0,1950001,3300001,6950001,9000001,18000001,40000001},{0,97500,427500,636000,1536000,2796000,4796000}),0)*0.021,0))</f>
        <v/>
      </c>
      <c r="U353" s="25">
        <f>P353-T353</f>
        <v/>
      </c>
      <c r="V353" s="26">
        <f>IF(AND(P353&gt;0,T353=0),1,0)</f>
        <v/>
      </c>
    </row>
    <row r="354">
      <c r="A354" t="inlineStr">
        <is>
          <t>1万円刻み</t>
        </is>
      </c>
      <c r="B354" s="25">
        <f>'4_1万円刻み'!$A$17</f>
        <v/>
      </c>
      <c r="C354" s="26" t="n">
        <v>4</v>
      </c>
      <c r="D354" s="27" t="n">
        <v>0</v>
      </c>
      <c r="E354" s="26" t="n">
        <v>7</v>
      </c>
      <c r="F354" s="26" t="n">
        <v>1</v>
      </c>
      <c r="G354" s="25" t="n">
        <v>0</v>
      </c>
      <c r="H354" s="25">
        <f>ROUND(B354*0.14575,0)</f>
        <v/>
      </c>
      <c r="I354" s="25">
        <f>B354-H354</f>
        <v/>
      </c>
      <c r="J354" s="25">
        <f>IF(MAX(0,I354-ROUNDUP(IF(I354&lt;=158333,54167,I354*LOOKUP(I354,{0,158334,300000,550000,708331},{0,0.3,0.2,0.1,0})+LOOKUP(I354,{0,158334,300000,550000,708331},{0,6667,36667,91667,162500})),0)-LOOKUP(I354,{0,2120834,2162500,2204167,2245834},{48334,40000,26667,13334,0}))&lt;=0,0,ROUND(MAX(0,I354-ROUNDUP(IF(I354&lt;=158333,54167,I354*LOOKUP(I354,{0,158334,300000,550000,708331},{0,0.3,0.2,0.1,0})+LOOKUP(I354,{0,158334,300000,550000,708331},{0,6667,36667,91667,162500})),0)-LOOKUP(I354,{0,2120834,2162500,2204167,2245834},{48334,40000,26667,13334,0}))*LOOKUP(MAX(0,I354-ROUNDUP(IF(I354&lt;=158333,54167,I354*LOOKUP(I354,{0,158334,300000,550000,708331},{0,0.3,0.2,0.1,0})+LOOKUP(I354,{0,158334,300000,550000,708331},{0,6667,36667,91667,162500})),0)-LOOKUP(I354,{0,2120834,2162500,2204167,2245834},{48334,40000,26667,13334,0})),{0,162501,275001,579167,750001,1500001,3333334},{0.05105,0.1021,0.2042,0.23483,0.33693,0.4084,0.45945})-LOOKUP(MAX(0,I354-ROUNDUP(IF(I354&lt;=158333,54167,I354*LOOKUP(I354,{0,158334,300000,550000,708331},{0,0.3,0.2,0.1,0})+LOOKUP(I354,{0,158334,300000,550000,708331},{0,6667,36667,91667,162500})),0)-LOOKUP(I354,{0,2120834,2162500,2204167,2245834},{48334,40000,26667,13334,0})),{0,162501,275001,579167,750001,1500001,3333334},{0,8296,36374,54113,130688,237893,408061}),-1))</f>
        <v/>
      </c>
      <c r="K354" s="25">
        <f>IF(AND(D354&gt;0,C354&gt;=E354),ROUND(B354*D354,0),0)</f>
        <v/>
      </c>
      <c r="L354" s="25">
        <f>ROUND(K354*0.14575,0)</f>
        <v/>
      </c>
      <c r="M354" s="25">
        <f>IF(K354=0,0,ROUNDDOWN(ROUND((K354-L354)*LOOKUP(I354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54" s="25">
        <f>B354*C354+K354</f>
        <v/>
      </c>
      <c r="O354" s="25">
        <f>H354*C354+L354</f>
        <v/>
      </c>
      <c r="P354" s="25">
        <f>J354*C354+M354</f>
        <v/>
      </c>
      <c r="Q354" s="25">
        <f>IF(F354=1,IF(N354&lt;741000,0,IF(N354&lt;2191000,N354-740000,IF(N354&lt;2193000,1451000,IF(N354&lt;2196000,1453000,IF(N354&lt;2200000,1456000,IF(N354&lt;6600000,ROUND(IF(FLOOR(N354,4000)&lt;=3600000,FLOOR(N354,4000)*0.7-80000,FLOOR(N354,4000)*0.8-440000),0),IF(N354&lt;=8500000,ROUNDDOWN(N354*0.9-1100000,0),N354-1950000))))))),IF(N354&lt;651000,0,IF(N354&lt;1900000,N354-650000,IF(N354&lt;6600000,ROUND(IF(FLOOR(N354,4000)&lt;=3600000,FLOOR(N354,4000)*0.7-80000,FLOOR(N354,4000)*0.8-440000),0),IF(N354&lt;=8500000,ROUNDDOWN(N354*0.9-1100000,0),N354-1950000)))))</f>
        <v/>
      </c>
      <c r="R354" s="25">
        <f>IF(F354=1,LOOKUP(Q354,{0,4890001,6550001,23500001},{1040000,670000,620000,0}),LOOKUP(Q354,{0,1320001,3360001,4890001,6550001,23500001},{950000,880000,680000,630000,580000,0}))</f>
        <v/>
      </c>
      <c r="S354" s="25">
        <f>MAX(0,ROUNDDOWN(Q354-O354-R354-G354,-3))</f>
        <v/>
      </c>
      <c r="T354" s="25">
        <f>IF(S354&lt;=0,0,ROUNDDOWN(S354*LOOKUP(S354,{0,1950001,3300001,6950001,9000001,18000001,40000001},{0.05,0.1,0.2,0.23,0.33,0.4,0.45})-LOOKUP(S354,{0,1950001,3300001,6950001,9000001,18000001,40000001},{0,97500,427500,636000,1536000,2796000,4796000}),0)+ROUNDDOWN(ROUNDDOWN(S354*LOOKUP(S354,{0,1950001,3300001,6950001,9000001,18000001,40000001},{0.05,0.1,0.2,0.23,0.33,0.4,0.45})-LOOKUP(S354,{0,1950001,3300001,6950001,9000001,18000001,40000001},{0,97500,427500,636000,1536000,2796000,4796000}),0)*0.021,0))</f>
        <v/>
      </c>
      <c r="U354" s="25">
        <f>P354-T354</f>
        <v/>
      </c>
      <c r="V354" s="26">
        <f>IF(AND(P354&gt;0,T354=0),1,0)</f>
        <v/>
      </c>
    </row>
    <row r="355">
      <c r="A355" t="inlineStr">
        <is>
          <t>1万円刻み</t>
        </is>
      </c>
      <c r="B355" s="25">
        <f>'4_1万円刻み'!$A$17</f>
        <v/>
      </c>
      <c r="C355" s="26" t="n">
        <v>5</v>
      </c>
      <c r="D355" s="27" t="n">
        <v>0</v>
      </c>
      <c r="E355" s="26" t="n">
        <v>7</v>
      </c>
      <c r="F355" s="26" t="n">
        <v>1</v>
      </c>
      <c r="G355" s="25" t="n">
        <v>0</v>
      </c>
      <c r="H355" s="25">
        <f>ROUND(B355*0.14575,0)</f>
        <v/>
      </c>
      <c r="I355" s="25">
        <f>B355-H355</f>
        <v/>
      </c>
      <c r="J355" s="25">
        <f>IF(MAX(0,I355-ROUNDUP(IF(I355&lt;=158333,54167,I355*LOOKUP(I355,{0,158334,300000,550000,708331},{0,0.3,0.2,0.1,0})+LOOKUP(I355,{0,158334,300000,550000,708331},{0,6667,36667,91667,162500})),0)-LOOKUP(I355,{0,2120834,2162500,2204167,2245834},{48334,40000,26667,13334,0}))&lt;=0,0,ROUND(MAX(0,I355-ROUNDUP(IF(I355&lt;=158333,54167,I355*LOOKUP(I355,{0,158334,300000,550000,708331},{0,0.3,0.2,0.1,0})+LOOKUP(I355,{0,158334,300000,550000,708331},{0,6667,36667,91667,162500})),0)-LOOKUP(I355,{0,2120834,2162500,2204167,2245834},{48334,40000,26667,13334,0}))*LOOKUP(MAX(0,I355-ROUNDUP(IF(I355&lt;=158333,54167,I355*LOOKUP(I355,{0,158334,300000,550000,708331},{0,0.3,0.2,0.1,0})+LOOKUP(I355,{0,158334,300000,550000,708331},{0,6667,36667,91667,162500})),0)-LOOKUP(I355,{0,2120834,2162500,2204167,2245834},{48334,40000,26667,13334,0})),{0,162501,275001,579167,750001,1500001,3333334},{0.05105,0.1021,0.2042,0.23483,0.33693,0.4084,0.45945})-LOOKUP(MAX(0,I355-ROUNDUP(IF(I355&lt;=158333,54167,I355*LOOKUP(I355,{0,158334,300000,550000,708331},{0,0.3,0.2,0.1,0})+LOOKUP(I355,{0,158334,300000,550000,708331},{0,6667,36667,91667,162500})),0)-LOOKUP(I355,{0,2120834,2162500,2204167,2245834},{48334,40000,26667,13334,0})),{0,162501,275001,579167,750001,1500001,3333334},{0,8296,36374,54113,130688,237893,408061}),-1))</f>
        <v/>
      </c>
      <c r="K355" s="25">
        <f>IF(AND(D355&gt;0,C355&gt;=E355),ROUND(B355*D355,0),0)</f>
        <v/>
      </c>
      <c r="L355" s="25">
        <f>ROUND(K355*0.14575,0)</f>
        <v/>
      </c>
      <c r="M355" s="25">
        <f>IF(K355=0,0,ROUNDDOWN(ROUND((K355-L355)*LOOKUP(I355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55" s="25">
        <f>B355*C355+K355</f>
        <v/>
      </c>
      <c r="O355" s="25">
        <f>H355*C355+L355</f>
        <v/>
      </c>
      <c r="P355" s="25">
        <f>J355*C355+M355</f>
        <v/>
      </c>
      <c r="Q355" s="25">
        <f>IF(F355=1,IF(N355&lt;741000,0,IF(N355&lt;2191000,N355-740000,IF(N355&lt;2193000,1451000,IF(N355&lt;2196000,1453000,IF(N355&lt;2200000,1456000,IF(N355&lt;6600000,ROUND(IF(FLOOR(N355,4000)&lt;=3600000,FLOOR(N355,4000)*0.7-80000,FLOOR(N355,4000)*0.8-440000),0),IF(N355&lt;=8500000,ROUNDDOWN(N355*0.9-1100000,0),N355-1950000))))))),IF(N355&lt;651000,0,IF(N355&lt;1900000,N355-650000,IF(N355&lt;6600000,ROUND(IF(FLOOR(N355,4000)&lt;=3600000,FLOOR(N355,4000)*0.7-80000,FLOOR(N355,4000)*0.8-440000),0),IF(N355&lt;=8500000,ROUNDDOWN(N355*0.9-1100000,0),N355-1950000)))))</f>
        <v/>
      </c>
      <c r="R355" s="25">
        <f>IF(F355=1,LOOKUP(Q355,{0,4890001,6550001,23500001},{1040000,670000,620000,0}),LOOKUP(Q355,{0,1320001,3360001,4890001,6550001,23500001},{950000,880000,680000,630000,580000,0}))</f>
        <v/>
      </c>
      <c r="S355" s="25">
        <f>MAX(0,ROUNDDOWN(Q355-O355-R355-G355,-3))</f>
        <v/>
      </c>
      <c r="T355" s="25">
        <f>IF(S355&lt;=0,0,ROUNDDOWN(S355*LOOKUP(S355,{0,1950001,3300001,6950001,9000001,18000001,40000001},{0.05,0.1,0.2,0.23,0.33,0.4,0.45})-LOOKUP(S355,{0,1950001,3300001,6950001,9000001,18000001,40000001},{0,97500,427500,636000,1536000,2796000,4796000}),0)+ROUNDDOWN(ROUNDDOWN(S355*LOOKUP(S355,{0,1950001,3300001,6950001,9000001,18000001,40000001},{0.05,0.1,0.2,0.23,0.33,0.4,0.45})-LOOKUP(S355,{0,1950001,3300001,6950001,9000001,18000001,40000001},{0,97500,427500,636000,1536000,2796000,4796000}),0)*0.021,0))</f>
        <v/>
      </c>
      <c r="U355" s="25">
        <f>P355-T355</f>
        <v/>
      </c>
      <c r="V355" s="26">
        <f>IF(AND(P355&gt;0,T355=0),1,0)</f>
        <v/>
      </c>
    </row>
    <row r="356">
      <c r="A356" t="inlineStr">
        <is>
          <t>1万円刻み</t>
        </is>
      </c>
      <c r="B356" s="25">
        <f>'4_1万円刻み'!$A$17</f>
        <v/>
      </c>
      <c r="C356" s="26" t="n">
        <v>6</v>
      </c>
      <c r="D356" s="27" t="n">
        <v>0</v>
      </c>
      <c r="E356" s="26" t="n">
        <v>7</v>
      </c>
      <c r="F356" s="26" t="n">
        <v>1</v>
      </c>
      <c r="G356" s="25" t="n">
        <v>0</v>
      </c>
      <c r="H356" s="25">
        <f>ROUND(B356*0.14575,0)</f>
        <v/>
      </c>
      <c r="I356" s="25">
        <f>B356-H356</f>
        <v/>
      </c>
      <c r="J356" s="25">
        <f>IF(MAX(0,I356-ROUNDUP(IF(I356&lt;=158333,54167,I356*LOOKUP(I356,{0,158334,300000,550000,708331},{0,0.3,0.2,0.1,0})+LOOKUP(I356,{0,158334,300000,550000,708331},{0,6667,36667,91667,162500})),0)-LOOKUP(I356,{0,2120834,2162500,2204167,2245834},{48334,40000,26667,13334,0}))&lt;=0,0,ROUND(MAX(0,I356-ROUNDUP(IF(I356&lt;=158333,54167,I356*LOOKUP(I356,{0,158334,300000,550000,708331},{0,0.3,0.2,0.1,0})+LOOKUP(I356,{0,158334,300000,550000,708331},{0,6667,36667,91667,162500})),0)-LOOKUP(I356,{0,2120834,2162500,2204167,2245834},{48334,40000,26667,13334,0}))*LOOKUP(MAX(0,I356-ROUNDUP(IF(I356&lt;=158333,54167,I356*LOOKUP(I356,{0,158334,300000,550000,708331},{0,0.3,0.2,0.1,0})+LOOKUP(I356,{0,158334,300000,550000,708331},{0,6667,36667,91667,162500})),0)-LOOKUP(I356,{0,2120834,2162500,2204167,2245834},{48334,40000,26667,13334,0})),{0,162501,275001,579167,750001,1500001,3333334},{0.05105,0.1021,0.2042,0.23483,0.33693,0.4084,0.45945})-LOOKUP(MAX(0,I356-ROUNDUP(IF(I356&lt;=158333,54167,I356*LOOKUP(I356,{0,158334,300000,550000,708331},{0,0.3,0.2,0.1,0})+LOOKUP(I356,{0,158334,300000,550000,708331},{0,6667,36667,91667,162500})),0)-LOOKUP(I356,{0,2120834,2162500,2204167,2245834},{48334,40000,26667,13334,0})),{0,162501,275001,579167,750001,1500001,3333334},{0,8296,36374,54113,130688,237893,408061}),-1))</f>
        <v/>
      </c>
      <c r="K356" s="25">
        <f>IF(AND(D356&gt;0,C356&gt;=E356),ROUND(B356*D356,0),0)</f>
        <v/>
      </c>
      <c r="L356" s="25">
        <f>ROUND(K356*0.14575,0)</f>
        <v/>
      </c>
      <c r="M356" s="25">
        <f>IF(K356=0,0,ROUNDDOWN(ROUND((K356-L356)*LOOKUP(I356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56" s="25">
        <f>B356*C356+K356</f>
        <v/>
      </c>
      <c r="O356" s="25">
        <f>H356*C356+L356</f>
        <v/>
      </c>
      <c r="P356" s="25">
        <f>J356*C356+M356</f>
        <v/>
      </c>
      <c r="Q356" s="25">
        <f>IF(F356=1,IF(N356&lt;741000,0,IF(N356&lt;2191000,N356-740000,IF(N356&lt;2193000,1451000,IF(N356&lt;2196000,1453000,IF(N356&lt;2200000,1456000,IF(N356&lt;6600000,ROUND(IF(FLOOR(N356,4000)&lt;=3600000,FLOOR(N356,4000)*0.7-80000,FLOOR(N356,4000)*0.8-440000),0),IF(N356&lt;=8500000,ROUNDDOWN(N356*0.9-1100000,0),N356-1950000))))))),IF(N356&lt;651000,0,IF(N356&lt;1900000,N356-650000,IF(N356&lt;6600000,ROUND(IF(FLOOR(N356,4000)&lt;=3600000,FLOOR(N356,4000)*0.7-80000,FLOOR(N356,4000)*0.8-440000),0),IF(N356&lt;=8500000,ROUNDDOWN(N356*0.9-1100000,0),N356-1950000)))))</f>
        <v/>
      </c>
      <c r="R356" s="25">
        <f>IF(F356=1,LOOKUP(Q356,{0,4890001,6550001,23500001},{1040000,670000,620000,0}),LOOKUP(Q356,{0,1320001,3360001,4890001,6550001,23500001},{950000,880000,680000,630000,580000,0}))</f>
        <v/>
      </c>
      <c r="S356" s="25">
        <f>MAX(0,ROUNDDOWN(Q356-O356-R356-G356,-3))</f>
        <v/>
      </c>
      <c r="T356" s="25">
        <f>IF(S356&lt;=0,0,ROUNDDOWN(S356*LOOKUP(S356,{0,1950001,3300001,6950001,9000001,18000001,40000001},{0.05,0.1,0.2,0.23,0.33,0.4,0.45})-LOOKUP(S356,{0,1950001,3300001,6950001,9000001,18000001,40000001},{0,97500,427500,636000,1536000,2796000,4796000}),0)+ROUNDDOWN(ROUNDDOWN(S356*LOOKUP(S356,{0,1950001,3300001,6950001,9000001,18000001,40000001},{0.05,0.1,0.2,0.23,0.33,0.4,0.45})-LOOKUP(S356,{0,1950001,3300001,6950001,9000001,18000001,40000001},{0,97500,427500,636000,1536000,2796000,4796000}),0)*0.021,0))</f>
        <v/>
      </c>
      <c r="U356" s="25">
        <f>P356-T356</f>
        <v/>
      </c>
      <c r="V356" s="26">
        <f>IF(AND(P356&gt;0,T356=0),1,0)</f>
        <v/>
      </c>
    </row>
    <row r="357">
      <c r="A357" t="inlineStr">
        <is>
          <t>1万円刻み</t>
        </is>
      </c>
      <c r="B357" s="25">
        <f>'4_1万円刻み'!$A$17</f>
        <v/>
      </c>
      <c r="C357" s="26" t="n">
        <v>7</v>
      </c>
      <c r="D357" s="27" t="n">
        <v>0</v>
      </c>
      <c r="E357" s="26" t="n">
        <v>7</v>
      </c>
      <c r="F357" s="26" t="n">
        <v>1</v>
      </c>
      <c r="G357" s="25" t="n">
        <v>0</v>
      </c>
      <c r="H357" s="25">
        <f>ROUND(B357*0.14575,0)</f>
        <v/>
      </c>
      <c r="I357" s="25">
        <f>B357-H357</f>
        <v/>
      </c>
      <c r="J357" s="25">
        <f>IF(MAX(0,I357-ROUNDUP(IF(I357&lt;=158333,54167,I357*LOOKUP(I357,{0,158334,300000,550000,708331},{0,0.3,0.2,0.1,0})+LOOKUP(I357,{0,158334,300000,550000,708331},{0,6667,36667,91667,162500})),0)-LOOKUP(I357,{0,2120834,2162500,2204167,2245834},{48334,40000,26667,13334,0}))&lt;=0,0,ROUND(MAX(0,I357-ROUNDUP(IF(I357&lt;=158333,54167,I357*LOOKUP(I357,{0,158334,300000,550000,708331},{0,0.3,0.2,0.1,0})+LOOKUP(I357,{0,158334,300000,550000,708331},{0,6667,36667,91667,162500})),0)-LOOKUP(I357,{0,2120834,2162500,2204167,2245834},{48334,40000,26667,13334,0}))*LOOKUP(MAX(0,I357-ROUNDUP(IF(I357&lt;=158333,54167,I357*LOOKUP(I357,{0,158334,300000,550000,708331},{0,0.3,0.2,0.1,0})+LOOKUP(I357,{0,158334,300000,550000,708331},{0,6667,36667,91667,162500})),0)-LOOKUP(I357,{0,2120834,2162500,2204167,2245834},{48334,40000,26667,13334,0})),{0,162501,275001,579167,750001,1500001,3333334},{0.05105,0.1021,0.2042,0.23483,0.33693,0.4084,0.45945})-LOOKUP(MAX(0,I357-ROUNDUP(IF(I357&lt;=158333,54167,I357*LOOKUP(I357,{0,158334,300000,550000,708331},{0,0.3,0.2,0.1,0})+LOOKUP(I357,{0,158334,300000,550000,708331},{0,6667,36667,91667,162500})),0)-LOOKUP(I357,{0,2120834,2162500,2204167,2245834},{48334,40000,26667,13334,0})),{0,162501,275001,579167,750001,1500001,3333334},{0,8296,36374,54113,130688,237893,408061}),-1))</f>
        <v/>
      </c>
      <c r="K357" s="25">
        <f>IF(AND(D357&gt;0,C357&gt;=E357),ROUND(B357*D357,0),0)</f>
        <v/>
      </c>
      <c r="L357" s="25">
        <f>ROUND(K357*0.14575,0)</f>
        <v/>
      </c>
      <c r="M357" s="25">
        <f>IF(K357=0,0,ROUNDDOWN(ROUND((K357-L357)*LOOKUP(I357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57" s="25">
        <f>B357*C357+K357</f>
        <v/>
      </c>
      <c r="O357" s="25">
        <f>H357*C357+L357</f>
        <v/>
      </c>
      <c r="P357" s="25">
        <f>J357*C357+M357</f>
        <v/>
      </c>
      <c r="Q357" s="25">
        <f>IF(F357=1,IF(N357&lt;741000,0,IF(N357&lt;2191000,N357-740000,IF(N357&lt;2193000,1451000,IF(N357&lt;2196000,1453000,IF(N357&lt;2200000,1456000,IF(N357&lt;6600000,ROUND(IF(FLOOR(N357,4000)&lt;=3600000,FLOOR(N357,4000)*0.7-80000,FLOOR(N357,4000)*0.8-440000),0),IF(N357&lt;=8500000,ROUNDDOWN(N357*0.9-1100000,0),N357-1950000))))))),IF(N357&lt;651000,0,IF(N357&lt;1900000,N357-650000,IF(N357&lt;6600000,ROUND(IF(FLOOR(N357,4000)&lt;=3600000,FLOOR(N357,4000)*0.7-80000,FLOOR(N357,4000)*0.8-440000),0),IF(N357&lt;=8500000,ROUNDDOWN(N357*0.9-1100000,0),N357-1950000)))))</f>
        <v/>
      </c>
      <c r="R357" s="25">
        <f>IF(F357=1,LOOKUP(Q357,{0,4890001,6550001,23500001},{1040000,670000,620000,0}),LOOKUP(Q357,{0,1320001,3360001,4890001,6550001,23500001},{950000,880000,680000,630000,580000,0}))</f>
        <v/>
      </c>
      <c r="S357" s="25">
        <f>MAX(0,ROUNDDOWN(Q357-O357-R357-G357,-3))</f>
        <v/>
      </c>
      <c r="T357" s="25">
        <f>IF(S357&lt;=0,0,ROUNDDOWN(S357*LOOKUP(S357,{0,1950001,3300001,6950001,9000001,18000001,40000001},{0.05,0.1,0.2,0.23,0.33,0.4,0.45})-LOOKUP(S357,{0,1950001,3300001,6950001,9000001,18000001,40000001},{0,97500,427500,636000,1536000,2796000,4796000}),0)+ROUNDDOWN(ROUNDDOWN(S357*LOOKUP(S357,{0,1950001,3300001,6950001,9000001,18000001,40000001},{0.05,0.1,0.2,0.23,0.33,0.4,0.45})-LOOKUP(S357,{0,1950001,3300001,6950001,9000001,18000001,40000001},{0,97500,427500,636000,1536000,2796000,4796000}),0)*0.021,0))</f>
        <v/>
      </c>
      <c r="U357" s="25">
        <f>P357-T357</f>
        <v/>
      </c>
      <c r="V357" s="26">
        <f>IF(AND(P357&gt;0,T357=0),1,0)</f>
        <v/>
      </c>
    </row>
    <row r="358">
      <c r="A358" t="inlineStr">
        <is>
          <t>1万円刻み</t>
        </is>
      </c>
      <c r="B358" s="25">
        <f>'4_1万円刻み'!$A$17</f>
        <v/>
      </c>
      <c r="C358" s="26" t="n">
        <v>8</v>
      </c>
      <c r="D358" s="27" t="n">
        <v>0</v>
      </c>
      <c r="E358" s="26" t="n">
        <v>7</v>
      </c>
      <c r="F358" s="26" t="n">
        <v>1</v>
      </c>
      <c r="G358" s="25" t="n">
        <v>0</v>
      </c>
      <c r="H358" s="25">
        <f>ROUND(B358*0.14575,0)</f>
        <v/>
      </c>
      <c r="I358" s="25">
        <f>B358-H358</f>
        <v/>
      </c>
      <c r="J358" s="25">
        <f>IF(MAX(0,I358-ROUNDUP(IF(I358&lt;=158333,54167,I358*LOOKUP(I358,{0,158334,300000,550000,708331},{0,0.3,0.2,0.1,0})+LOOKUP(I358,{0,158334,300000,550000,708331},{0,6667,36667,91667,162500})),0)-LOOKUP(I358,{0,2120834,2162500,2204167,2245834},{48334,40000,26667,13334,0}))&lt;=0,0,ROUND(MAX(0,I358-ROUNDUP(IF(I358&lt;=158333,54167,I358*LOOKUP(I358,{0,158334,300000,550000,708331},{0,0.3,0.2,0.1,0})+LOOKUP(I358,{0,158334,300000,550000,708331},{0,6667,36667,91667,162500})),0)-LOOKUP(I358,{0,2120834,2162500,2204167,2245834},{48334,40000,26667,13334,0}))*LOOKUP(MAX(0,I358-ROUNDUP(IF(I358&lt;=158333,54167,I358*LOOKUP(I358,{0,158334,300000,550000,708331},{0,0.3,0.2,0.1,0})+LOOKUP(I358,{0,158334,300000,550000,708331},{0,6667,36667,91667,162500})),0)-LOOKUP(I358,{0,2120834,2162500,2204167,2245834},{48334,40000,26667,13334,0})),{0,162501,275001,579167,750001,1500001,3333334},{0.05105,0.1021,0.2042,0.23483,0.33693,0.4084,0.45945})-LOOKUP(MAX(0,I358-ROUNDUP(IF(I358&lt;=158333,54167,I358*LOOKUP(I358,{0,158334,300000,550000,708331},{0,0.3,0.2,0.1,0})+LOOKUP(I358,{0,158334,300000,550000,708331},{0,6667,36667,91667,162500})),0)-LOOKUP(I358,{0,2120834,2162500,2204167,2245834},{48334,40000,26667,13334,0})),{0,162501,275001,579167,750001,1500001,3333334},{0,8296,36374,54113,130688,237893,408061}),-1))</f>
        <v/>
      </c>
      <c r="K358" s="25">
        <f>IF(AND(D358&gt;0,C358&gt;=E358),ROUND(B358*D358,0),0)</f>
        <v/>
      </c>
      <c r="L358" s="25">
        <f>ROUND(K358*0.14575,0)</f>
        <v/>
      </c>
      <c r="M358" s="25">
        <f>IF(K358=0,0,ROUNDDOWN(ROUND((K358-L358)*LOOKUP(I358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58" s="25">
        <f>B358*C358+K358</f>
        <v/>
      </c>
      <c r="O358" s="25">
        <f>H358*C358+L358</f>
        <v/>
      </c>
      <c r="P358" s="25">
        <f>J358*C358+M358</f>
        <v/>
      </c>
      <c r="Q358" s="25">
        <f>IF(F358=1,IF(N358&lt;741000,0,IF(N358&lt;2191000,N358-740000,IF(N358&lt;2193000,1451000,IF(N358&lt;2196000,1453000,IF(N358&lt;2200000,1456000,IF(N358&lt;6600000,ROUND(IF(FLOOR(N358,4000)&lt;=3600000,FLOOR(N358,4000)*0.7-80000,FLOOR(N358,4000)*0.8-440000),0),IF(N358&lt;=8500000,ROUNDDOWN(N358*0.9-1100000,0),N358-1950000))))))),IF(N358&lt;651000,0,IF(N358&lt;1900000,N358-650000,IF(N358&lt;6600000,ROUND(IF(FLOOR(N358,4000)&lt;=3600000,FLOOR(N358,4000)*0.7-80000,FLOOR(N358,4000)*0.8-440000),0),IF(N358&lt;=8500000,ROUNDDOWN(N358*0.9-1100000,0),N358-1950000)))))</f>
        <v/>
      </c>
      <c r="R358" s="25">
        <f>IF(F358=1,LOOKUP(Q358,{0,4890001,6550001,23500001},{1040000,670000,620000,0}),LOOKUP(Q358,{0,1320001,3360001,4890001,6550001,23500001},{950000,880000,680000,630000,580000,0}))</f>
        <v/>
      </c>
      <c r="S358" s="25">
        <f>MAX(0,ROUNDDOWN(Q358-O358-R358-G358,-3))</f>
        <v/>
      </c>
      <c r="T358" s="25">
        <f>IF(S358&lt;=0,0,ROUNDDOWN(S358*LOOKUP(S358,{0,1950001,3300001,6950001,9000001,18000001,40000001},{0.05,0.1,0.2,0.23,0.33,0.4,0.45})-LOOKUP(S358,{0,1950001,3300001,6950001,9000001,18000001,40000001},{0,97500,427500,636000,1536000,2796000,4796000}),0)+ROUNDDOWN(ROUNDDOWN(S358*LOOKUP(S358,{0,1950001,3300001,6950001,9000001,18000001,40000001},{0.05,0.1,0.2,0.23,0.33,0.4,0.45})-LOOKUP(S358,{0,1950001,3300001,6950001,9000001,18000001,40000001},{0,97500,427500,636000,1536000,2796000,4796000}),0)*0.021,0))</f>
        <v/>
      </c>
      <c r="U358" s="25">
        <f>P358-T358</f>
        <v/>
      </c>
      <c r="V358" s="26">
        <f>IF(AND(P358&gt;0,T358=0),1,0)</f>
        <v/>
      </c>
    </row>
    <row r="359">
      <c r="A359" t="inlineStr">
        <is>
          <t>1万円刻み</t>
        </is>
      </c>
      <c r="B359" s="25">
        <f>'4_1万円刻み'!$A$17</f>
        <v/>
      </c>
      <c r="C359" s="26" t="n">
        <v>9</v>
      </c>
      <c r="D359" s="27" t="n">
        <v>0</v>
      </c>
      <c r="E359" s="26" t="n">
        <v>7</v>
      </c>
      <c r="F359" s="26" t="n">
        <v>1</v>
      </c>
      <c r="G359" s="25" t="n">
        <v>0</v>
      </c>
      <c r="H359" s="25">
        <f>ROUND(B359*0.14575,0)</f>
        <v/>
      </c>
      <c r="I359" s="25">
        <f>B359-H359</f>
        <v/>
      </c>
      <c r="J359" s="25">
        <f>IF(MAX(0,I359-ROUNDUP(IF(I359&lt;=158333,54167,I359*LOOKUP(I359,{0,158334,300000,550000,708331},{0,0.3,0.2,0.1,0})+LOOKUP(I359,{0,158334,300000,550000,708331},{0,6667,36667,91667,162500})),0)-LOOKUP(I359,{0,2120834,2162500,2204167,2245834},{48334,40000,26667,13334,0}))&lt;=0,0,ROUND(MAX(0,I359-ROUNDUP(IF(I359&lt;=158333,54167,I359*LOOKUP(I359,{0,158334,300000,550000,708331},{0,0.3,0.2,0.1,0})+LOOKUP(I359,{0,158334,300000,550000,708331},{0,6667,36667,91667,162500})),0)-LOOKUP(I359,{0,2120834,2162500,2204167,2245834},{48334,40000,26667,13334,0}))*LOOKUP(MAX(0,I359-ROUNDUP(IF(I359&lt;=158333,54167,I359*LOOKUP(I359,{0,158334,300000,550000,708331},{0,0.3,0.2,0.1,0})+LOOKUP(I359,{0,158334,300000,550000,708331},{0,6667,36667,91667,162500})),0)-LOOKUP(I359,{0,2120834,2162500,2204167,2245834},{48334,40000,26667,13334,0})),{0,162501,275001,579167,750001,1500001,3333334},{0.05105,0.1021,0.2042,0.23483,0.33693,0.4084,0.45945})-LOOKUP(MAX(0,I359-ROUNDUP(IF(I359&lt;=158333,54167,I359*LOOKUP(I359,{0,158334,300000,550000,708331},{0,0.3,0.2,0.1,0})+LOOKUP(I359,{0,158334,300000,550000,708331},{0,6667,36667,91667,162500})),0)-LOOKUP(I359,{0,2120834,2162500,2204167,2245834},{48334,40000,26667,13334,0})),{0,162501,275001,579167,750001,1500001,3333334},{0,8296,36374,54113,130688,237893,408061}),-1))</f>
        <v/>
      </c>
      <c r="K359" s="25">
        <f>IF(AND(D359&gt;0,C359&gt;=E359),ROUND(B359*D359,0),0)</f>
        <v/>
      </c>
      <c r="L359" s="25">
        <f>ROUND(K359*0.14575,0)</f>
        <v/>
      </c>
      <c r="M359" s="25">
        <f>IF(K359=0,0,ROUNDDOWN(ROUND((K359-L359)*LOOKUP(I359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59" s="25">
        <f>B359*C359+K359</f>
        <v/>
      </c>
      <c r="O359" s="25">
        <f>H359*C359+L359</f>
        <v/>
      </c>
      <c r="P359" s="25">
        <f>J359*C359+M359</f>
        <v/>
      </c>
      <c r="Q359" s="25">
        <f>IF(F359=1,IF(N359&lt;741000,0,IF(N359&lt;2191000,N359-740000,IF(N359&lt;2193000,1451000,IF(N359&lt;2196000,1453000,IF(N359&lt;2200000,1456000,IF(N359&lt;6600000,ROUND(IF(FLOOR(N359,4000)&lt;=3600000,FLOOR(N359,4000)*0.7-80000,FLOOR(N359,4000)*0.8-440000),0),IF(N359&lt;=8500000,ROUNDDOWN(N359*0.9-1100000,0),N359-1950000))))))),IF(N359&lt;651000,0,IF(N359&lt;1900000,N359-650000,IF(N359&lt;6600000,ROUND(IF(FLOOR(N359,4000)&lt;=3600000,FLOOR(N359,4000)*0.7-80000,FLOOR(N359,4000)*0.8-440000),0),IF(N359&lt;=8500000,ROUNDDOWN(N359*0.9-1100000,0),N359-1950000)))))</f>
        <v/>
      </c>
      <c r="R359" s="25">
        <f>IF(F359=1,LOOKUP(Q359,{0,4890001,6550001,23500001},{1040000,670000,620000,0}),LOOKUP(Q359,{0,1320001,3360001,4890001,6550001,23500001},{950000,880000,680000,630000,580000,0}))</f>
        <v/>
      </c>
      <c r="S359" s="25">
        <f>MAX(0,ROUNDDOWN(Q359-O359-R359-G359,-3))</f>
        <v/>
      </c>
      <c r="T359" s="25">
        <f>IF(S359&lt;=0,0,ROUNDDOWN(S359*LOOKUP(S359,{0,1950001,3300001,6950001,9000001,18000001,40000001},{0.05,0.1,0.2,0.23,0.33,0.4,0.45})-LOOKUP(S359,{0,1950001,3300001,6950001,9000001,18000001,40000001},{0,97500,427500,636000,1536000,2796000,4796000}),0)+ROUNDDOWN(ROUNDDOWN(S359*LOOKUP(S359,{0,1950001,3300001,6950001,9000001,18000001,40000001},{0.05,0.1,0.2,0.23,0.33,0.4,0.45})-LOOKUP(S359,{0,1950001,3300001,6950001,9000001,18000001,40000001},{0,97500,427500,636000,1536000,2796000,4796000}),0)*0.021,0))</f>
        <v/>
      </c>
      <c r="U359" s="25">
        <f>P359-T359</f>
        <v/>
      </c>
      <c r="V359" s="26">
        <f>IF(AND(P359&gt;0,T359=0),1,0)</f>
        <v/>
      </c>
    </row>
    <row r="360">
      <c r="A360" t="inlineStr">
        <is>
          <t>1万円刻み</t>
        </is>
      </c>
      <c r="B360" s="25">
        <f>'4_1万円刻み'!$A$17</f>
        <v/>
      </c>
      <c r="C360" s="26" t="n">
        <v>10</v>
      </c>
      <c r="D360" s="27" t="n">
        <v>0</v>
      </c>
      <c r="E360" s="26" t="n">
        <v>7</v>
      </c>
      <c r="F360" s="26" t="n">
        <v>1</v>
      </c>
      <c r="G360" s="25" t="n">
        <v>0</v>
      </c>
      <c r="H360" s="25">
        <f>ROUND(B360*0.14575,0)</f>
        <v/>
      </c>
      <c r="I360" s="25">
        <f>B360-H360</f>
        <v/>
      </c>
      <c r="J360" s="25">
        <f>IF(MAX(0,I360-ROUNDUP(IF(I360&lt;=158333,54167,I360*LOOKUP(I360,{0,158334,300000,550000,708331},{0,0.3,0.2,0.1,0})+LOOKUP(I360,{0,158334,300000,550000,708331},{0,6667,36667,91667,162500})),0)-LOOKUP(I360,{0,2120834,2162500,2204167,2245834},{48334,40000,26667,13334,0}))&lt;=0,0,ROUND(MAX(0,I360-ROUNDUP(IF(I360&lt;=158333,54167,I360*LOOKUP(I360,{0,158334,300000,550000,708331},{0,0.3,0.2,0.1,0})+LOOKUP(I360,{0,158334,300000,550000,708331},{0,6667,36667,91667,162500})),0)-LOOKUP(I360,{0,2120834,2162500,2204167,2245834},{48334,40000,26667,13334,0}))*LOOKUP(MAX(0,I360-ROUNDUP(IF(I360&lt;=158333,54167,I360*LOOKUP(I360,{0,158334,300000,550000,708331},{0,0.3,0.2,0.1,0})+LOOKUP(I360,{0,158334,300000,550000,708331},{0,6667,36667,91667,162500})),0)-LOOKUP(I360,{0,2120834,2162500,2204167,2245834},{48334,40000,26667,13334,0})),{0,162501,275001,579167,750001,1500001,3333334},{0.05105,0.1021,0.2042,0.23483,0.33693,0.4084,0.45945})-LOOKUP(MAX(0,I360-ROUNDUP(IF(I360&lt;=158333,54167,I360*LOOKUP(I360,{0,158334,300000,550000,708331},{0,0.3,0.2,0.1,0})+LOOKUP(I360,{0,158334,300000,550000,708331},{0,6667,36667,91667,162500})),0)-LOOKUP(I360,{0,2120834,2162500,2204167,2245834},{48334,40000,26667,13334,0})),{0,162501,275001,579167,750001,1500001,3333334},{0,8296,36374,54113,130688,237893,408061}),-1))</f>
        <v/>
      </c>
      <c r="K360" s="25">
        <f>IF(AND(D360&gt;0,C360&gt;=E360),ROUND(B360*D360,0),0)</f>
        <v/>
      </c>
      <c r="L360" s="25">
        <f>ROUND(K360*0.14575,0)</f>
        <v/>
      </c>
      <c r="M360" s="25">
        <f>IF(K360=0,0,ROUNDDOWN(ROUND((K360-L360)*LOOKUP(I360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60" s="25">
        <f>B360*C360+K360</f>
        <v/>
      </c>
      <c r="O360" s="25">
        <f>H360*C360+L360</f>
        <v/>
      </c>
      <c r="P360" s="25">
        <f>J360*C360+M360</f>
        <v/>
      </c>
      <c r="Q360" s="25">
        <f>IF(F360=1,IF(N360&lt;741000,0,IF(N360&lt;2191000,N360-740000,IF(N360&lt;2193000,1451000,IF(N360&lt;2196000,1453000,IF(N360&lt;2200000,1456000,IF(N360&lt;6600000,ROUND(IF(FLOOR(N360,4000)&lt;=3600000,FLOOR(N360,4000)*0.7-80000,FLOOR(N360,4000)*0.8-440000),0),IF(N360&lt;=8500000,ROUNDDOWN(N360*0.9-1100000,0),N360-1950000))))))),IF(N360&lt;651000,0,IF(N360&lt;1900000,N360-650000,IF(N360&lt;6600000,ROUND(IF(FLOOR(N360,4000)&lt;=3600000,FLOOR(N360,4000)*0.7-80000,FLOOR(N360,4000)*0.8-440000),0),IF(N360&lt;=8500000,ROUNDDOWN(N360*0.9-1100000,0),N360-1950000)))))</f>
        <v/>
      </c>
      <c r="R360" s="25">
        <f>IF(F360=1,LOOKUP(Q360,{0,4890001,6550001,23500001},{1040000,670000,620000,0}),LOOKUP(Q360,{0,1320001,3360001,4890001,6550001,23500001},{950000,880000,680000,630000,580000,0}))</f>
        <v/>
      </c>
      <c r="S360" s="25">
        <f>MAX(0,ROUNDDOWN(Q360-O360-R360-G360,-3))</f>
        <v/>
      </c>
      <c r="T360" s="25">
        <f>IF(S360&lt;=0,0,ROUNDDOWN(S360*LOOKUP(S360,{0,1950001,3300001,6950001,9000001,18000001,40000001},{0.05,0.1,0.2,0.23,0.33,0.4,0.45})-LOOKUP(S360,{0,1950001,3300001,6950001,9000001,18000001,40000001},{0,97500,427500,636000,1536000,2796000,4796000}),0)+ROUNDDOWN(ROUNDDOWN(S360*LOOKUP(S360,{0,1950001,3300001,6950001,9000001,18000001,40000001},{0.05,0.1,0.2,0.23,0.33,0.4,0.45})-LOOKUP(S360,{0,1950001,3300001,6950001,9000001,18000001,40000001},{0,97500,427500,636000,1536000,2796000,4796000}),0)*0.021,0))</f>
        <v/>
      </c>
      <c r="U360" s="25">
        <f>P360-T360</f>
        <v/>
      </c>
      <c r="V360" s="26">
        <f>IF(AND(P360&gt;0,T360=0),1,0)</f>
        <v/>
      </c>
    </row>
    <row r="361">
      <c r="A361" t="inlineStr">
        <is>
          <t>1万円刻み</t>
        </is>
      </c>
      <c r="B361" s="25">
        <f>'4_1万円刻み'!$A$17</f>
        <v/>
      </c>
      <c r="C361" s="26" t="n">
        <v>11</v>
      </c>
      <c r="D361" s="27" t="n">
        <v>0</v>
      </c>
      <c r="E361" s="26" t="n">
        <v>7</v>
      </c>
      <c r="F361" s="26" t="n">
        <v>1</v>
      </c>
      <c r="G361" s="25" t="n">
        <v>0</v>
      </c>
      <c r="H361" s="25">
        <f>ROUND(B361*0.14575,0)</f>
        <v/>
      </c>
      <c r="I361" s="25">
        <f>B361-H361</f>
        <v/>
      </c>
      <c r="J361" s="25">
        <f>IF(MAX(0,I361-ROUNDUP(IF(I361&lt;=158333,54167,I361*LOOKUP(I361,{0,158334,300000,550000,708331},{0,0.3,0.2,0.1,0})+LOOKUP(I361,{0,158334,300000,550000,708331},{0,6667,36667,91667,162500})),0)-LOOKUP(I361,{0,2120834,2162500,2204167,2245834},{48334,40000,26667,13334,0}))&lt;=0,0,ROUND(MAX(0,I361-ROUNDUP(IF(I361&lt;=158333,54167,I361*LOOKUP(I361,{0,158334,300000,550000,708331},{0,0.3,0.2,0.1,0})+LOOKUP(I361,{0,158334,300000,550000,708331},{0,6667,36667,91667,162500})),0)-LOOKUP(I361,{0,2120834,2162500,2204167,2245834},{48334,40000,26667,13334,0}))*LOOKUP(MAX(0,I361-ROUNDUP(IF(I361&lt;=158333,54167,I361*LOOKUP(I361,{0,158334,300000,550000,708331},{0,0.3,0.2,0.1,0})+LOOKUP(I361,{0,158334,300000,550000,708331},{0,6667,36667,91667,162500})),0)-LOOKUP(I361,{0,2120834,2162500,2204167,2245834},{48334,40000,26667,13334,0})),{0,162501,275001,579167,750001,1500001,3333334},{0.05105,0.1021,0.2042,0.23483,0.33693,0.4084,0.45945})-LOOKUP(MAX(0,I361-ROUNDUP(IF(I361&lt;=158333,54167,I361*LOOKUP(I361,{0,158334,300000,550000,708331},{0,0.3,0.2,0.1,0})+LOOKUP(I361,{0,158334,300000,550000,708331},{0,6667,36667,91667,162500})),0)-LOOKUP(I361,{0,2120834,2162500,2204167,2245834},{48334,40000,26667,13334,0})),{0,162501,275001,579167,750001,1500001,3333334},{0,8296,36374,54113,130688,237893,408061}),-1))</f>
        <v/>
      </c>
      <c r="K361" s="25">
        <f>IF(AND(D361&gt;0,C361&gt;=E361),ROUND(B361*D361,0),0)</f>
        <v/>
      </c>
      <c r="L361" s="25">
        <f>ROUND(K361*0.14575,0)</f>
        <v/>
      </c>
      <c r="M361" s="25">
        <f>IF(K361=0,0,ROUNDDOWN(ROUND((K361-L361)*LOOKUP(I361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61" s="25">
        <f>B361*C361+K361</f>
        <v/>
      </c>
      <c r="O361" s="25">
        <f>H361*C361+L361</f>
        <v/>
      </c>
      <c r="P361" s="25">
        <f>J361*C361+M361</f>
        <v/>
      </c>
      <c r="Q361" s="25">
        <f>IF(F361=1,IF(N361&lt;741000,0,IF(N361&lt;2191000,N361-740000,IF(N361&lt;2193000,1451000,IF(N361&lt;2196000,1453000,IF(N361&lt;2200000,1456000,IF(N361&lt;6600000,ROUND(IF(FLOOR(N361,4000)&lt;=3600000,FLOOR(N361,4000)*0.7-80000,FLOOR(N361,4000)*0.8-440000),0),IF(N361&lt;=8500000,ROUNDDOWN(N361*0.9-1100000,0),N361-1950000))))))),IF(N361&lt;651000,0,IF(N361&lt;1900000,N361-650000,IF(N361&lt;6600000,ROUND(IF(FLOOR(N361,4000)&lt;=3600000,FLOOR(N361,4000)*0.7-80000,FLOOR(N361,4000)*0.8-440000),0),IF(N361&lt;=8500000,ROUNDDOWN(N361*0.9-1100000,0),N361-1950000)))))</f>
        <v/>
      </c>
      <c r="R361" s="25">
        <f>IF(F361=1,LOOKUP(Q361,{0,4890001,6550001,23500001},{1040000,670000,620000,0}),LOOKUP(Q361,{0,1320001,3360001,4890001,6550001,23500001},{950000,880000,680000,630000,580000,0}))</f>
        <v/>
      </c>
      <c r="S361" s="25">
        <f>MAX(0,ROUNDDOWN(Q361-O361-R361-G361,-3))</f>
        <v/>
      </c>
      <c r="T361" s="25">
        <f>IF(S361&lt;=0,0,ROUNDDOWN(S361*LOOKUP(S361,{0,1950001,3300001,6950001,9000001,18000001,40000001},{0.05,0.1,0.2,0.23,0.33,0.4,0.45})-LOOKUP(S361,{0,1950001,3300001,6950001,9000001,18000001,40000001},{0,97500,427500,636000,1536000,2796000,4796000}),0)+ROUNDDOWN(ROUNDDOWN(S361*LOOKUP(S361,{0,1950001,3300001,6950001,9000001,18000001,40000001},{0.05,0.1,0.2,0.23,0.33,0.4,0.45})-LOOKUP(S361,{0,1950001,3300001,6950001,9000001,18000001,40000001},{0,97500,427500,636000,1536000,2796000,4796000}),0)*0.021,0))</f>
        <v/>
      </c>
      <c r="U361" s="25">
        <f>P361-T361</f>
        <v/>
      </c>
      <c r="V361" s="26">
        <f>IF(AND(P361&gt;0,T361=0),1,0)</f>
        <v/>
      </c>
    </row>
    <row r="362">
      <c r="A362" t="inlineStr">
        <is>
          <t>1万円刻み</t>
        </is>
      </c>
      <c r="B362" s="25">
        <f>'4_1万円刻み'!$A$17</f>
        <v/>
      </c>
      <c r="C362" s="26" t="n">
        <v>12</v>
      </c>
      <c r="D362" s="27" t="n">
        <v>0</v>
      </c>
      <c r="E362" s="26" t="n">
        <v>7</v>
      </c>
      <c r="F362" s="26" t="n">
        <v>1</v>
      </c>
      <c r="G362" s="25" t="n">
        <v>0</v>
      </c>
      <c r="H362" s="25">
        <f>ROUND(B362*0.14575,0)</f>
        <v/>
      </c>
      <c r="I362" s="25">
        <f>B362-H362</f>
        <v/>
      </c>
      <c r="J362" s="25">
        <f>IF(MAX(0,I362-ROUNDUP(IF(I362&lt;=158333,54167,I362*LOOKUP(I362,{0,158334,300000,550000,708331},{0,0.3,0.2,0.1,0})+LOOKUP(I362,{0,158334,300000,550000,708331},{0,6667,36667,91667,162500})),0)-LOOKUP(I362,{0,2120834,2162500,2204167,2245834},{48334,40000,26667,13334,0}))&lt;=0,0,ROUND(MAX(0,I362-ROUNDUP(IF(I362&lt;=158333,54167,I362*LOOKUP(I362,{0,158334,300000,550000,708331},{0,0.3,0.2,0.1,0})+LOOKUP(I362,{0,158334,300000,550000,708331},{0,6667,36667,91667,162500})),0)-LOOKUP(I362,{0,2120834,2162500,2204167,2245834},{48334,40000,26667,13334,0}))*LOOKUP(MAX(0,I362-ROUNDUP(IF(I362&lt;=158333,54167,I362*LOOKUP(I362,{0,158334,300000,550000,708331},{0,0.3,0.2,0.1,0})+LOOKUP(I362,{0,158334,300000,550000,708331},{0,6667,36667,91667,162500})),0)-LOOKUP(I362,{0,2120834,2162500,2204167,2245834},{48334,40000,26667,13334,0})),{0,162501,275001,579167,750001,1500001,3333334},{0.05105,0.1021,0.2042,0.23483,0.33693,0.4084,0.45945})-LOOKUP(MAX(0,I362-ROUNDUP(IF(I362&lt;=158333,54167,I362*LOOKUP(I362,{0,158334,300000,550000,708331},{0,0.3,0.2,0.1,0})+LOOKUP(I362,{0,158334,300000,550000,708331},{0,6667,36667,91667,162500})),0)-LOOKUP(I362,{0,2120834,2162500,2204167,2245834},{48334,40000,26667,13334,0})),{0,162501,275001,579167,750001,1500001,3333334},{0,8296,36374,54113,130688,237893,408061}),-1))</f>
        <v/>
      </c>
      <c r="K362" s="25">
        <f>IF(AND(D362&gt;0,C362&gt;=E362),ROUND(B362*D362,0),0)</f>
        <v/>
      </c>
      <c r="L362" s="25">
        <f>ROUND(K362*0.14575,0)</f>
        <v/>
      </c>
      <c r="M362" s="25">
        <f>IF(K362=0,0,ROUNDDOWN(ROUND((K362-L362)*LOOKUP(I362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62" s="25">
        <f>B362*C362+K362</f>
        <v/>
      </c>
      <c r="O362" s="25">
        <f>H362*C362+L362</f>
        <v/>
      </c>
      <c r="P362" s="25">
        <f>J362*C362+M362</f>
        <v/>
      </c>
      <c r="Q362" s="25">
        <f>IF(F362=1,IF(N362&lt;741000,0,IF(N362&lt;2191000,N362-740000,IF(N362&lt;2193000,1451000,IF(N362&lt;2196000,1453000,IF(N362&lt;2200000,1456000,IF(N362&lt;6600000,ROUND(IF(FLOOR(N362,4000)&lt;=3600000,FLOOR(N362,4000)*0.7-80000,FLOOR(N362,4000)*0.8-440000),0),IF(N362&lt;=8500000,ROUNDDOWN(N362*0.9-1100000,0),N362-1950000))))))),IF(N362&lt;651000,0,IF(N362&lt;1900000,N362-650000,IF(N362&lt;6600000,ROUND(IF(FLOOR(N362,4000)&lt;=3600000,FLOOR(N362,4000)*0.7-80000,FLOOR(N362,4000)*0.8-440000),0),IF(N362&lt;=8500000,ROUNDDOWN(N362*0.9-1100000,0),N362-1950000)))))</f>
        <v/>
      </c>
      <c r="R362" s="25">
        <f>IF(F362=1,LOOKUP(Q362,{0,4890001,6550001,23500001},{1040000,670000,620000,0}),LOOKUP(Q362,{0,1320001,3360001,4890001,6550001,23500001},{950000,880000,680000,630000,580000,0}))</f>
        <v/>
      </c>
      <c r="S362" s="25">
        <f>MAX(0,ROUNDDOWN(Q362-O362-R362-G362,-3))</f>
        <v/>
      </c>
      <c r="T362" s="25">
        <f>IF(S362&lt;=0,0,ROUNDDOWN(S362*LOOKUP(S362,{0,1950001,3300001,6950001,9000001,18000001,40000001},{0.05,0.1,0.2,0.23,0.33,0.4,0.45})-LOOKUP(S362,{0,1950001,3300001,6950001,9000001,18000001,40000001},{0,97500,427500,636000,1536000,2796000,4796000}),0)+ROUNDDOWN(ROUNDDOWN(S362*LOOKUP(S362,{0,1950001,3300001,6950001,9000001,18000001,40000001},{0.05,0.1,0.2,0.23,0.33,0.4,0.45})-LOOKUP(S362,{0,1950001,3300001,6950001,9000001,18000001,40000001},{0,97500,427500,636000,1536000,2796000,4796000}),0)*0.021,0))</f>
        <v/>
      </c>
      <c r="U362" s="25">
        <f>P362-T362</f>
        <v/>
      </c>
      <c r="V362" s="26">
        <f>IF(AND(P362&gt;0,T362=0),1,0)</f>
        <v/>
      </c>
    </row>
    <row r="363">
      <c r="A363" t="inlineStr">
        <is>
          <t>1万円刻み</t>
        </is>
      </c>
      <c r="B363" s="25">
        <f>'4_1万円刻み'!$A$18</f>
        <v/>
      </c>
      <c r="C363" s="26" t="n">
        <v>1</v>
      </c>
      <c r="D363" s="27" t="n">
        <v>0</v>
      </c>
      <c r="E363" s="26" t="n">
        <v>7</v>
      </c>
      <c r="F363" s="26" t="n">
        <v>1</v>
      </c>
      <c r="G363" s="25" t="n">
        <v>0</v>
      </c>
      <c r="H363" s="25">
        <f>ROUND(B363*0.14575,0)</f>
        <v/>
      </c>
      <c r="I363" s="25">
        <f>B363-H363</f>
        <v/>
      </c>
      <c r="J363" s="25">
        <f>IF(MAX(0,I363-ROUNDUP(IF(I363&lt;=158333,54167,I363*LOOKUP(I363,{0,158334,300000,550000,708331},{0,0.3,0.2,0.1,0})+LOOKUP(I363,{0,158334,300000,550000,708331},{0,6667,36667,91667,162500})),0)-LOOKUP(I363,{0,2120834,2162500,2204167,2245834},{48334,40000,26667,13334,0}))&lt;=0,0,ROUND(MAX(0,I363-ROUNDUP(IF(I363&lt;=158333,54167,I363*LOOKUP(I363,{0,158334,300000,550000,708331},{0,0.3,0.2,0.1,0})+LOOKUP(I363,{0,158334,300000,550000,708331},{0,6667,36667,91667,162500})),0)-LOOKUP(I363,{0,2120834,2162500,2204167,2245834},{48334,40000,26667,13334,0}))*LOOKUP(MAX(0,I363-ROUNDUP(IF(I363&lt;=158333,54167,I363*LOOKUP(I363,{0,158334,300000,550000,708331},{0,0.3,0.2,0.1,0})+LOOKUP(I363,{0,158334,300000,550000,708331},{0,6667,36667,91667,162500})),0)-LOOKUP(I363,{0,2120834,2162500,2204167,2245834},{48334,40000,26667,13334,0})),{0,162501,275001,579167,750001,1500001,3333334},{0.05105,0.1021,0.2042,0.23483,0.33693,0.4084,0.45945})-LOOKUP(MAX(0,I363-ROUNDUP(IF(I363&lt;=158333,54167,I363*LOOKUP(I363,{0,158334,300000,550000,708331},{0,0.3,0.2,0.1,0})+LOOKUP(I363,{0,158334,300000,550000,708331},{0,6667,36667,91667,162500})),0)-LOOKUP(I363,{0,2120834,2162500,2204167,2245834},{48334,40000,26667,13334,0})),{0,162501,275001,579167,750001,1500001,3333334},{0,8296,36374,54113,130688,237893,408061}),-1))</f>
        <v/>
      </c>
      <c r="K363" s="25">
        <f>IF(AND(D363&gt;0,C363&gt;=E363),ROUND(B363*D363,0),0)</f>
        <v/>
      </c>
      <c r="L363" s="25">
        <f>ROUND(K363*0.14575,0)</f>
        <v/>
      </c>
      <c r="M363" s="25">
        <f>IF(K363=0,0,ROUNDDOWN(ROUND((K363-L363)*LOOKUP(I363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63" s="25">
        <f>B363*C363+K363</f>
        <v/>
      </c>
      <c r="O363" s="25">
        <f>H363*C363+L363</f>
        <v/>
      </c>
      <c r="P363" s="25">
        <f>J363*C363+M363</f>
        <v/>
      </c>
      <c r="Q363" s="25">
        <f>IF(F363=1,IF(N363&lt;741000,0,IF(N363&lt;2191000,N363-740000,IF(N363&lt;2193000,1451000,IF(N363&lt;2196000,1453000,IF(N363&lt;2200000,1456000,IF(N363&lt;6600000,ROUND(IF(FLOOR(N363,4000)&lt;=3600000,FLOOR(N363,4000)*0.7-80000,FLOOR(N363,4000)*0.8-440000),0),IF(N363&lt;=8500000,ROUNDDOWN(N363*0.9-1100000,0),N363-1950000))))))),IF(N363&lt;651000,0,IF(N363&lt;1900000,N363-650000,IF(N363&lt;6600000,ROUND(IF(FLOOR(N363,4000)&lt;=3600000,FLOOR(N363,4000)*0.7-80000,FLOOR(N363,4000)*0.8-440000),0),IF(N363&lt;=8500000,ROUNDDOWN(N363*0.9-1100000,0),N363-1950000)))))</f>
        <v/>
      </c>
      <c r="R363" s="25">
        <f>IF(F363=1,LOOKUP(Q363,{0,4890001,6550001,23500001},{1040000,670000,620000,0}),LOOKUP(Q363,{0,1320001,3360001,4890001,6550001,23500001},{950000,880000,680000,630000,580000,0}))</f>
        <v/>
      </c>
      <c r="S363" s="25">
        <f>MAX(0,ROUNDDOWN(Q363-O363-R363-G363,-3))</f>
        <v/>
      </c>
      <c r="T363" s="25">
        <f>IF(S363&lt;=0,0,ROUNDDOWN(S363*LOOKUP(S363,{0,1950001,3300001,6950001,9000001,18000001,40000001},{0.05,0.1,0.2,0.23,0.33,0.4,0.45})-LOOKUP(S363,{0,1950001,3300001,6950001,9000001,18000001,40000001},{0,97500,427500,636000,1536000,2796000,4796000}),0)+ROUNDDOWN(ROUNDDOWN(S363*LOOKUP(S363,{0,1950001,3300001,6950001,9000001,18000001,40000001},{0.05,0.1,0.2,0.23,0.33,0.4,0.45})-LOOKUP(S363,{0,1950001,3300001,6950001,9000001,18000001,40000001},{0,97500,427500,636000,1536000,2796000,4796000}),0)*0.021,0))</f>
        <v/>
      </c>
      <c r="U363" s="25">
        <f>P363-T363</f>
        <v/>
      </c>
      <c r="V363" s="26">
        <f>IF(AND(P363&gt;0,T363=0),1,0)</f>
        <v/>
      </c>
    </row>
    <row r="364">
      <c r="A364" t="inlineStr">
        <is>
          <t>1万円刻み</t>
        </is>
      </c>
      <c r="B364" s="25">
        <f>'4_1万円刻み'!$A$18</f>
        <v/>
      </c>
      <c r="C364" s="26" t="n">
        <v>2</v>
      </c>
      <c r="D364" s="27" t="n">
        <v>0</v>
      </c>
      <c r="E364" s="26" t="n">
        <v>7</v>
      </c>
      <c r="F364" s="26" t="n">
        <v>1</v>
      </c>
      <c r="G364" s="25" t="n">
        <v>0</v>
      </c>
      <c r="H364" s="25">
        <f>ROUND(B364*0.14575,0)</f>
        <v/>
      </c>
      <c r="I364" s="25">
        <f>B364-H364</f>
        <v/>
      </c>
      <c r="J364" s="25">
        <f>IF(MAX(0,I364-ROUNDUP(IF(I364&lt;=158333,54167,I364*LOOKUP(I364,{0,158334,300000,550000,708331},{0,0.3,0.2,0.1,0})+LOOKUP(I364,{0,158334,300000,550000,708331},{0,6667,36667,91667,162500})),0)-LOOKUP(I364,{0,2120834,2162500,2204167,2245834},{48334,40000,26667,13334,0}))&lt;=0,0,ROUND(MAX(0,I364-ROUNDUP(IF(I364&lt;=158333,54167,I364*LOOKUP(I364,{0,158334,300000,550000,708331},{0,0.3,0.2,0.1,0})+LOOKUP(I364,{0,158334,300000,550000,708331},{0,6667,36667,91667,162500})),0)-LOOKUP(I364,{0,2120834,2162500,2204167,2245834},{48334,40000,26667,13334,0}))*LOOKUP(MAX(0,I364-ROUNDUP(IF(I364&lt;=158333,54167,I364*LOOKUP(I364,{0,158334,300000,550000,708331},{0,0.3,0.2,0.1,0})+LOOKUP(I364,{0,158334,300000,550000,708331},{0,6667,36667,91667,162500})),0)-LOOKUP(I364,{0,2120834,2162500,2204167,2245834},{48334,40000,26667,13334,0})),{0,162501,275001,579167,750001,1500001,3333334},{0.05105,0.1021,0.2042,0.23483,0.33693,0.4084,0.45945})-LOOKUP(MAX(0,I364-ROUNDUP(IF(I364&lt;=158333,54167,I364*LOOKUP(I364,{0,158334,300000,550000,708331},{0,0.3,0.2,0.1,0})+LOOKUP(I364,{0,158334,300000,550000,708331},{0,6667,36667,91667,162500})),0)-LOOKUP(I364,{0,2120834,2162500,2204167,2245834},{48334,40000,26667,13334,0})),{0,162501,275001,579167,750001,1500001,3333334},{0,8296,36374,54113,130688,237893,408061}),-1))</f>
        <v/>
      </c>
      <c r="K364" s="25">
        <f>IF(AND(D364&gt;0,C364&gt;=E364),ROUND(B364*D364,0),0)</f>
        <v/>
      </c>
      <c r="L364" s="25">
        <f>ROUND(K364*0.14575,0)</f>
        <v/>
      </c>
      <c r="M364" s="25">
        <f>IF(K364=0,0,ROUNDDOWN(ROUND((K364-L364)*LOOKUP(I364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64" s="25">
        <f>B364*C364+K364</f>
        <v/>
      </c>
      <c r="O364" s="25">
        <f>H364*C364+L364</f>
        <v/>
      </c>
      <c r="P364" s="25">
        <f>J364*C364+M364</f>
        <v/>
      </c>
      <c r="Q364" s="25">
        <f>IF(F364=1,IF(N364&lt;741000,0,IF(N364&lt;2191000,N364-740000,IF(N364&lt;2193000,1451000,IF(N364&lt;2196000,1453000,IF(N364&lt;2200000,1456000,IF(N364&lt;6600000,ROUND(IF(FLOOR(N364,4000)&lt;=3600000,FLOOR(N364,4000)*0.7-80000,FLOOR(N364,4000)*0.8-440000),0),IF(N364&lt;=8500000,ROUNDDOWN(N364*0.9-1100000,0),N364-1950000))))))),IF(N364&lt;651000,0,IF(N364&lt;1900000,N364-650000,IF(N364&lt;6600000,ROUND(IF(FLOOR(N364,4000)&lt;=3600000,FLOOR(N364,4000)*0.7-80000,FLOOR(N364,4000)*0.8-440000),0),IF(N364&lt;=8500000,ROUNDDOWN(N364*0.9-1100000,0),N364-1950000)))))</f>
        <v/>
      </c>
      <c r="R364" s="25">
        <f>IF(F364=1,LOOKUP(Q364,{0,4890001,6550001,23500001},{1040000,670000,620000,0}),LOOKUP(Q364,{0,1320001,3360001,4890001,6550001,23500001},{950000,880000,680000,630000,580000,0}))</f>
        <v/>
      </c>
      <c r="S364" s="25">
        <f>MAX(0,ROUNDDOWN(Q364-O364-R364-G364,-3))</f>
        <v/>
      </c>
      <c r="T364" s="25">
        <f>IF(S364&lt;=0,0,ROUNDDOWN(S364*LOOKUP(S364,{0,1950001,3300001,6950001,9000001,18000001,40000001},{0.05,0.1,0.2,0.23,0.33,0.4,0.45})-LOOKUP(S364,{0,1950001,3300001,6950001,9000001,18000001,40000001},{0,97500,427500,636000,1536000,2796000,4796000}),0)+ROUNDDOWN(ROUNDDOWN(S364*LOOKUP(S364,{0,1950001,3300001,6950001,9000001,18000001,40000001},{0.05,0.1,0.2,0.23,0.33,0.4,0.45})-LOOKUP(S364,{0,1950001,3300001,6950001,9000001,18000001,40000001},{0,97500,427500,636000,1536000,2796000,4796000}),0)*0.021,0))</f>
        <v/>
      </c>
      <c r="U364" s="25">
        <f>P364-T364</f>
        <v/>
      </c>
      <c r="V364" s="26">
        <f>IF(AND(P364&gt;0,T364=0),1,0)</f>
        <v/>
      </c>
    </row>
    <row r="365">
      <c r="A365" t="inlineStr">
        <is>
          <t>1万円刻み</t>
        </is>
      </c>
      <c r="B365" s="25">
        <f>'4_1万円刻み'!$A$18</f>
        <v/>
      </c>
      <c r="C365" s="26" t="n">
        <v>3</v>
      </c>
      <c r="D365" s="27" t="n">
        <v>0</v>
      </c>
      <c r="E365" s="26" t="n">
        <v>7</v>
      </c>
      <c r="F365" s="26" t="n">
        <v>1</v>
      </c>
      <c r="G365" s="25" t="n">
        <v>0</v>
      </c>
      <c r="H365" s="25">
        <f>ROUND(B365*0.14575,0)</f>
        <v/>
      </c>
      <c r="I365" s="25">
        <f>B365-H365</f>
        <v/>
      </c>
      <c r="J365" s="25">
        <f>IF(MAX(0,I365-ROUNDUP(IF(I365&lt;=158333,54167,I365*LOOKUP(I365,{0,158334,300000,550000,708331},{0,0.3,0.2,0.1,0})+LOOKUP(I365,{0,158334,300000,550000,708331},{0,6667,36667,91667,162500})),0)-LOOKUP(I365,{0,2120834,2162500,2204167,2245834},{48334,40000,26667,13334,0}))&lt;=0,0,ROUND(MAX(0,I365-ROUNDUP(IF(I365&lt;=158333,54167,I365*LOOKUP(I365,{0,158334,300000,550000,708331},{0,0.3,0.2,0.1,0})+LOOKUP(I365,{0,158334,300000,550000,708331},{0,6667,36667,91667,162500})),0)-LOOKUP(I365,{0,2120834,2162500,2204167,2245834},{48334,40000,26667,13334,0}))*LOOKUP(MAX(0,I365-ROUNDUP(IF(I365&lt;=158333,54167,I365*LOOKUP(I365,{0,158334,300000,550000,708331},{0,0.3,0.2,0.1,0})+LOOKUP(I365,{0,158334,300000,550000,708331},{0,6667,36667,91667,162500})),0)-LOOKUP(I365,{0,2120834,2162500,2204167,2245834},{48334,40000,26667,13334,0})),{0,162501,275001,579167,750001,1500001,3333334},{0.05105,0.1021,0.2042,0.23483,0.33693,0.4084,0.45945})-LOOKUP(MAX(0,I365-ROUNDUP(IF(I365&lt;=158333,54167,I365*LOOKUP(I365,{0,158334,300000,550000,708331},{0,0.3,0.2,0.1,0})+LOOKUP(I365,{0,158334,300000,550000,708331},{0,6667,36667,91667,162500})),0)-LOOKUP(I365,{0,2120834,2162500,2204167,2245834},{48334,40000,26667,13334,0})),{0,162501,275001,579167,750001,1500001,3333334},{0,8296,36374,54113,130688,237893,408061}),-1))</f>
        <v/>
      </c>
      <c r="K365" s="25">
        <f>IF(AND(D365&gt;0,C365&gt;=E365),ROUND(B365*D365,0),0)</f>
        <v/>
      </c>
      <c r="L365" s="25">
        <f>ROUND(K365*0.14575,0)</f>
        <v/>
      </c>
      <c r="M365" s="25">
        <f>IF(K365=0,0,ROUNDDOWN(ROUND((K365-L365)*LOOKUP(I365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65" s="25">
        <f>B365*C365+K365</f>
        <v/>
      </c>
      <c r="O365" s="25">
        <f>H365*C365+L365</f>
        <v/>
      </c>
      <c r="P365" s="25">
        <f>J365*C365+M365</f>
        <v/>
      </c>
      <c r="Q365" s="25">
        <f>IF(F365=1,IF(N365&lt;741000,0,IF(N365&lt;2191000,N365-740000,IF(N365&lt;2193000,1451000,IF(N365&lt;2196000,1453000,IF(N365&lt;2200000,1456000,IF(N365&lt;6600000,ROUND(IF(FLOOR(N365,4000)&lt;=3600000,FLOOR(N365,4000)*0.7-80000,FLOOR(N365,4000)*0.8-440000),0),IF(N365&lt;=8500000,ROUNDDOWN(N365*0.9-1100000,0),N365-1950000))))))),IF(N365&lt;651000,0,IF(N365&lt;1900000,N365-650000,IF(N365&lt;6600000,ROUND(IF(FLOOR(N365,4000)&lt;=3600000,FLOOR(N365,4000)*0.7-80000,FLOOR(N365,4000)*0.8-440000),0),IF(N365&lt;=8500000,ROUNDDOWN(N365*0.9-1100000,0),N365-1950000)))))</f>
        <v/>
      </c>
      <c r="R365" s="25">
        <f>IF(F365=1,LOOKUP(Q365,{0,4890001,6550001,23500001},{1040000,670000,620000,0}),LOOKUP(Q365,{0,1320001,3360001,4890001,6550001,23500001},{950000,880000,680000,630000,580000,0}))</f>
        <v/>
      </c>
      <c r="S365" s="25">
        <f>MAX(0,ROUNDDOWN(Q365-O365-R365-G365,-3))</f>
        <v/>
      </c>
      <c r="T365" s="25">
        <f>IF(S365&lt;=0,0,ROUNDDOWN(S365*LOOKUP(S365,{0,1950001,3300001,6950001,9000001,18000001,40000001},{0.05,0.1,0.2,0.23,0.33,0.4,0.45})-LOOKUP(S365,{0,1950001,3300001,6950001,9000001,18000001,40000001},{0,97500,427500,636000,1536000,2796000,4796000}),0)+ROUNDDOWN(ROUNDDOWN(S365*LOOKUP(S365,{0,1950001,3300001,6950001,9000001,18000001,40000001},{0.05,0.1,0.2,0.23,0.33,0.4,0.45})-LOOKUP(S365,{0,1950001,3300001,6950001,9000001,18000001,40000001},{0,97500,427500,636000,1536000,2796000,4796000}),0)*0.021,0))</f>
        <v/>
      </c>
      <c r="U365" s="25">
        <f>P365-T365</f>
        <v/>
      </c>
      <c r="V365" s="26">
        <f>IF(AND(P365&gt;0,T365=0),1,0)</f>
        <v/>
      </c>
    </row>
    <row r="366">
      <c r="A366" t="inlineStr">
        <is>
          <t>1万円刻み</t>
        </is>
      </c>
      <c r="B366" s="25">
        <f>'4_1万円刻み'!$A$18</f>
        <v/>
      </c>
      <c r="C366" s="26" t="n">
        <v>4</v>
      </c>
      <c r="D366" s="27" t="n">
        <v>0</v>
      </c>
      <c r="E366" s="26" t="n">
        <v>7</v>
      </c>
      <c r="F366" s="26" t="n">
        <v>1</v>
      </c>
      <c r="G366" s="25" t="n">
        <v>0</v>
      </c>
      <c r="H366" s="25">
        <f>ROUND(B366*0.14575,0)</f>
        <v/>
      </c>
      <c r="I366" s="25">
        <f>B366-H366</f>
        <v/>
      </c>
      <c r="J366" s="25">
        <f>IF(MAX(0,I366-ROUNDUP(IF(I366&lt;=158333,54167,I366*LOOKUP(I366,{0,158334,300000,550000,708331},{0,0.3,0.2,0.1,0})+LOOKUP(I366,{0,158334,300000,550000,708331},{0,6667,36667,91667,162500})),0)-LOOKUP(I366,{0,2120834,2162500,2204167,2245834},{48334,40000,26667,13334,0}))&lt;=0,0,ROUND(MAX(0,I366-ROUNDUP(IF(I366&lt;=158333,54167,I366*LOOKUP(I366,{0,158334,300000,550000,708331},{0,0.3,0.2,0.1,0})+LOOKUP(I366,{0,158334,300000,550000,708331},{0,6667,36667,91667,162500})),0)-LOOKUP(I366,{0,2120834,2162500,2204167,2245834},{48334,40000,26667,13334,0}))*LOOKUP(MAX(0,I366-ROUNDUP(IF(I366&lt;=158333,54167,I366*LOOKUP(I366,{0,158334,300000,550000,708331},{0,0.3,0.2,0.1,0})+LOOKUP(I366,{0,158334,300000,550000,708331},{0,6667,36667,91667,162500})),0)-LOOKUP(I366,{0,2120834,2162500,2204167,2245834},{48334,40000,26667,13334,0})),{0,162501,275001,579167,750001,1500001,3333334},{0.05105,0.1021,0.2042,0.23483,0.33693,0.4084,0.45945})-LOOKUP(MAX(0,I366-ROUNDUP(IF(I366&lt;=158333,54167,I366*LOOKUP(I366,{0,158334,300000,550000,708331},{0,0.3,0.2,0.1,0})+LOOKUP(I366,{0,158334,300000,550000,708331},{0,6667,36667,91667,162500})),0)-LOOKUP(I366,{0,2120834,2162500,2204167,2245834},{48334,40000,26667,13334,0})),{0,162501,275001,579167,750001,1500001,3333334},{0,8296,36374,54113,130688,237893,408061}),-1))</f>
        <v/>
      </c>
      <c r="K366" s="25">
        <f>IF(AND(D366&gt;0,C366&gt;=E366),ROUND(B366*D366,0),0)</f>
        <v/>
      </c>
      <c r="L366" s="25">
        <f>ROUND(K366*0.14575,0)</f>
        <v/>
      </c>
      <c r="M366" s="25">
        <f>IF(K366=0,0,ROUNDDOWN(ROUND((K366-L366)*LOOKUP(I366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66" s="25">
        <f>B366*C366+K366</f>
        <v/>
      </c>
      <c r="O366" s="25">
        <f>H366*C366+L366</f>
        <v/>
      </c>
      <c r="P366" s="25">
        <f>J366*C366+M366</f>
        <v/>
      </c>
      <c r="Q366" s="25">
        <f>IF(F366=1,IF(N366&lt;741000,0,IF(N366&lt;2191000,N366-740000,IF(N366&lt;2193000,1451000,IF(N366&lt;2196000,1453000,IF(N366&lt;2200000,1456000,IF(N366&lt;6600000,ROUND(IF(FLOOR(N366,4000)&lt;=3600000,FLOOR(N366,4000)*0.7-80000,FLOOR(N366,4000)*0.8-440000),0),IF(N366&lt;=8500000,ROUNDDOWN(N366*0.9-1100000,0),N366-1950000))))))),IF(N366&lt;651000,0,IF(N366&lt;1900000,N366-650000,IF(N366&lt;6600000,ROUND(IF(FLOOR(N366,4000)&lt;=3600000,FLOOR(N366,4000)*0.7-80000,FLOOR(N366,4000)*0.8-440000),0),IF(N366&lt;=8500000,ROUNDDOWN(N366*0.9-1100000,0),N366-1950000)))))</f>
        <v/>
      </c>
      <c r="R366" s="25">
        <f>IF(F366=1,LOOKUP(Q366,{0,4890001,6550001,23500001},{1040000,670000,620000,0}),LOOKUP(Q366,{0,1320001,3360001,4890001,6550001,23500001},{950000,880000,680000,630000,580000,0}))</f>
        <v/>
      </c>
      <c r="S366" s="25">
        <f>MAX(0,ROUNDDOWN(Q366-O366-R366-G366,-3))</f>
        <v/>
      </c>
      <c r="T366" s="25">
        <f>IF(S366&lt;=0,0,ROUNDDOWN(S366*LOOKUP(S366,{0,1950001,3300001,6950001,9000001,18000001,40000001},{0.05,0.1,0.2,0.23,0.33,0.4,0.45})-LOOKUP(S366,{0,1950001,3300001,6950001,9000001,18000001,40000001},{0,97500,427500,636000,1536000,2796000,4796000}),0)+ROUNDDOWN(ROUNDDOWN(S366*LOOKUP(S366,{0,1950001,3300001,6950001,9000001,18000001,40000001},{0.05,0.1,0.2,0.23,0.33,0.4,0.45})-LOOKUP(S366,{0,1950001,3300001,6950001,9000001,18000001,40000001},{0,97500,427500,636000,1536000,2796000,4796000}),0)*0.021,0))</f>
        <v/>
      </c>
      <c r="U366" s="25">
        <f>P366-T366</f>
        <v/>
      </c>
      <c r="V366" s="26">
        <f>IF(AND(P366&gt;0,T366=0),1,0)</f>
        <v/>
      </c>
    </row>
    <row r="367">
      <c r="A367" t="inlineStr">
        <is>
          <t>1万円刻み</t>
        </is>
      </c>
      <c r="B367" s="25">
        <f>'4_1万円刻み'!$A$18</f>
        <v/>
      </c>
      <c r="C367" s="26" t="n">
        <v>5</v>
      </c>
      <c r="D367" s="27" t="n">
        <v>0</v>
      </c>
      <c r="E367" s="26" t="n">
        <v>7</v>
      </c>
      <c r="F367" s="26" t="n">
        <v>1</v>
      </c>
      <c r="G367" s="25" t="n">
        <v>0</v>
      </c>
      <c r="H367" s="25">
        <f>ROUND(B367*0.14575,0)</f>
        <v/>
      </c>
      <c r="I367" s="25">
        <f>B367-H367</f>
        <v/>
      </c>
      <c r="J367" s="25">
        <f>IF(MAX(0,I367-ROUNDUP(IF(I367&lt;=158333,54167,I367*LOOKUP(I367,{0,158334,300000,550000,708331},{0,0.3,0.2,0.1,0})+LOOKUP(I367,{0,158334,300000,550000,708331},{0,6667,36667,91667,162500})),0)-LOOKUP(I367,{0,2120834,2162500,2204167,2245834},{48334,40000,26667,13334,0}))&lt;=0,0,ROUND(MAX(0,I367-ROUNDUP(IF(I367&lt;=158333,54167,I367*LOOKUP(I367,{0,158334,300000,550000,708331},{0,0.3,0.2,0.1,0})+LOOKUP(I367,{0,158334,300000,550000,708331},{0,6667,36667,91667,162500})),0)-LOOKUP(I367,{0,2120834,2162500,2204167,2245834},{48334,40000,26667,13334,0}))*LOOKUP(MAX(0,I367-ROUNDUP(IF(I367&lt;=158333,54167,I367*LOOKUP(I367,{0,158334,300000,550000,708331},{0,0.3,0.2,0.1,0})+LOOKUP(I367,{0,158334,300000,550000,708331},{0,6667,36667,91667,162500})),0)-LOOKUP(I367,{0,2120834,2162500,2204167,2245834},{48334,40000,26667,13334,0})),{0,162501,275001,579167,750001,1500001,3333334},{0.05105,0.1021,0.2042,0.23483,0.33693,0.4084,0.45945})-LOOKUP(MAX(0,I367-ROUNDUP(IF(I367&lt;=158333,54167,I367*LOOKUP(I367,{0,158334,300000,550000,708331},{0,0.3,0.2,0.1,0})+LOOKUP(I367,{0,158334,300000,550000,708331},{0,6667,36667,91667,162500})),0)-LOOKUP(I367,{0,2120834,2162500,2204167,2245834},{48334,40000,26667,13334,0})),{0,162501,275001,579167,750001,1500001,3333334},{0,8296,36374,54113,130688,237893,408061}),-1))</f>
        <v/>
      </c>
      <c r="K367" s="25">
        <f>IF(AND(D367&gt;0,C367&gt;=E367),ROUND(B367*D367,0),0)</f>
        <v/>
      </c>
      <c r="L367" s="25">
        <f>ROUND(K367*0.14575,0)</f>
        <v/>
      </c>
      <c r="M367" s="25">
        <f>IF(K367=0,0,ROUNDDOWN(ROUND((K367-L367)*LOOKUP(I367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67" s="25">
        <f>B367*C367+K367</f>
        <v/>
      </c>
      <c r="O367" s="25">
        <f>H367*C367+L367</f>
        <v/>
      </c>
      <c r="P367" s="25">
        <f>J367*C367+M367</f>
        <v/>
      </c>
      <c r="Q367" s="25">
        <f>IF(F367=1,IF(N367&lt;741000,0,IF(N367&lt;2191000,N367-740000,IF(N367&lt;2193000,1451000,IF(N367&lt;2196000,1453000,IF(N367&lt;2200000,1456000,IF(N367&lt;6600000,ROUND(IF(FLOOR(N367,4000)&lt;=3600000,FLOOR(N367,4000)*0.7-80000,FLOOR(N367,4000)*0.8-440000),0),IF(N367&lt;=8500000,ROUNDDOWN(N367*0.9-1100000,0),N367-1950000))))))),IF(N367&lt;651000,0,IF(N367&lt;1900000,N367-650000,IF(N367&lt;6600000,ROUND(IF(FLOOR(N367,4000)&lt;=3600000,FLOOR(N367,4000)*0.7-80000,FLOOR(N367,4000)*0.8-440000),0),IF(N367&lt;=8500000,ROUNDDOWN(N367*0.9-1100000,0),N367-1950000)))))</f>
        <v/>
      </c>
      <c r="R367" s="25">
        <f>IF(F367=1,LOOKUP(Q367,{0,4890001,6550001,23500001},{1040000,670000,620000,0}),LOOKUP(Q367,{0,1320001,3360001,4890001,6550001,23500001},{950000,880000,680000,630000,580000,0}))</f>
        <v/>
      </c>
      <c r="S367" s="25">
        <f>MAX(0,ROUNDDOWN(Q367-O367-R367-G367,-3))</f>
        <v/>
      </c>
      <c r="T367" s="25">
        <f>IF(S367&lt;=0,0,ROUNDDOWN(S367*LOOKUP(S367,{0,1950001,3300001,6950001,9000001,18000001,40000001},{0.05,0.1,0.2,0.23,0.33,0.4,0.45})-LOOKUP(S367,{0,1950001,3300001,6950001,9000001,18000001,40000001},{0,97500,427500,636000,1536000,2796000,4796000}),0)+ROUNDDOWN(ROUNDDOWN(S367*LOOKUP(S367,{0,1950001,3300001,6950001,9000001,18000001,40000001},{0.05,0.1,0.2,0.23,0.33,0.4,0.45})-LOOKUP(S367,{0,1950001,3300001,6950001,9000001,18000001,40000001},{0,97500,427500,636000,1536000,2796000,4796000}),0)*0.021,0))</f>
        <v/>
      </c>
      <c r="U367" s="25">
        <f>P367-T367</f>
        <v/>
      </c>
      <c r="V367" s="26">
        <f>IF(AND(P367&gt;0,T367=0),1,0)</f>
        <v/>
      </c>
    </row>
    <row r="368">
      <c r="A368" t="inlineStr">
        <is>
          <t>1万円刻み</t>
        </is>
      </c>
      <c r="B368" s="25">
        <f>'4_1万円刻み'!$A$18</f>
        <v/>
      </c>
      <c r="C368" s="26" t="n">
        <v>6</v>
      </c>
      <c r="D368" s="27" t="n">
        <v>0</v>
      </c>
      <c r="E368" s="26" t="n">
        <v>7</v>
      </c>
      <c r="F368" s="26" t="n">
        <v>1</v>
      </c>
      <c r="G368" s="25" t="n">
        <v>0</v>
      </c>
      <c r="H368" s="25">
        <f>ROUND(B368*0.14575,0)</f>
        <v/>
      </c>
      <c r="I368" s="25">
        <f>B368-H368</f>
        <v/>
      </c>
      <c r="J368" s="25">
        <f>IF(MAX(0,I368-ROUNDUP(IF(I368&lt;=158333,54167,I368*LOOKUP(I368,{0,158334,300000,550000,708331},{0,0.3,0.2,0.1,0})+LOOKUP(I368,{0,158334,300000,550000,708331},{0,6667,36667,91667,162500})),0)-LOOKUP(I368,{0,2120834,2162500,2204167,2245834},{48334,40000,26667,13334,0}))&lt;=0,0,ROUND(MAX(0,I368-ROUNDUP(IF(I368&lt;=158333,54167,I368*LOOKUP(I368,{0,158334,300000,550000,708331},{0,0.3,0.2,0.1,0})+LOOKUP(I368,{0,158334,300000,550000,708331},{0,6667,36667,91667,162500})),0)-LOOKUP(I368,{0,2120834,2162500,2204167,2245834},{48334,40000,26667,13334,0}))*LOOKUP(MAX(0,I368-ROUNDUP(IF(I368&lt;=158333,54167,I368*LOOKUP(I368,{0,158334,300000,550000,708331},{0,0.3,0.2,0.1,0})+LOOKUP(I368,{0,158334,300000,550000,708331},{0,6667,36667,91667,162500})),0)-LOOKUP(I368,{0,2120834,2162500,2204167,2245834},{48334,40000,26667,13334,0})),{0,162501,275001,579167,750001,1500001,3333334},{0.05105,0.1021,0.2042,0.23483,0.33693,0.4084,0.45945})-LOOKUP(MAX(0,I368-ROUNDUP(IF(I368&lt;=158333,54167,I368*LOOKUP(I368,{0,158334,300000,550000,708331},{0,0.3,0.2,0.1,0})+LOOKUP(I368,{0,158334,300000,550000,708331},{0,6667,36667,91667,162500})),0)-LOOKUP(I368,{0,2120834,2162500,2204167,2245834},{48334,40000,26667,13334,0})),{0,162501,275001,579167,750001,1500001,3333334},{0,8296,36374,54113,130688,237893,408061}),-1))</f>
        <v/>
      </c>
      <c r="K368" s="25">
        <f>IF(AND(D368&gt;0,C368&gt;=E368),ROUND(B368*D368,0),0)</f>
        <v/>
      </c>
      <c r="L368" s="25">
        <f>ROUND(K368*0.14575,0)</f>
        <v/>
      </c>
      <c r="M368" s="25">
        <f>IF(K368=0,0,ROUNDDOWN(ROUND((K368-L368)*LOOKUP(I368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68" s="25">
        <f>B368*C368+K368</f>
        <v/>
      </c>
      <c r="O368" s="25">
        <f>H368*C368+L368</f>
        <v/>
      </c>
      <c r="P368" s="25">
        <f>J368*C368+M368</f>
        <v/>
      </c>
      <c r="Q368" s="25">
        <f>IF(F368=1,IF(N368&lt;741000,0,IF(N368&lt;2191000,N368-740000,IF(N368&lt;2193000,1451000,IF(N368&lt;2196000,1453000,IF(N368&lt;2200000,1456000,IF(N368&lt;6600000,ROUND(IF(FLOOR(N368,4000)&lt;=3600000,FLOOR(N368,4000)*0.7-80000,FLOOR(N368,4000)*0.8-440000),0),IF(N368&lt;=8500000,ROUNDDOWN(N368*0.9-1100000,0),N368-1950000))))))),IF(N368&lt;651000,0,IF(N368&lt;1900000,N368-650000,IF(N368&lt;6600000,ROUND(IF(FLOOR(N368,4000)&lt;=3600000,FLOOR(N368,4000)*0.7-80000,FLOOR(N368,4000)*0.8-440000),0),IF(N368&lt;=8500000,ROUNDDOWN(N368*0.9-1100000,0),N368-1950000)))))</f>
        <v/>
      </c>
      <c r="R368" s="25">
        <f>IF(F368=1,LOOKUP(Q368,{0,4890001,6550001,23500001},{1040000,670000,620000,0}),LOOKUP(Q368,{0,1320001,3360001,4890001,6550001,23500001},{950000,880000,680000,630000,580000,0}))</f>
        <v/>
      </c>
      <c r="S368" s="25">
        <f>MAX(0,ROUNDDOWN(Q368-O368-R368-G368,-3))</f>
        <v/>
      </c>
      <c r="T368" s="25">
        <f>IF(S368&lt;=0,0,ROUNDDOWN(S368*LOOKUP(S368,{0,1950001,3300001,6950001,9000001,18000001,40000001},{0.05,0.1,0.2,0.23,0.33,0.4,0.45})-LOOKUP(S368,{0,1950001,3300001,6950001,9000001,18000001,40000001},{0,97500,427500,636000,1536000,2796000,4796000}),0)+ROUNDDOWN(ROUNDDOWN(S368*LOOKUP(S368,{0,1950001,3300001,6950001,9000001,18000001,40000001},{0.05,0.1,0.2,0.23,0.33,0.4,0.45})-LOOKUP(S368,{0,1950001,3300001,6950001,9000001,18000001,40000001},{0,97500,427500,636000,1536000,2796000,4796000}),0)*0.021,0))</f>
        <v/>
      </c>
      <c r="U368" s="25">
        <f>P368-T368</f>
        <v/>
      </c>
      <c r="V368" s="26">
        <f>IF(AND(P368&gt;0,T368=0),1,0)</f>
        <v/>
      </c>
    </row>
    <row r="369">
      <c r="A369" t="inlineStr">
        <is>
          <t>1万円刻み</t>
        </is>
      </c>
      <c r="B369" s="25">
        <f>'4_1万円刻み'!$A$18</f>
        <v/>
      </c>
      <c r="C369" s="26" t="n">
        <v>7</v>
      </c>
      <c r="D369" s="27" t="n">
        <v>0</v>
      </c>
      <c r="E369" s="26" t="n">
        <v>7</v>
      </c>
      <c r="F369" s="26" t="n">
        <v>1</v>
      </c>
      <c r="G369" s="25" t="n">
        <v>0</v>
      </c>
      <c r="H369" s="25">
        <f>ROUND(B369*0.14575,0)</f>
        <v/>
      </c>
      <c r="I369" s="25">
        <f>B369-H369</f>
        <v/>
      </c>
      <c r="J369" s="25">
        <f>IF(MAX(0,I369-ROUNDUP(IF(I369&lt;=158333,54167,I369*LOOKUP(I369,{0,158334,300000,550000,708331},{0,0.3,0.2,0.1,0})+LOOKUP(I369,{0,158334,300000,550000,708331},{0,6667,36667,91667,162500})),0)-LOOKUP(I369,{0,2120834,2162500,2204167,2245834},{48334,40000,26667,13334,0}))&lt;=0,0,ROUND(MAX(0,I369-ROUNDUP(IF(I369&lt;=158333,54167,I369*LOOKUP(I369,{0,158334,300000,550000,708331},{0,0.3,0.2,0.1,0})+LOOKUP(I369,{0,158334,300000,550000,708331},{0,6667,36667,91667,162500})),0)-LOOKUP(I369,{0,2120834,2162500,2204167,2245834},{48334,40000,26667,13334,0}))*LOOKUP(MAX(0,I369-ROUNDUP(IF(I369&lt;=158333,54167,I369*LOOKUP(I369,{0,158334,300000,550000,708331},{0,0.3,0.2,0.1,0})+LOOKUP(I369,{0,158334,300000,550000,708331},{0,6667,36667,91667,162500})),0)-LOOKUP(I369,{0,2120834,2162500,2204167,2245834},{48334,40000,26667,13334,0})),{0,162501,275001,579167,750001,1500001,3333334},{0.05105,0.1021,0.2042,0.23483,0.33693,0.4084,0.45945})-LOOKUP(MAX(0,I369-ROUNDUP(IF(I369&lt;=158333,54167,I369*LOOKUP(I369,{0,158334,300000,550000,708331},{0,0.3,0.2,0.1,0})+LOOKUP(I369,{0,158334,300000,550000,708331},{0,6667,36667,91667,162500})),0)-LOOKUP(I369,{0,2120834,2162500,2204167,2245834},{48334,40000,26667,13334,0})),{0,162501,275001,579167,750001,1500001,3333334},{0,8296,36374,54113,130688,237893,408061}),-1))</f>
        <v/>
      </c>
      <c r="K369" s="25">
        <f>IF(AND(D369&gt;0,C369&gt;=E369),ROUND(B369*D369,0),0)</f>
        <v/>
      </c>
      <c r="L369" s="25">
        <f>ROUND(K369*0.14575,0)</f>
        <v/>
      </c>
      <c r="M369" s="25">
        <f>IF(K369=0,0,ROUNDDOWN(ROUND((K369-L369)*LOOKUP(I369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69" s="25">
        <f>B369*C369+K369</f>
        <v/>
      </c>
      <c r="O369" s="25">
        <f>H369*C369+L369</f>
        <v/>
      </c>
      <c r="P369" s="25">
        <f>J369*C369+M369</f>
        <v/>
      </c>
      <c r="Q369" s="25">
        <f>IF(F369=1,IF(N369&lt;741000,0,IF(N369&lt;2191000,N369-740000,IF(N369&lt;2193000,1451000,IF(N369&lt;2196000,1453000,IF(N369&lt;2200000,1456000,IF(N369&lt;6600000,ROUND(IF(FLOOR(N369,4000)&lt;=3600000,FLOOR(N369,4000)*0.7-80000,FLOOR(N369,4000)*0.8-440000),0),IF(N369&lt;=8500000,ROUNDDOWN(N369*0.9-1100000,0),N369-1950000))))))),IF(N369&lt;651000,0,IF(N369&lt;1900000,N369-650000,IF(N369&lt;6600000,ROUND(IF(FLOOR(N369,4000)&lt;=3600000,FLOOR(N369,4000)*0.7-80000,FLOOR(N369,4000)*0.8-440000),0),IF(N369&lt;=8500000,ROUNDDOWN(N369*0.9-1100000,0),N369-1950000)))))</f>
        <v/>
      </c>
      <c r="R369" s="25">
        <f>IF(F369=1,LOOKUP(Q369,{0,4890001,6550001,23500001},{1040000,670000,620000,0}),LOOKUP(Q369,{0,1320001,3360001,4890001,6550001,23500001},{950000,880000,680000,630000,580000,0}))</f>
        <v/>
      </c>
      <c r="S369" s="25">
        <f>MAX(0,ROUNDDOWN(Q369-O369-R369-G369,-3))</f>
        <v/>
      </c>
      <c r="T369" s="25">
        <f>IF(S369&lt;=0,0,ROUNDDOWN(S369*LOOKUP(S369,{0,1950001,3300001,6950001,9000001,18000001,40000001},{0.05,0.1,0.2,0.23,0.33,0.4,0.45})-LOOKUP(S369,{0,1950001,3300001,6950001,9000001,18000001,40000001},{0,97500,427500,636000,1536000,2796000,4796000}),0)+ROUNDDOWN(ROUNDDOWN(S369*LOOKUP(S369,{0,1950001,3300001,6950001,9000001,18000001,40000001},{0.05,0.1,0.2,0.23,0.33,0.4,0.45})-LOOKUP(S369,{0,1950001,3300001,6950001,9000001,18000001,40000001},{0,97500,427500,636000,1536000,2796000,4796000}),0)*0.021,0))</f>
        <v/>
      </c>
      <c r="U369" s="25">
        <f>P369-T369</f>
        <v/>
      </c>
      <c r="V369" s="26">
        <f>IF(AND(P369&gt;0,T369=0),1,0)</f>
        <v/>
      </c>
    </row>
    <row r="370">
      <c r="A370" t="inlineStr">
        <is>
          <t>1万円刻み</t>
        </is>
      </c>
      <c r="B370" s="25">
        <f>'4_1万円刻み'!$A$18</f>
        <v/>
      </c>
      <c r="C370" s="26" t="n">
        <v>8</v>
      </c>
      <c r="D370" s="27" t="n">
        <v>0</v>
      </c>
      <c r="E370" s="26" t="n">
        <v>7</v>
      </c>
      <c r="F370" s="26" t="n">
        <v>1</v>
      </c>
      <c r="G370" s="25" t="n">
        <v>0</v>
      </c>
      <c r="H370" s="25">
        <f>ROUND(B370*0.14575,0)</f>
        <v/>
      </c>
      <c r="I370" s="25">
        <f>B370-H370</f>
        <v/>
      </c>
      <c r="J370" s="25">
        <f>IF(MAX(0,I370-ROUNDUP(IF(I370&lt;=158333,54167,I370*LOOKUP(I370,{0,158334,300000,550000,708331},{0,0.3,0.2,0.1,0})+LOOKUP(I370,{0,158334,300000,550000,708331},{0,6667,36667,91667,162500})),0)-LOOKUP(I370,{0,2120834,2162500,2204167,2245834},{48334,40000,26667,13334,0}))&lt;=0,0,ROUND(MAX(0,I370-ROUNDUP(IF(I370&lt;=158333,54167,I370*LOOKUP(I370,{0,158334,300000,550000,708331},{0,0.3,0.2,0.1,0})+LOOKUP(I370,{0,158334,300000,550000,708331},{0,6667,36667,91667,162500})),0)-LOOKUP(I370,{0,2120834,2162500,2204167,2245834},{48334,40000,26667,13334,0}))*LOOKUP(MAX(0,I370-ROUNDUP(IF(I370&lt;=158333,54167,I370*LOOKUP(I370,{0,158334,300000,550000,708331},{0,0.3,0.2,0.1,0})+LOOKUP(I370,{0,158334,300000,550000,708331},{0,6667,36667,91667,162500})),0)-LOOKUP(I370,{0,2120834,2162500,2204167,2245834},{48334,40000,26667,13334,0})),{0,162501,275001,579167,750001,1500001,3333334},{0.05105,0.1021,0.2042,0.23483,0.33693,0.4084,0.45945})-LOOKUP(MAX(0,I370-ROUNDUP(IF(I370&lt;=158333,54167,I370*LOOKUP(I370,{0,158334,300000,550000,708331},{0,0.3,0.2,0.1,0})+LOOKUP(I370,{0,158334,300000,550000,708331},{0,6667,36667,91667,162500})),0)-LOOKUP(I370,{0,2120834,2162500,2204167,2245834},{48334,40000,26667,13334,0})),{0,162501,275001,579167,750001,1500001,3333334},{0,8296,36374,54113,130688,237893,408061}),-1))</f>
        <v/>
      </c>
      <c r="K370" s="25">
        <f>IF(AND(D370&gt;0,C370&gt;=E370),ROUND(B370*D370,0),0)</f>
        <v/>
      </c>
      <c r="L370" s="25">
        <f>ROUND(K370*0.14575,0)</f>
        <v/>
      </c>
      <c r="M370" s="25">
        <f>IF(K370=0,0,ROUNDDOWN(ROUND((K370-L370)*LOOKUP(I370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70" s="25">
        <f>B370*C370+K370</f>
        <v/>
      </c>
      <c r="O370" s="25">
        <f>H370*C370+L370</f>
        <v/>
      </c>
      <c r="P370" s="25">
        <f>J370*C370+M370</f>
        <v/>
      </c>
      <c r="Q370" s="25">
        <f>IF(F370=1,IF(N370&lt;741000,0,IF(N370&lt;2191000,N370-740000,IF(N370&lt;2193000,1451000,IF(N370&lt;2196000,1453000,IF(N370&lt;2200000,1456000,IF(N370&lt;6600000,ROUND(IF(FLOOR(N370,4000)&lt;=3600000,FLOOR(N370,4000)*0.7-80000,FLOOR(N370,4000)*0.8-440000),0),IF(N370&lt;=8500000,ROUNDDOWN(N370*0.9-1100000,0),N370-1950000))))))),IF(N370&lt;651000,0,IF(N370&lt;1900000,N370-650000,IF(N370&lt;6600000,ROUND(IF(FLOOR(N370,4000)&lt;=3600000,FLOOR(N370,4000)*0.7-80000,FLOOR(N370,4000)*0.8-440000),0),IF(N370&lt;=8500000,ROUNDDOWN(N370*0.9-1100000,0),N370-1950000)))))</f>
        <v/>
      </c>
      <c r="R370" s="25">
        <f>IF(F370=1,LOOKUP(Q370,{0,4890001,6550001,23500001},{1040000,670000,620000,0}),LOOKUP(Q370,{0,1320001,3360001,4890001,6550001,23500001},{950000,880000,680000,630000,580000,0}))</f>
        <v/>
      </c>
      <c r="S370" s="25">
        <f>MAX(0,ROUNDDOWN(Q370-O370-R370-G370,-3))</f>
        <v/>
      </c>
      <c r="T370" s="25">
        <f>IF(S370&lt;=0,0,ROUNDDOWN(S370*LOOKUP(S370,{0,1950001,3300001,6950001,9000001,18000001,40000001},{0.05,0.1,0.2,0.23,0.33,0.4,0.45})-LOOKUP(S370,{0,1950001,3300001,6950001,9000001,18000001,40000001},{0,97500,427500,636000,1536000,2796000,4796000}),0)+ROUNDDOWN(ROUNDDOWN(S370*LOOKUP(S370,{0,1950001,3300001,6950001,9000001,18000001,40000001},{0.05,0.1,0.2,0.23,0.33,0.4,0.45})-LOOKUP(S370,{0,1950001,3300001,6950001,9000001,18000001,40000001},{0,97500,427500,636000,1536000,2796000,4796000}),0)*0.021,0))</f>
        <v/>
      </c>
      <c r="U370" s="25">
        <f>P370-T370</f>
        <v/>
      </c>
      <c r="V370" s="26">
        <f>IF(AND(P370&gt;0,T370=0),1,0)</f>
        <v/>
      </c>
    </row>
    <row r="371">
      <c r="A371" t="inlineStr">
        <is>
          <t>1万円刻み</t>
        </is>
      </c>
      <c r="B371" s="25">
        <f>'4_1万円刻み'!$A$18</f>
        <v/>
      </c>
      <c r="C371" s="26" t="n">
        <v>9</v>
      </c>
      <c r="D371" s="27" t="n">
        <v>0</v>
      </c>
      <c r="E371" s="26" t="n">
        <v>7</v>
      </c>
      <c r="F371" s="26" t="n">
        <v>1</v>
      </c>
      <c r="G371" s="25" t="n">
        <v>0</v>
      </c>
      <c r="H371" s="25">
        <f>ROUND(B371*0.14575,0)</f>
        <v/>
      </c>
      <c r="I371" s="25">
        <f>B371-H371</f>
        <v/>
      </c>
      <c r="J371" s="25">
        <f>IF(MAX(0,I371-ROUNDUP(IF(I371&lt;=158333,54167,I371*LOOKUP(I371,{0,158334,300000,550000,708331},{0,0.3,0.2,0.1,0})+LOOKUP(I371,{0,158334,300000,550000,708331},{0,6667,36667,91667,162500})),0)-LOOKUP(I371,{0,2120834,2162500,2204167,2245834},{48334,40000,26667,13334,0}))&lt;=0,0,ROUND(MAX(0,I371-ROUNDUP(IF(I371&lt;=158333,54167,I371*LOOKUP(I371,{0,158334,300000,550000,708331},{0,0.3,0.2,0.1,0})+LOOKUP(I371,{0,158334,300000,550000,708331},{0,6667,36667,91667,162500})),0)-LOOKUP(I371,{0,2120834,2162500,2204167,2245834},{48334,40000,26667,13334,0}))*LOOKUP(MAX(0,I371-ROUNDUP(IF(I371&lt;=158333,54167,I371*LOOKUP(I371,{0,158334,300000,550000,708331},{0,0.3,0.2,0.1,0})+LOOKUP(I371,{0,158334,300000,550000,708331},{0,6667,36667,91667,162500})),0)-LOOKUP(I371,{0,2120834,2162500,2204167,2245834},{48334,40000,26667,13334,0})),{0,162501,275001,579167,750001,1500001,3333334},{0.05105,0.1021,0.2042,0.23483,0.33693,0.4084,0.45945})-LOOKUP(MAX(0,I371-ROUNDUP(IF(I371&lt;=158333,54167,I371*LOOKUP(I371,{0,158334,300000,550000,708331},{0,0.3,0.2,0.1,0})+LOOKUP(I371,{0,158334,300000,550000,708331},{0,6667,36667,91667,162500})),0)-LOOKUP(I371,{0,2120834,2162500,2204167,2245834},{48334,40000,26667,13334,0})),{0,162501,275001,579167,750001,1500001,3333334},{0,8296,36374,54113,130688,237893,408061}),-1))</f>
        <v/>
      </c>
      <c r="K371" s="25">
        <f>IF(AND(D371&gt;0,C371&gt;=E371),ROUND(B371*D371,0),0)</f>
        <v/>
      </c>
      <c r="L371" s="25">
        <f>ROUND(K371*0.14575,0)</f>
        <v/>
      </c>
      <c r="M371" s="25">
        <f>IF(K371=0,0,ROUNDDOWN(ROUND((K371-L371)*LOOKUP(I371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71" s="25">
        <f>B371*C371+K371</f>
        <v/>
      </c>
      <c r="O371" s="25">
        <f>H371*C371+L371</f>
        <v/>
      </c>
      <c r="P371" s="25">
        <f>J371*C371+M371</f>
        <v/>
      </c>
      <c r="Q371" s="25">
        <f>IF(F371=1,IF(N371&lt;741000,0,IF(N371&lt;2191000,N371-740000,IF(N371&lt;2193000,1451000,IF(N371&lt;2196000,1453000,IF(N371&lt;2200000,1456000,IF(N371&lt;6600000,ROUND(IF(FLOOR(N371,4000)&lt;=3600000,FLOOR(N371,4000)*0.7-80000,FLOOR(N371,4000)*0.8-440000),0),IF(N371&lt;=8500000,ROUNDDOWN(N371*0.9-1100000,0),N371-1950000))))))),IF(N371&lt;651000,0,IF(N371&lt;1900000,N371-650000,IF(N371&lt;6600000,ROUND(IF(FLOOR(N371,4000)&lt;=3600000,FLOOR(N371,4000)*0.7-80000,FLOOR(N371,4000)*0.8-440000),0),IF(N371&lt;=8500000,ROUNDDOWN(N371*0.9-1100000,0),N371-1950000)))))</f>
        <v/>
      </c>
      <c r="R371" s="25">
        <f>IF(F371=1,LOOKUP(Q371,{0,4890001,6550001,23500001},{1040000,670000,620000,0}),LOOKUP(Q371,{0,1320001,3360001,4890001,6550001,23500001},{950000,880000,680000,630000,580000,0}))</f>
        <v/>
      </c>
      <c r="S371" s="25">
        <f>MAX(0,ROUNDDOWN(Q371-O371-R371-G371,-3))</f>
        <v/>
      </c>
      <c r="T371" s="25">
        <f>IF(S371&lt;=0,0,ROUNDDOWN(S371*LOOKUP(S371,{0,1950001,3300001,6950001,9000001,18000001,40000001},{0.05,0.1,0.2,0.23,0.33,0.4,0.45})-LOOKUP(S371,{0,1950001,3300001,6950001,9000001,18000001,40000001},{0,97500,427500,636000,1536000,2796000,4796000}),0)+ROUNDDOWN(ROUNDDOWN(S371*LOOKUP(S371,{0,1950001,3300001,6950001,9000001,18000001,40000001},{0.05,0.1,0.2,0.23,0.33,0.4,0.45})-LOOKUP(S371,{0,1950001,3300001,6950001,9000001,18000001,40000001},{0,97500,427500,636000,1536000,2796000,4796000}),0)*0.021,0))</f>
        <v/>
      </c>
      <c r="U371" s="25">
        <f>P371-T371</f>
        <v/>
      </c>
      <c r="V371" s="26">
        <f>IF(AND(P371&gt;0,T371=0),1,0)</f>
        <v/>
      </c>
    </row>
    <row r="372">
      <c r="A372" t="inlineStr">
        <is>
          <t>1万円刻み</t>
        </is>
      </c>
      <c r="B372" s="25">
        <f>'4_1万円刻み'!$A$18</f>
        <v/>
      </c>
      <c r="C372" s="26" t="n">
        <v>10</v>
      </c>
      <c r="D372" s="27" t="n">
        <v>0</v>
      </c>
      <c r="E372" s="26" t="n">
        <v>7</v>
      </c>
      <c r="F372" s="26" t="n">
        <v>1</v>
      </c>
      <c r="G372" s="25" t="n">
        <v>0</v>
      </c>
      <c r="H372" s="25">
        <f>ROUND(B372*0.14575,0)</f>
        <v/>
      </c>
      <c r="I372" s="25">
        <f>B372-H372</f>
        <v/>
      </c>
      <c r="J372" s="25">
        <f>IF(MAX(0,I372-ROUNDUP(IF(I372&lt;=158333,54167,I372*LOOKUP(I372,{0,158334,300000,550000,708331},{0,0.3,0.2,0.1,0})+LOOKUP(I372,{0,158334,300000,550000,708331},{0,6667,36667,91667,162500})),0)-LOOKUP(I372,{0,2120834,2162500,2204167,2245834},{48334,40000,26667,13334,0}))&lt;=0,0,ROUND(MAX(0,I372-ROUNDUP(IF(I372&lt;=158333,54167,I372*LOOKUP(I372,{0,158334,300000,550000,708331},{0,0.3,0.2,0.1,0})+LOOKUP(I372,{0,158334,300000,550000,708331},{0,6667,36667,91667,162500})),0)-LOOKUP(I372,{0,2120834,2162500,2204167,2245834},{48334,40000,26667,13334,0}))*LOOKUP(MAX(0,I372-ROUNDUP(IF(I372&lt;=158333,54167,I372*LOOKUP(I372,{0,158334,300000,550000,708331},{0,0.3,0.2,0.1,0})+LOOKUP(I372,{0,158334,300000,550000,708331},{0,6667,36667,91667,162500})),0)-LOOKUP(I372,{0,2120834,2162500,2204167,2245834},{48334,40000,26667,13334,0})),{0,162501,275001,579167,750001,1500001,3333334},{0.05105,0.1021,0.2042,0.23483,0.33693,0.4084,0.45945})-LOOKUP(MAX(0,I372-ROUNDUP(IF(I372&lt;=158333,54167,I372*LOOKUP(I372,{0,158334,300000,550000,708331},{0,0.3,0.2,0.1,0})+LOOKUP(I372,{0,158334,300000,550000,708331},{0,6667,36667,91667,162500})),0)-LOOKUP(I372,{0,2120834,2162500,2204167,2245834},{48334,40000,26667,13334,0})),{0,162501,275001,579167,750001,1500001,3333334},{0,8296,36374,54113,130688,237893,408061}),-1))</f>
        <v/>
      </c>
      <c r="K372" s="25">
        <f>IF(AND(D372&gt;0,C372&gt;=E372),ROUND(B372*D372,0),0)</f>
        <v/>
      </c>
      <c r="L372" s="25">
        <f>ROUND(K372*0.14575,0)</f>
        <v/>
      </c>
      <c r="M372" s="25">
        <f>IF(K372=0,0,ROUNDDOWN(ROUND((K372-L372)*LOOKUP(I372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72" s="25">
        <f>B372*C372+K372</f>
        <v/>
      </c>
      <c r="O372" s="25">
        <f>H372*C372+L372</f>
        <v/>
      </c>
      <c r="P372" s="25">
        <f>J372*C372+M372</f>
        <v/>
      </c>
      <c r="Q372" s="25">
        <f>IF(F372=1,IF(N372&lt;741000,0,IF(N372&lt;2191000,N372-740000,IF(N372&lt;2193000,1451000,IF(N372&lt;2196000,1453000,IF(N372&lt;2200000,1456000,IF(N372&lt;6600000,ROUND(IF(FLOOR(N372,4000)&lt;=3600000,FLOOR(N372,4000)*0.7-80000,FLOOR(N372,4000)*0.8-440000),0),IF(N372&lt;=8500000,ROUNDDOWN(N372*0.9-1100000,0),N372-1950000))))))),IF(N372&lt;651000,0,IF(N372&lt;1900000,N372-650000,IF(N372&lt;6600000,ROUND(IF(FLOOR(N372,4000)&lt;=3600000,FLOOR(N372,4000)*0.7-80000,FLOOR(N372,4000)*0.8-440000),0),IF(N372&lt;=8500000,ROUNDDOWN(N372*0.9-1100000,0),N372-1950000)))))</f>
        <v/>
      </c>
      <c r="R372" s="25">
        <f>IF(F372=1,LOOKUP(Q372,{0,4890001,6550001,23500001},{1040000,670000,620000,0}),LOOKUP(Q372,{0,1320001,3360001,4890001,6550001,23500001},{950000,880000,680000,630000,580000,0}))</f>
        <v/>
      </c>
      <c r="S372" s="25">
        <f>MAX(0,ROUNDDOWN(Q372-O372-R372-G372,-3))</f>
        <v/>
      </c>
      <c r="T372" s="25">
        <f>IF(S372&lt;=0,0,ROUNDDOWN(S372*LOOKUP(S372,{0,1950001,3300001,6950001,9000001,18000001,40000001},{0.05,0.1,0.2,0.23,0.33,0.4,0.45})-LOOKUP(S372,{0,1950001,3300001,6950001,9000001,18000001,40000001},{0,97500,427500,636000,1536000,2796000,4796000}),0)+ROUNDDOWN(ROUNDDOWN(S372*LOOKUP(S372,{0,1950001,3300001,6950001,9000001,18000001,40000001},{0.05,0.1,0.2,0.23,0.33,0.4,0.45})-LOOKUP(S372,{0,1950001,3300001,6950001,9000001,18000001,40000001},{0,97500,427500,636000,1536000,2796000,4796000}),0)*0.021,0))</f>
        <v/>
      </c>
      <c r="U372" s="25">
        <f>P372-T372</f>
        <v/>
      </c>
      <c r="V372" s="26">
        <f>IF(AND(P372&gt;0,T372=0),1,0)</f>
        <v/>
      </c>
    </row>
    <row r="373">
      <c r="A373" t="inlineStr">
        <is>
          <t>1万円刻み</t>
        </is>
      </c>
      <c r="B373" s="25">
        <f>'4_1万円刻み'!$A$18</f>
        <v/>
      </c>
      <c r="C373" s="26" t="n">
        <v>11</v>
      </c>
      <c r="D373" s="27" t="n">
        <v>0</v>
      </c>
      <c r="E373" s="26" t="n">
        <v>7</v>
      </c>
      <c r="F373" s="26" t="n">
        <v>1</v>
      </c>
      <c r="G373" s="25" t="n">
        <v>0</v>
      </c>
      <c r="H373" s="25">
        <f>ROUND(B373*0.14575,0)</f>
        <v/>
      </c>
      <c r="I373" s="25">
        <f>B373-H373</f>
        <v/>
      </c>
      <c r="J373" s="25">
        <f>IF(MAX(0,I373-ROUNDUP(IF(I373&lt;=158333,54167,I373*LOOKUP(I373,{0,158334,300000,550000,708331},{0,0.3,0.2,0.1,0})+LOOKUP(I373,{0,158334,300000,550000,708331},{0,6667,36667,91667,162500})),0)-LOOKUP(I373,{0,2120834,2162500,2204167,2245834},{48334,40000,26667,13334,0}))&lt;=0,0,ROUND(MAX(0,I373-ROUNDUP(IF(I373&lt;=158333,54167,I373*LOOKUP(I373,{0,158334,300000,550000,708331},{0,0.3,0.2,0.1,0})+LOOKUP(I373,{0,158334,300000,550000,708331},{0,6667,36667,91667,162500})),0)-LOOKUP(I373,{0,2120834,2162500,2204167,2245834},{48334,40000,26667,13334,0}))*LOOKUP(MAX(0,I373-ROUNDUP(IF(I373&lt;=158333,54167,I373*LOOKUP(I373,{0,158334,300000,550000,708331},{0,0.3,0.2,0.1,0})+LOOKUP(I373,{0,158334,300000,550000,708331},{0,6667,36667,91667,162500})),0)-LOOKUP(I373,{0,2120834,2162500,2204167,2245834},{48334,40000,26667,13334,0})),{0,162501,275001,579167,750001,1500001,3333334},{0.05105,0.1021,0.2042,0.23483,0.33693,0.4084,0.45945})-LOOKUP(MAX(0,I373-ROUNDUP(IF(I373&lt;=158333,54167,I373*LOOKUP(I373,{0,158334,300000,550000,708331},{0,0.3,0.2,0.1,0})+LOOKUP(I373,{0,158334,300000,550000,708331},{0,6667,36667,91667,162500})),0)-LOOKUP(I373,{0,2120834,2162500,2204167,2245834},{48334,40000,26667,13334,0})),{0,162501,275001,579167,750001,1500001,3333334},{0,8296,36374,54113,130688,237893,408061}),-1))</f>
        <v/>
      </c>
      <c r="K373" s="25">
        <f>IF(AND(D373&gt;0,C373&gt;=E373),ROUND(B373*D373,0),0)</f>
        <v/>
      </c>
      <c r="L373" s="25">
        <f>ROUND(K373*0.14575,0)</f>
        <v/>
      </c>
      <c r="M373" s="25">
        <f>IF(K373=0,0,ROUNDDOWN(ROUND((K373-L373)*LOOKUP(I373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73" s="25">
        <f>B373*C373+K373</f>
        <v/>
      </c>
      <c r="O373" s="25">
        <f>H373*C373+L373</f>
        <v/>
      </c>
      <c r="P373" s="25">
        <f>J373*C373+M373</f>
        <v/>
      </c>
      <c r="Q373" s="25">
        <f>IF(F373=1,IF(N373&lt;741000,0,IF(N373&lt;2191000,N373-740000,IF(N373&lt;2193000,1451000,IF(N373&lt;2196000,1453000,IF(N373&lt;2200000,1456000,IF(N373&lt;6600000,ROUND(IF(FLOOR(N373,4000)&lt;=3600000,FLOOR(N373,4000)*0.7-80000,FLOOR(N373,4000)*0.8-440000),0),IF(N373&lt;=8500000,ROUNDDOWN(N373*0.9-1100000,0),N373-1950000))))))),IF(N373&lt;651000,0,IF(N373&lt;1900000,N373-650000,IF(N373&lt;6600000,ROUND(IF(FLOOR(N373,4000)&lt;=3600000,FLOOR(N373,4000)*0.7-80000,FLOOR(N373,4000)*0.8-440000),0),IF(N373&lt;=8500000,ROUNDDOWN(N373*0.9-1100000,0),N373-1950000)))))</f>
        <v/>
      </c>
      <c r="R373" s="25">
        <f>IF(F373=1,LOOKUP(Q373,{0,4890001,6550001,23500001},{1040000,670000,620000,0}),LOOKUP(Q373,{0,1320001,3360001,4890001,6550001,23500001},{950000,880000,680000,630000,580000,0}))</f>
        <v/>
      </c>
      <c r="S373" s="25">
        <f>MAX(0,ROUNDDOWN(Q373-O373-R373-G373,-3))</f>
        <v/>
      </c>
      <c r="T373" s="25">
        <f>IF(S373&lt;=0,0,ROUNDDOWN(S373*LOOKUP(S373,{0,1950001,3300001,6950001,9000001,18000001,40000001},{0.05,0.1,0.2,0.23,0.33,0.4,0.45})-LOOKUP(S373,{0,1950001,3300001,6950001,9000001,18000001,40000001},{0,97500,427500,636000,1536000,2796000,4796000}),0)+ROUNDDOWN(ROUNDDOWN(S373*LOOKUP(S373,{0,1950001,3300001,6950001,9000001,18000001,40000001},{0.05,0.1,0.2,0.23,0.33,0.4,0.45})-LOOKUP(S373,{0,1950001,3300001,6950001,9000001,18000001,40000001},{0,97500,427500,636000,1536000,2796000,4796000}),0)*0.021,0))</f>
        <v/>
      </c>
      <c r="U373" s="25">
        <f>P373-T373</f>
        <v/>
      </c>
      <c r="V373" s="26">
        <f>IF(AND(P373&gt;0,T373=0),1,0)</f>
        <v/>
      </c>
    </row>
    <row r="374">
      <c r="A374" t="inlineStr">
        <is>
          <t>1万円刻み</t>
        </is>
      </c>
      <c r="B374" s="25">
        <f>'4_1万円刻み'!$A$18</f>
        <v/>
      </c>
      <c r="C374" s="26" t="n">
        <v>12</v>
      </c>
      <c r="D374" s="27" t="n">
        <v>0</v>
      </c>
      <c r="E374" s="26" t="n">
        <v>7</v>
      </c>
      <c r="F374" s="26" t="n">
        <v>1</v>
      </c>
      <c r="G374" s="25" t="n">
        <v>0</v>
      </c>
      <c r="H374" s="25">
        <f>ROUND(B374*0.14575,0)</f>
        <v/>
      </c>
      <c r="I374" s="25">
        <f>B374-H374</f>
        <v/>
      </c>
      <c r="J374" s="25">
        <f>IF(MAX(0,I374-ROUNDUP(IF(I374&lt;=158333,54167,I374*LOOKUP(I374,{0,158334,300000,550000,708331},{0,0.3,0.2,0.1,0})+LOOKUP(I374,{0,158334,300000,550000,708331},{0,6667,36667,91667,162500})),0)-LOOKUP(I374,{0,2120834,2162500,2204167,2245834},{48334,40000,26667,13334,0}))&lt;=0,0,ROUND(MAX(0,I374-ROUNDUP(IF(I374&lt;=158333,54167,I374*LOOKUP(I374,{0,158334,300000,550000,708331},{0,0.3,0.2,0.1,0})+LOOKUP(I374,{0,158334,300000,550000,708331},{0,6667,36667,91667,162500})),0)-LOOKUP(I374,{0,2120834,2162500,2204167,2245834},{48334,40000,26667,13334,0}))*LOOKUP(MAX(0,I374-ROUNDUP(IF(I374&lt;=158333,54167,I374*LOOKUP(I374,{0,158334,300000,550000,708331},{0,0.3,0.2,0.1,0})+LOOKUP(I374,{0,158334,300000,550000,708331},{0,6667,36667,91667,162500})),0)-LOOKUP(I374,{0,2120834,2162500,2204167,2245834},{48334,40000,26667,13334,0})),{0,162501,275001,579167,750001,1500001,3333334},{0.05105,0.1021,0.2042,0.23483,0.33693,0.4084,0.45945})-LOOKUP(MAX(0,I374-ROUNDUP(IF(I374&lt;=158333,54167,I374*LOOKUP(I374,{0,158334,300000,550000,708331},{0,0.3,0.2,0.1,0})+LOOKUP(I374,{0,158334,300000,550000,708331},{0,6667,36667,91667,162500})),0)-LOOKUP(I374,{0,2120834,2162500,2204167,2245834},{48334,40000,26667,13334,0})),{0,162501,275001,579167,750001,1500001,3333334},{0,8296,36374,54113,130688,237893,408061}),-1))</f>
        <v/>
      </c>
      <c r="K374" s="25">
        <f>IF(AND(D374&gt;0,C374&gt;=E374),ROUND(B374*D374,0),0)</f>
        <v/>
      </c>
      <c r="L374" s="25">
        <f>ROUND(K374*0.14575,0)</f>
        <v/>
      </c>
      <c r="M374" s="25">
        <f>IF(K374=0,0,ROUNDDOWN(ROUND((K374-L374)*LOOKUP(I374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74" s="25">
        <f>B374*C374+K374</f>
        <v/>
      </c>
      <c r="O374" s="25">
        <f>H374*C374+L374</f>
        <v/>
      </c>
      <c r="P374" s="25">
        <f>J374*C374+M374</f>
        <v/>
      </c>
      <c r="Q374" s="25">
        <f>IF(F374=1,IF(N374&lt;741000,0,IF(N374&lt;2191000,N374-740000,IF(N374&lt;2193000,1451000,IF(N374&lt;2196000,1453000,IF(N374&lt;2200000,1456000,IF(N374&lt;6600000,ROUND(IF(FLOOR(N374,4000)&lt;=3600000,FLOOR(N374,4000)*0.7-80000,FLOOR(N374,4000)*0.8-440000),0),IF(N374&lt;=8500000,ROUNDDOWN(N374*0.9-1100000,0),N374-1950000))))))),IF(N374&lt;651000,0,IF(N374&lt;1900000,N374-650000,IF(N374&lt;6600000,ROUND(IF(FLOOR(N374,4000)&lt;=3600000,FLOOR(N374,4000)*0.7-80000,FLOOR(N374,4000)*0.8-440000),0),IF(N374&lt;=8500000,ROUNDDOWN(N374*0.9-1100000,0),N374-1950000)))))</f>
        <v/>
      </c>
      <c r="R374" s="25">
        <f>IF(F374=1,LOOKUP(Q374,{0,4890001,6550001,23500001},{1040000,670000,620000,0}),LOOKUP(Q374,{0,1320001,3360001,4890001,6550001,23500001},{950000,880000,680000,630000,580000,0}))</f>
        <v/>
      </c>
      <c r="S374" s="25">
        <f>MAX(0,ROUNDDOWN(Q374-O374-R374-G374,-3))</f>
        <v/>
      </c>
      <c r="T374" s="25">
        <f>IF(S374&lt;=0,0,ROUNDDOWN(S374*LOOKUP(S374,{0,1950001,3300001,6950001,9000001,18000001,40000001},{0.05,0.1,0.2,0.23,0.33,0.4,0.45})-LOOKUP(S374,{0,1950001,3300001,6950001,9000001,18000001,40000001},{0,97500,427500,636000,1536000,2796000,4796000}),0)+ROUNDDOWN(ROUNDDOWN(S374*LOOKUP(S374,{0,1950001,3300001,6950001,9000001,18000001,40000001},{0.05,0.1,0.2,0.23,0.33,0.4,0.45})-LOOKUP(S374,{0,1950001,3300001,6950001,9000001,18000001,40000001},{0,97500,427500,636000,1536000,2796000,4796000}),0)*0.021,0))</f>
        <v/>
      </c>
      <c r="U374" s="25">
        <f>P374-T374</f>
        <v/>
      </c>
      <c r="V374" s="26">
        <f>IF(AND(P374&gt;0,T374=0),1,0)</f>
        <v/>
      </c>
    </row>
    <row r="375">
      <c r="A375" t="inlineStr">
        <is>
          <t>1万円刻み</t>
        </is>
      </c>
      <c r="B375" s="25">
        <f>'4_1万円刻み'!$A$19</f>
        <v/>
      </c>
      <c r="C375" s="26" t="n">
        <v>1</v>
      </c>
      <c r="D375" s="27" t="n">
        <v>0</v>
      </c>
      <c r="E375" s="26" t="n">
        <v>7</v>
      </c>
      <c r="F375" s="26" t="n">
        <v>1</v>
      </c>
      <c r="G375" s="25" t="n">
        <v>0</v>
      </c>
      <c r="H375" s="25">
        <f>ROUND(B375*0.14575,0)</f>
        <v/>
      </c>
      <c r="I375" s="25">
        <f>B375-H375</f>
        <v/>
      </c>
      <c r="J375" s="25">
        <f>IF(MAX(0,I375-ROUNDUP(IF(I375&lt;=158333,54167,I375*LOOKUP(I375,{0,158334,300000,550000,708331},{0,0.3,0.2,0.1,0})+LOOKUP(I375,{0,158334,300000,550000,708331},{0,6667,36667,91667,162500})),0)-LOOKUP(I375,{0,2120834,2162500,2204167,2245834},{48334,40000,26667,13334,0}))&lt;=0,0,ROUND(MAX(0,I375-ROUNDUP(IF(I375&lt;=158333,54167,I375*LOOKUP(I375,{0,158334,300000,550000,708331},{0,0.3,0.2,0.1,0})+LOOKUP(I375,{0,158334,300000,550000,708331},{0,6667,36667,91667,162500})),0)-LOOKUP(I375,{0,2120834,2162500,2204167,2245834},{48334,40000,26667,13334,0}))*LOOKUP(MAX(0,I375-ROUNDUP(IF(I375&lt;=158333,54167,I375*LOOKUP(I375,{0,158334,300000,550000,708331},{0,0.3,0.2,0.1,0})+LOOKUP(I375,{0,158334,300000,550000,708331},{0,6667,36667,91667,162500})),0)-LOOKUP(I375,{0,2120834,2162500,2204167,2245834},{48334,40000,26667,13334,0})),{0,162501,275001,579167,750001,1500001,3333334},{0.05105,0.1021,0.2042,0.23483,0.33693,0.4084,0.45945})-LOOKUP(MAX(0,I375-ROUNDUP(IF(I375&lt;=158333,54167,I375*LOOKUP(I375,{0,158334,300000,550000,708331},{0,0.3,0.2,0.1,0})+LOOKUP(I375,{0,158334,300000,550000,708331},{0,6667,36667,91667,162500})),0)-LOOKUP(I375,{0,2120834,2162500,2204167,2245834},{48334,40000,26667,13334,0})),{0,162501,275001,579167,750001,1500001,3333334},{0,8296,36374,54113,130688,237893,408061}),-1))</f>
        <v/>
      </c>
      <c r="K375" s="25">
        <f>IF(AND(D375&gt;0,C375&gt;=E375),ROUND(B375*D375,0),0)</f>
        <v/>
      </c>
      <c r="L375" s="25">
        <f>ROUND(K375*0.14575,0)</f>
        <v/>
      </c>
      <c r="M375" s="25">
        <f>IF(K375=0,0,ROUNDDOWN(ROUND((K375-L375)*LOOKUP(I375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75" s="25">
        <f>B375*C375+K375</f>
        <v/>
      </c>
      <c r="O375" s="25">
        <f>H375*C375+L375</f>
        <v/>
      </c>
      <c r="P375" s="25">
        <f>J375*C375+M375</f>
        <v/>
      </c>
      <c r="Q375" s="25">
        <f>IF(F375=1,IF(N375&lt;741000,0,IF(N375&lt;2191000,N375-740000,IF(N375&lt;2193000,1451000,IF(N375&lt;2196000,1453000,IF(N375&lt;2200000,1456000,IF(N375&lt;6600000,ROUND(IF(FLOOR(N375,4000)&lt;=3600000,FLOOR(N375,4000)*0.7-80000,FLOOR(N375,4000)*0.8-440000),0),IF(N375&lt;=8500000,ROUNDDOWN(N375*0.9-1100000,0),N375-1950000))))))),IF(N375&lt;651000,0,IF(N375&lt;1900000,N375-650000,IF(N375&lt;6600000,ROUND(IF(FLOOR(N375,4000)&lt;=3600000,FLOOR(N375,4000)*0.7-80000,FLOOR(N375,4000)*0.8-440000),0),IF(N375&lt;=8500000,ROUNDDOWN(N375*0.9-1100000,0),N375-1950000)))))</f>
        <v/>
      </c>
      <c r="R375" s="25">
        <f>IF(F375=1,LOOKUP(Q375,{0,4890001,6550001,23500001},{1040000,670000,620000,0}),LOOKUP(Q375,{0,1320001,3360001,4890001,6550001,23500001},{950000,880000,680000,630000,580000,0}))</f>
        <v/>
      </c>
      <c r="S375" s="25">
        <f>MAX(0,ROUNDDOWN(Q375-O375-R375-G375,-3))</f>
        <v/>
      </c>
      <c r="T375" s="25">
        <f>IF(S375&lt;=0,0,ROUNDDOWN(S375*LOOKUP(S375,{0,1950001,3300001,6950001,9000001,18000001,40000001},{0.05,0.1,0.2,0.23,0.33,0.4,0.45})-LOOKUP(S375,{0,1950001,3300001,6950001,9000001,18000001,40000001},{0,97500,427500,636000,1536000,2796000,4796000}),0)+ROUNDDOWN(ROUNDDOWN(S375*LOOKUP(S375,{0,1950001,3300001,6950001,9000001,18000001,40000001},{0.05,0.1,0.2,0.23,0.33,0.4,0.45})-LOOKUP(S375,{0,1950001,3300001,6950001,9000001,18000001,40000001},{0,97500,427500,636000,1536000,2796000,4796000}),0)*0.021,0))</f>
        <v/>
      </c>
      <c r="U375" s="25">
        <f>P375-T375</f>
        <v/>
      </c>
      <c r="V375" s="26">
        <f>IF(AND(P375&gt;0,T375=0),1,0)</f>
        <v/>
      </c>
    </row>
    <row r="376">
      <c r="A376" t="inlineStr">
        <is>
          <t>1万円刻み</t>
        </is>
      </c>
      <c r="B376" s="25">
        <f>'4_1万円刻み'!$A$19</f>
        <v/>
      </c>
      <c r="C376" s="26" t="n">
        <v>2</v>
      </c>
      <c r="D376" s="27" t="n">
        <v>0</v>
      </c>
      <c r="E376" s="26" t="n">
        <v>7</v>
      </c>
      <c r="F376" s="26" t="n">
        <v>1</v>
      </c>
      <c r="G376" s="25" t="n">
        <v>0</v>
      </c>
      <c r="H376" s="25">
        <f>ROUND(B376*0.14575,0)</f>
        <v/>
      </c>
      <c r="I376" s="25">
        <f>B376-H376</f>
        <v/>
      </c>
      <c r="J376" s="25">
        <f>IF(MAX(0,I376-ROUNDUP(IF(I376&lt;=158333,54167,I376*LOOKUP(I376,{0,158334,300000,550000,708331},{0,0.3,0.2,0.1,0})+LOOKUP(I376,{0,158334,300000,550000,708331},{0,6667,36667,91667,162500})),0)-LOOKUP(I376,{0,2120834,2162500,2204167,2245834},{48334,40000,26667,13334,0}))&lt;=0,0,ROUND(MAX(0,I376-ROUNDUP(IF(I376&lt;=158333,54167,I376*LOOKUP(I376,{0,158334,300000,550000,708331},{0,0.3,0.2,0.1,0})+LOOKUP(I376,{0,158334,300000,550000,708331},{0,6667,36667,91667,162500})),0)-LOOKUP(I376,{0,2120834,2162500,2204167,2245834},{48334,40000,26667,13334,0}))*LOOKUP(MAX(0,I376-ROUNDUP(IF(I376&lt;=158333,54167,I376*LOOKUP(I376,{0,158334,300000,550000,708331},{0,0.3,0.2,0.1,0})+LOOKUP(I376,{0,158334,300000,550000,708331},{0,6667,36667,91667,162500})),0)-LOOKUP(I376,{0,2120834,2162500,2204167,2245834},{48334,40000,26667,13334,0})),{0,162501,275001,579167,750001,1500001,3333334},{0.05105,0.1021,0.2042,0.23483,0.33693,0.4084,0.45945})-LOOKUP(MAX(0,I376-ROUNDUP(IF(I376&lt;=158333,54167,I376*LOOKUP(I376,{0,158334,300000,550000,708331},{0,0.3,0.2,0.1,0})+LOOKUP(I376,{0,158334,300000,550000,708331},{0,6667,36667,91667,162500})),0)-LOOKUP(I376,{0,2120834,2162500,2204167,2245834},{48334,40000,26667,13334,0})),{0,162501,275001,579167,750001,1500001,3333334},{0,8296,36374,54113,130688,237893,408061}),-1))</f>
        <v/>
      </c>
      <c r="K376" s="25">
        <f>IF(AND(D376&gt;0,C376&gt;=E376),ROUND(B376*D376,0),0)</f>
        <v/>
      </c>
      <c r="L376" s="25">
        <f>ROUND(K376*0.14575,0)</f>
        <v/>
      </c>
      <c r="M376" s="25">
        <f>IF(K376=0,0,ROUNDDOWN(ROUND((K376-L376)*LOOKUP(I376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76" s="25">
        <f>B376*C376+K376</f>
        <v/>
      </c>
      <c r="O376" s="25">
        <f>H376*C376+L376</f>
        <v/>
      </c>
      <c r="P376" s="25">
        <f>J376*C376+M376</f>
        <v/>
      </c>
      <c r="Q376" s="25">
        <f>IF(F376=1,IF(N376&lt;741000,0,IF(N376&lt;2191000,N376-740000,IF(N376&lt;2193000,1451000,IF(N376&lt;2196000,1453000,IF(N376&lt;2200000,1456000,IF(N376&lt;6600000,ROUND(IF(FLOOR(N376,4000)&lt;=3600000,FLOOR(N376,4000)*0.7-80000,FLOOR(N376,4000)*0.8-440000),0),IF(N376&lt;=8500000,ROUNDDOWN(N376*0.9-1100000,0),N376-1950000))))))),IF(N376&lt;651000,0,IF(N376&lt;1900000,N376-650000,IF(N376&lt;6600000,ROUND(IF(FLOOR(N376,4000)&lt;=3600000,FLOOR(N376,4000)*0.7-80000,FLOOR(N376,4000)*0.8-440000),0),IF(N376&lt;=8500000,ROUNDDOWN(N376*0.9-1100000,0),N376-1950000)))))</f>
        <v/>
      </c>
      <c r="R376" s="25">
        <f>IF(F376=1,LOOKUP(Q376,{0,4890001,6550001,23500001},{1040000,670000,620000,0}),LOOKUP(Q376,{0,1320001,3360001,4890001,6550001,23500001},{950000,880000,680000,630000,580000,0}))</f>
        <v/>
      </c>
      <c r="S376" s="25">
        <f>MAX(0,ROUNDDOWN(Q376-O376-R376-G376,-3))</f>
        <v/>
      </c>
      <c r="T376" s="25">
        <f>IF(S376&lt;=0,0,ROUNDDOWN(S376*LOOKUP(S376,{0,1950001,3300001,6950001,9000001,18000001,40000001},{0.05,0.1,0.2,0.23,0.33,0.4,0.45})-LOOKUP(S376,{0,1950001,3300001,6950001,9000001,18000001,40000001},{0,97500,427500,636000,1536000,2796000,4796000}),0)+ROUNDDOWN(ROUNDDOWN(S376*LOOKUP(S376,{0,1950001,3300001,6950001,9000001,18000001,40000001},{0.05,0.1,0.2,0.23,0.33,0.4,0.45})-LOOKUP(S376,{0,1950001,3300001,6950001,9000001,18000001,40000001},{0,97500,427500,636000,1536000,2796000,4796000}),0)*0.021,0))</f>
        <v/>
      </c>
      <c r="U376" s="25">
        <f>P376-T376</f>
        <v/>
      </c>
      <c r="V376" s="26">
        <f>IF(AND(P376&gt;0,T376=0),1,0)</f>
        <v/>
      </c>
    </row>
    <row r="377">
      <c r="A377" t="inlineStr">
        <is>
          <t>1万円刻み</t>
        </is>
      </c>
      <c r="B377" s="25">
        <f>'4_1万円刻み'!$A$19</f>
        <v/>
      </c>
      <c r="C377" s="26" t="n">
        <v>3</v>
      </c>
      <c r="D377" s="27" t="n">
        <v>0</v>
      </c>
      <c r="E377" s="26" t="n">
        <v>7</v>
      </c>
      <c r="F377" s="26" t="n">
        <v>1</v>
      </c>
      <c r="G377" s="25" t="n">
        <v>0</v>
      </c>
      <c r="H377" s="25">
        <f>ROUND(B377*0.14575,0)</f>
        <v/>
      </c>
      <c r="I377" s="25">
        <f>B377-H377</f>
        <v/>
      </c>
      <c r="J377" s="25">
        <f>IF(MAX(0,I377-ROUNDUP(IF(I377&lt;=158333,54167,I377*LOOKUP(I377,{0,158334,300000,550000,708331},{0,0.3,0.2,0.1,0})+LOOKUP(I377,{0,158334,300000,550000,708331},{0,6667,36667,91667,162500})),0)-LOOKUP(I377,{0,2120834,2162500,2204167,2245834},{48334,40000,26667,13334,0}))&lt;=0,0,ROUND(MAX(0,I377-ROUNDUP(IF(I377&lt;=158333,54167,I377*LOOKUP(I377,{0,158334,300000,550000,708331},{0,0.3,0.2,0.1,0})+LOOKUP(I377,{0,158334,300000,550000,708331},{0,6667,36667,91667,162500})),0)-LOOKUP(I377,{0,2120834,2162500,2204167,2245834},{48334,40000,26667,13334,0}))*LOOKUP(MAX(0,I377-ROUNDUP(IF(I377&lt;=158333,54167,I377*LOOKUP(I377,{0,158334,300000,550000,708331},{0,0.3,0.2,0.1,0})+LOOKUP(I377,{0,158334,300000,550000,708331},{0,6667,36667,91667,162500})),0)-LOOKUP(I377,{0,2120834,2162500,2204167,2245834},{48334,40000,26667,13334,0})),{0,162501,275001,579167,750001,1500001,3333334},{0.05105,0.1021,0.2042,0.23483,0.33693,0.4084,0.45945})-LOOKUP(MAX(0,I377-ROUNDUP(IF(I377&lt;=158333,54167,I377*LOOKUP(I377,{0,158334,300000,550000,708331},{0,0.3,0.2,0.1,0})+LOOKUP(I377,{0,158334,300000,550000,708331},{0,6667,36667,91667,162500})),0)-LOOKUP(I377,{0,2120834,2162500,2204167,2245834},{48334,40000,26667,13334,0})),{0,162501,275001,579167,750001,1500001,3333334},{0,8296,36374,54113,130688,237893,408061}),-1))</f>
        <v/>
      </c>
      <c r="K377" s="25">
        <f>IF(AND(D377&gt;0,C377&gt;=E377),ROUND(B377*D377,0),0)</f>
        <v/>
      </c>
      <c r="L377" s="25">
        <f>ROUND(K377*0.14575,0)</f>
        <v/>
      </c>
      <c r="M377" s="25">
        <f>IF(K377=0,0,ROUNDDOWN(ROUND((K377-L377)*LOOKUP(I377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77" s="25">
        <f>B377*C377+K377</f>
        <v/>
      </c>
      <c r="O377" s="25">
        <f>H377*C377+L377</f>
        <v/>
      </c>
      <c r="P377" s="25">
        <f>J377*C377+M377</f>
        <v/>
      </c>
      <c r="Q377" s="25">
        <f>IF(F377=1,IF(N377&lt;741000,0,IF(N377&lt;2191000,N377-740000,IF(N377&lt;2193000,1451000,IF(N377&lt;2196000,1453000,IF(N377&lt;2200000,1456000,IF(N377&lt;6600000,ROUND(IF(FLOOR(N377,4000)&lt;=3600000,FLOOR(N377,4000)*0.7-80000,FLOOR(N377,4000)*0.8-440000),0),IF(N377&lt;=8500000,ROUNDDOWN(N377*0.9-1100000,0),N377-1950000))))))),IF(N377&lt;651000,0,IF(N377&lt;1900000,N377-650000,IF(N377&lt;6600000,ROUND(IF(FLOOR(N377,4000)&lt;=3600000,FLOOR(N377,4000)*0.7-80000,FLOOR(N377,4000)*0.8-440000),0),IF(N377&lt;=8500000,ROUNDDOWN(N377*0.9-1100000,0),N377-1950000)))))</f>
        <v/>
      </c>
      <c r="R377" s="25">
        <f>IF(F377=1,LOOKUP(Q377,{0,4890001,6550001,23500001},{1040000,670000,620000,0}),LOOKUP(Q377,{0,1320001,3360001,4890001,6550001,23500001},{950000,880000,680000,630000,580000,0}))</f>
        <v/>
      </c>
      <c r="S377" s="25">
        <f>MAX(0,ROUNDDOWN(Q377-O377-R377-G377,-3))</f>
        <v/>
      </c>
      <c r="T377" s="25">
        <f>IF(S377&lt;=0,0,ROUNDDOWN(S377*LOOKUP(S377,{0,1950001,3300001,6950001,9000001,18000001,40000001},{0.05,0.1,0.2,0.23,0.33,0.4,0.45})-LOOKUP(S377,{0,1950001,3300001,6950001,9000001,18000001,40000001},{0,97500,427500,636000,1536000,2796000,4796000}),0)+ROUNDDOWN(ROUNDDOWN(S377*LOOKUP(S377,{0,1950001,3300001,6950001,9000001,18000001,40000001},{0.05,0.1,0.2,0.23,0.33,0.4,0.45})-LOOKUP(S377,{0,1950001,3300001,6950001,9000001,18000001,40000001},{0,97500,427500,636000,1536000,2796000,4796000}),0)*0.021,0))</f>
        <v/>
      </c>
      <c r="U377" s="25">
        <f>P377-T377</f>
        <v/>
      </c>
      <c r="V377" s="26">
        <f>IF(AND(P377&gt;0,T377=0),1,0)</f>
        <v/>
      </c>
    </row>
    <row r="378">
      <c r="A378" t="inlineStr">
        <is>
          <t>1万円刻み</t>
        </is>
      </c>
      <c r="B378" s="25">
        <f>'4_1万円刻み'!$A$19</f>
        <v/>
      </c>
      <c r="C378" s="26" t="n">
        <v>4</v>
      </c>
      <c r="D378" s="27" t="n">
        <v>0</v>
      </c>
      <c r="E378" s="26" t="n">
        <v>7</v>
      </c>
      <c r="F378" s="26" t="n">
        <v>1</v>
      </c>
      <c r="G378" s="25" t="n">
        <v>0</v>
      </c>
      <c r="H378" s="25">
        <f>ROUND(B378*0.14575,0)</f>
        <v/>
      </c>
      <c r="I378" s="25">
        <f>B378-H378</f>
        <v/>
      </c>
      <c r="J378" s="25">
        <f>IF(MAX(0,I378-ROUNDUP(IF(I378&lt;=158333,54167,I378*LOOKUP(I378,{0,158334,300000,550000,708331},{0,0.3,0.2,0.1,0})+LOOKUP(I378,{0,158334,300000,550000,708331},{0,6667,36667,91667,162500})),0)-LOOKUP(I378,{0,2120834,2162500,2204167,2245834},{48334,40000,26667,13334,0}))&lt;=0,0,ROUND(MAX(0,I378-ROUNDUP(IF(I378&lt;=158333,54167,I378*LOOKUP(I378,{0,158334,300000,550000,708331},{0,0.3,0.2,0.1,0})+LOOKUP(I378,{0,158334,300000,550000,708331},{0,6667,36667,91667,162500})),0)-LOOKUP(I378,{0,2120834,2162500,2204167,2245834},{48334,40000,26667,13334,0}))*LOOKUP(MAX(0,I378-ROUNDUP(IF(I378&lt;=158333,54167,I378*LOOKUP(I378,{0,158334,300000,550000,708331},{0,0.3,0.2,0.1,0})+LOOKUP(I378,{0,158334,300000,550000,708331},{0,6667,36667,91667,162500})),0)-LOOKUP(I378,{0,2120834,2162500,2204167,2245834},{48334,40000,26667,13334,0})),{0,162501,275001,579167,750001,1500001,3333334},{0.05105,0.1021,0.2042,0.23483,0.33693,0.4084,0.45945})-LOOKUP(MAX(0,I378-ROUNDUP(IF(I378&lt;=158333,54167,I378*LOOKUP(I378,{0,158334,300000,550000,708331},{0,0.3,0.2,0.1,0})+LOOKUP(I378,{0,158334,300000,550000,708331},{0,6667,36667,91667,162500})),0)-LOOKUP(I378,{0,2120834,2162500,2204167,2245834},{48334,40000,26667,13334,0})),{0,162501,275001,579167,750001,1500001,3333334},{0,8296,36374,54113,130688,237893,408061}),-1))</f>
        <v/>
      </c>
      <c r="K378" s="25">
        <f>IF(AND(D378&gt;0,C378&gt;=E378),ROUND(B378*D378,0),0)</f>
        <v/>
      </c>
      <c r="L378" s="25">
        <f>ROUND(K378*0.14575,0)</f>
        <v/>
      </c>
      <c r="M378" s="25">
        <f>IF(K378=0,0,ROUNDDOWN(ROUND((K378-L378)*LOOKUP(I378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78" s="25">
        <f>B378*C378+K378</f>
        <v/>
      </c>
      <c r="O378" s="25">
        <f>H378*C378+L378</f>
        <v/>
      </c>
      <c r="P378" s="25">
        <f>J378*C378+M378</f>
        <v/>
      </c>
      <c r="Q378" s="25">
        <f>IF(F378=1,IF(N378&lt;741000,0,IF(N378&lt;2191000,N378-740000,IF(N378&lt;2193000,1451000,IF(N378&lt;2196000,1453000,IF(N378&lt;2200000,1456000,IF(N378&lt;6600000,ROUND(IF(FLOOR(N378,4000)&lt;=3600000,FLOOR(N378,4000)*0.7-80000,FLOOR(N378,4000)*0.8-440000),0),IF(N378&lt;=8500000,ROUNDDOWN(N378*0.9-1100000,0),N378-1950000))))))),IF(N378&lt;651000,0,IF(N378&lt;1900000,N378-650000,IF(N378&lt;6600000,ROUND(IF(FLOOR(N378,4000)&lt;=3600000,FLOOR(N378,4000)*0.7-80000,FLOOR(N378,4000)*0.8-440000),0),IF(N378&lt;=8500000,ROUNDDOWN(N378*0.9-1100000,0),N378-1950000)))))</f>
        <v/>
      </c>
      <c r="R378" s="25">
        <f>IF(F378=1,LOOKUP(Q378,{0,4890001,6550001,23500001},{1040000,670000,620000,0}),LOOKUP(Q378,{0,1320001,3360001,4890001,6550001,23500001},{950000,880000,680000,630000,580000,0}))</f>
        <v/>
      </c>
      <c r="S378" s="25">
        <f>MAX(0,ROUNDDOWN(Q378-O378-R378-G378,-3))</f>
        <v/>
      </c>
      <c r="T378" s="25">
        <f>IF(S378&lt;=0,0,ROUNDDOWN(S378*LOOKUP(S378,{0,1950001,3300001,6950001,9000001,18000001,40000001},{0.05,0.1,0.2,0.23,0.33,0.4,0.45})-LOOKUP(S378,{0,1950001,3300001,6950001,9000001,18000001,40000001},{0,97500,427500,636000,1536000,2796000,4796000}),0)+ROUNDDOWN(ROUNDDOWN(S378*LOOKUP(S378,{0,1950001,3300001,6950001,9000001,18000001,40000001},{0.05,0.1,0.2,0.23,0.33,0.4,0.45})-LOOKUP(S378,{0,1950001,3300001,6950001,9000001,18000001,40000001},{0,97500,427500,636000,1536000,2796000,4796000}),0)*0.021,0))</f>
        <v/>
      </c>
      <c r="U378" s="25">
        <f>P378-T378</f>
        <v/>
      </c>
      <c r="V378" s="26">
        <f>IF(AND(P378&gt;0,T378=0),1,0)</f>
        <v/>
      </c>
    </row>
    <row r="379">
      <c r="A379" t="inlineStr">
        <is>
          <t>1万円刻み</t>
        </is>
      </c>
      <c r="B379" s="25">
        <f>'4_1万円刻み'!$A$19</f>
        <v/>
      </c>
      <c r="C379" s="26" t="n">
        <v>5</v>
      </c>
      <c r="D379" s="27" t="n">
        <v>0</v>
      </c>
      <c r="E379" s="26" t="n">
        <v>7</v>
      </c>
      <c r="F379" s="26" t="n">
        <v>1</v>
      </c>
      <c r="G379" s="25" t="n">
        <v>0</v>
      </c>
      <c r="H379" s="25">
        <f>ROUND(B379*0.14575,0)</f>
        <v/>
      </c>
      <c r="I379" s="25">
        <f>B379-H379</f>
        <v/>
      </c>
      <c r="J379" s="25">
        <f>IF(MAX(0,I379-ROUNDUP(IF(I379&lt;=158333,54167,I379*LOOKUP(I379,{0,158334,300000,550000,708331},{0,0.3,0.2,0.1,0})+LOOKUP(I379,{0,158334,300000,550000,708331},{0,6667,36667,91667,162500})),0)-LOOKUP(I379,{0,2120834,2162500,2204167,2245834},{48334,40000,26667,13334,0}))&lt;=0,0,ROUND(MAX(0,I379-ROUNDUP(IF(I379&lt;=158333,54167,I379*LOOKUP(I379,{0,158334,300000,550000,708331},{0,0.3,0.2,0.1,0})+LOOKUP(I379,{0,158334,300000,550000,708331},{0,6667,36667,91667,162500})),0)-LOOKUP(I379,{0,2120834,2162500,2204167,2245834},{48334,40000,26667,13334,0}))*LOOKUP(MAX(0,I379-ROUNDUP(IF(I379&lt;=158333,54167,I379*LOOKUP(I379,{0,158334,300000,550000,708331},{0,0.3,0.2,0.1,0})+LOOKUP(I379,{0,158334,300000,550000,708331},{0,6667,36667,91667,162500})),0)-LOOKUP(I379,{0,2120834,2162500,2204167,2245834},{48334,40000,26667,13334,0})),{0,162501,275001,579167,750001,1500001,3333334},{0.05105,0.1021,0.2042,0.23483,0.33693,0.4084,0.45945})-LOOKUP(MAX(0,I379-ROUNDUP(IF(I379&lt;=158333,54167,I379*LOOKUP(I379,{0,158334,300000,550000,708331},{0,0.3,0.2,0.1,0})+LOOKUP(I379,{0,158334,300000,550000,708331},{0,6667,36667,91667,162500})),0)-LOOKUP(I379,{0,2120834,2162500,2204167,2245834},{48334,40000,26667,13334,0})),{0,162501,275001,579167,750001,1500001,3333334},{0,8296,36374,54113,130688,237893,408061}),-1))</f>
        <v/>
      </c>
      <c r="K379" s="25">
        <f>IF(AND(D379&gt;0,C379&gt;=E379),ROUND(B379*D379,0),0)</f>
        <v/>
      </c>
      <c r="L379" s="25">
        <f>ROUND(K379*0.14575,0)</f>
        <v/>
      </c>
      <c r="M379" s="25">
        <f>IF(K379=0,0,ROUNDDOWN(ROUND((K379-L379)*LOOKUP(I379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79" s="25">
        <f>B379*C379+K379</f>
        <v/>
      </c>
      <c r="O379" s="25">
        <f>H379*C379+L379</f>
        <v/>
      </c>
      <c r="P379" s="25">
        <f>J379*C379+M379</f>
        <v/>
      </c>
      <c r="Q379" s="25">
        <f>IF(F379=1,IF(N379&lt;741000,0,IF(N379&lt;2191000,N379-740000,IF(N379&lt;2193000,1451000,IF(N379&lt;2196000,1453000,IF(N379&lt;2200000,1456000,IF(N379&lt;6600000,ROUND(IF(FLOOR(N379,4000)&lt;=3600000,FLOOR(N379,4000)*0.7-80000,FLOOR(N379,4000)*0.8-440000),0),IF(N379&lt;=8500000,ROUNDDOWN(N379*0.9-1100000,0),N379-1950000))))))),IF(N379&lt;651000,0,IF(N379&lt;1900000,N379-650000,IF(N379&lt;6600000,ROUND(IF(FLOOR(N379,4000)&lt;=3600000,FLOOR(N379,4000)*0.7-80000,FLOOR(N379,4000)*0.8-440000),0),IF(N379&lt;=8500000,ROUNDDOWN(N379*0.9-1100000,0),N379-1950000)))))</f>
        <v/>
      </c>
      <c r="R379" s="25">
        <f>IF(F379=1,LOOKUP(Q379,{0,4890001,6550001,23500001},{1040000,670000,620000,0}),LOOKUP(Q379,{0,1320001,3360001,4890001,6550001,23500001},{950000,880000,680000,630000,580000,0}))</f>
        <v/>
      </c>
      <c r="S379" s="25">
        <f>MAX(0,ROUNDDOWN(Q379-O379-R379-G379,-3))</f>
        <v/>
      </c>
      <c r="T379" s="25">
        <f>IF(S379&lt;=0,0,ROUNDDOWN(S379*LOOKUP(S379,{0,1950001,3300001,6950001,9000001,18000001,40000001},{0.05,0.1,0.2,0.23,0.33,0.4,0.45})-LOOKUP(S379,{0,1950001,3300001,6950001,9000001,18000001,40000001},{0,97500,427500,636000,1536000,2796000,4796000}),0)+ROUNDDOWN(ROUNDDOWN(S379*LOOKUP(S379,{0,1950001,3300001,6950001,9000001,18000001,40000001},{0.05,0.1,0.2,0.23,0.33,0.4,0.45})-LOOKUP(S379,{0,1950001,3300001,6950001,9000001,18000001,40000001},{0,97500,427500,636000,1536000,2796000,4796000}),0)*0.021,0))</f>
        <v/>
      </c>
      <c r="U379" s="25">
        <f>P379-T379</f>
        <v/>
      </c>
      <c r="V379" s="26">
        <f>IF(AND(P379&gt;0,T379=0),1,0)</f>
        <v/>
      </c>
    </row>
    <row r="380">
      <c r="A380" t="inlineStr">
        <is>
          <t>1万円刻み</t>
        </is>
      </c>
      <c r="B380" s="25">
        <f>'4_1万円刻み'!$A$19</f>
        <v/>
      </c>
      <c r="C380" s="26" t="n">
        <v>6</v>
      </c>
      <c r="D380" s="27" t="n">
        <v>0</v>
      </c>
      <c r="E380" s="26" t="n">
        <v>7</v>
      </c>
      <c r="F380" s="26" t="n">
        <v>1</v>
      </c>
      <c r="G380" s="25" t="n">
        <v>0</v>
      </c>
      <c r="H380" s="25">
        <f>ROUND(B380*0.14575,0)</f>
        <v/>
      </c>
      <c r="I380" s="25">
        <f>B380-H380</f>
        <v/>
      </c>
      <c r="J380" s="25">
        <f>IF(MAX(0,I380-ROUNDUP(IF(I380&lt;=158333,54167,I380*LOOKUP(I380,{0,158334,300000,550000,708331},{0,0.3,0.2,0.1,0})+LOOKUP(I380,{0,158334,300000,550000,708331},{0,6667,36667,91667,162500})),0)-LOOKUP(I380,{0,2120834,2162500,2204167,2245834},{48334,40000,26667,13334,0}))&lt;=0,0,ROUND(MAX(0,I380-ROUNDUP(IF(I380&lt;=158333,54167,I380*LOOKUP(I380,{0,158334,300000,550000,708331},{0,0.3,0.2,0.1,0})+LOOKUP(I380,{0,158334,300000,550000,708331},{0,6667,36667,91667,162500})),0)-LOOKUP(I380,{0,2120834,2162500,2204167,2245834},{48334,40000,26667,13334,0}))*LOOKUP(MAX(0,I380-ROUNDUP(IF(I380&lt;=158333,54167,I380*LOOKUP(I380,{0,158334,300000,550000,708331},{0,0.3,0.2,0.1,0})+LOOKUP(I380,{0,158334,300000,550000,708331},{0,6667,36667,91667,162500})),0)-LOOKUP(I380,{0,2120834,2162500,2204167,2245834},{48334,40000,26667,13334,0})),{0,162501,275001,579167,750001,1500001,3333334},{0.05105,0.1021,0.2042,0.23483,0.33693,0.4084,0.45945})-LOOKUP(MAX(0,I380-ROUNDUP(IF(I380&lt;=158333,54167,I380*LOOKUP(I380,{0,158334,300000,550000,708331},{0,0.3,0.2,0.1,0})+LOOKUP(I380,{0,158334,300000,550000,708331},{0,6667,36667,91667,162500})),0)-LOOKUP(I380,{0,2120834,2162500,2204167,2245834},{48334,40000,26667,13334,0})),{0,162501,275001,579167,750001,1500001,3333334},{0,8296,36374,54113,130688,237893,408061}),-1))</f>
        <v/>
      </c>
      <c r="K380" s="25">
        <f>IF(AND(D380&gt;0,C380&gt;=E380),ROUND(B380*D380,0),0)</f>
        <v/>
      </c>
      <c r="L380" s="25">
        <f>ROUND(K380*0.14575,0)</f>
        <v/>
      </c>
      <c r="M380" s="25">
        <f>IF(K380=0,0,ROUNDDOWN(ROUND((K380-L380)*LOOKUP(I380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80" s="25">
        <f>B380*C380+K380</f>
        <v/>
      </c>
      <c r="O380" s="25">
        <f>H380*C380+L380</f>
        <v/>
      </c>
      <c r="P380" s="25">
        <f>J380*C380+M380</f>
        <v/>
      </c>
      <c r="Q380" s="25">
        <f>IF(F380=1,IF(N380&lt;741000,0,IF(N380&lt;2191000,N380-740000,IF(N380&lt;2193000,1451000,IF(N380&lt;2196000,1453000,IF(N380&lt;2200000,1456000,IF(N380&lt;6600000,ROUND(IF(FLOOR(N380,4000)&lt;=3600000,FLOOR(N380,4000)*0.7-80000,FLOOR(N380,4000)*0.8-440000),0),IF(N380&lt;=8500000,ROUNDDOWN(N380*0.9-1100000,0),N380-1950000))))))),IF(N380&lt;651000,0,IF(N380&lt;1900000,N380-650000,IF(N380&lt;6600000,ROUND(IF(FLOOR(N380,4000)&lt;=3600000,FLOOR(N380,4000)*0.7-80000,FLOOR(N380,4000)*0.8-440000),0),IF(N380&lt;=8500000,ROUNDDOWN(N380*0.9-1100000,0),N380-1950000)))))</f>
        <v/>
      </c>
      <c r="R380" s="25">
        <f>IF(F380=1,LOOKUP(Q380,{0,4890001,6550001,23500001},{1040000,670000,620000,0}),LOOKUP(Q380,{0,1320001,3360001,4890001,6550001,23500001},{950000,880000,680000,630000,580000,0}))</f>
        <v/>
      </c>
      <c r="S380" s="25">
        <f>MAX(0,ROUNDDOWN(Q380-O380-R380-G380,-3))</f>
        <v/>
      </c>
      <c r="T380" s="25">
        <f>IF(S380&lt;=0,0,ROUNDDOWN(S380*LOOKUP(S380,{0,1950001,3300001,6950001,9000001,18000001,40000001},{0.05,0.1,0.2,0.23,0.33,0.4,0.45})-LOOKUP(S380,{0,1950001,3300001,6950001,9000001,18000001,40000001},{0,97500,427500,636000,1536000,2796000,4796000}),0)+ROUNDDOWN(ROUNDDOWN(S380*LOOKUP(S380,{0,1950001,3300001,6950001,9000001,18000001,40000001},{0.05,0.1,0.2,0.23,0.33,0.4,0.45})-LOOKUP(S380,{0,1950001,3300001,6950001,9000001,18000001,40000001},{0,97500,427500,636000,1536000,2796000,4796000}),0)*0.021,0))</f>
        <v/>
      </c>
      <c r="U380" s="25">
        <f>P380-T380</f>
        <v/>
      </c>
      <c r="V380" s="26">
        <f>IF(AND(P380&gt;0,T380=0),1,0)</f>
        <v/>
      </c>
    </row>
    <row r="381">
      <c r="A381" t="inlineStr">
        <is>
          <t>1万円刻み</t>
        </is>
      </c>
      <c r="B381" s="25">
        <f>'4_1万円刻み'!$A$19</f>
        <v/>
      </c>
      <c r="C381" s="26" t="n">
        <v>7</v>
      </c>
      <c r="D381" s="27" t="n">
        <v>0</v>
      </c>
      <c r="E381" s="26" t="n">
        <v>7</v>
      </c>
      <c r="F381" s="26" t="n">
        <v>1</v>
      </c>
      <c r="G381" s="25" t="n">
        <v>0</v>
      </c>
      <c r="H381" s="25">
        <f>ROUND(B381*0.14575,0)</f>
        <v/>
      </c>
      <c r="I381" s="25">
        <f>B381-H381</f>
        <v/>
      </c>
      <c r="J381" s="25">
        <f>IF(MAX(0,I381-ROUNDUP(IF(I381&lt;=158333,54167,I381*LOOKUP(I381,{0,158334,300000,550000,708331},{0,0.3,0.2,0.1,0})+LOOKUP(I381,{0,158334,300000,550000,708331},{0,6667,36667,91667,162500})),0)-LOOKUP(I381,{0,2120834,2162500,2204167,2245834},{48334,40000,26667,13334,0}))&lt;=0,0,ROUND(MAX(0,I381-ROUNDUP(IF(I381&lt;=158333,54167,I381*LOOKUP(I381,{0,158334,300000,550000,708331},{0,0.3,0.2,0.1,0})+LOOKUP(I381,{0,158334,300000,550000,708331},{0,6667,36667,91667,162500})),0)-LOOKUP(I381,{0,2120834,2162500,2204167,2245834},{48334,40000,26667,13334,0}))*LOOKUP(MAX(0,I381-ROUNDUP(IF(I381&lt;=158333,54167,I381*LOOKUP(I381,{0,158334,300000,550000,708331},{0,0.3,0.2,0.1,0})+LOOKUP(I381,{0,158334,300000,550000,708331},{0,6667,36667,91667,162500})),0)-LOOKUP(I381,{0,2120834,2162500,2204167,2245834},{48334,40000,26667,13334,0})),{0,162501,275001,579167,750001,1500001,3333334},{0.05105,0.1021,0.2042,0.23483,0.33693,0.4084,0.45945})-LOOKUP(MAX(0,I381-ROUNDUP(IF(I381&lt;=158333,54167,I381*LOOKUP(I381,{0,158334,300000,550000,708331},{0,0.3,0.2,0.1,0})+LOOKUP(I381,{0,158334,300000,550000,708331},{0,6667,36667,91667,162500})),0)-LOOKUP(I381,{0,2120834,2162500,2204167,2245834},{48334,40000,26667,13334,0})),{0,162501,275001,579167,750001,1500001,3333334},{0,8296,36374,54113,130688,237893,408061}),-1))</f>
        <v/>
      </c>
      <c r="K381" s="25">
        <f>IF(AND(D381&gt;0,C381&gt;=E381),ROUND(B381*D381,0),0)</f>
        <v/>
      </c>
      <c r="L381" s="25">
        <f>ROUND(K381*0.14575,0)</f>
        <v/>
      </c>
      <c r="M381" s="25">
        <f>IF(K381=0,0,ROUNDDOWN(ROUND((K381-L381)*LOOKUP(I381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81" s="25">
        <f>B381*C381+K381</f>
        <v/>
      </c>
      <c r="O381" s="25">
        <f>H381*C381+L381</f>
        <v/>
      </c>
      <c r="P381" s="25">
        <f>J381*C381+M381</f>
        <v/>
      </c>
      <c r="Q381" s="25">
        <f>IF(F381=1,IF(N381&lt;741000,0,IF(N381&lt;2191000,N381-740000,IF(N381&lt;2193000,1451000,IF(N381&lt;2196000,1453000,IF(N381&lt;2200000,1456000,IF(N381&lt;6600000,ROUND(IF(FLOOR(N381,4000)&lt;=3600000,FLOOR(N381,4000)*0.7-80000,FLOOR(N381,4000)*0.8-440000),0),IF(N381&lt;=8500000,ROUNDDOWN(N381*0.9-1100000,0),N381-1950000))))))),IF(N381&lt;651000,0,IF(N381&lt;1900000,N381-650000,IF(N381&lt;6600000,ROUND(IF(FLOOR(N381,4000)&lt;=3600000,FLOOR(N381,4000)*0.7-80000,FLOOR(N381,4000)*0.8-440000),0),IF(N381&lt;=8500000,ROUNDDOWN(N381*0.9-1100000,0),N381-1950000)))))</f>
        <v/>
      </c>
      <c r="R381" s="25">
        <f>IF(F381=1,LOOKUP(Q381,{0,4890001,6550001,23500001},{1040000,670000,620000,0}),LOOKUP(Q381,{0,1320001,3360001,4890001,6550001,23500001},{950000,880000,680000,630000,580000,0}))</f>
        <v/>
      </c>
      <c r="S381" s="25">
        <f>MAX(0,ROUNDDOWN(Q381-O381-R381-G381,-3))</f>
        <v/>
      </c>
      <c r="T381" s="25">
        <f>IF(S381&lt;=0,0,ROUNDDOWN(S381*LOOKUP(S381,{0,1950001,3300001,6950001,9000001,18000001,40000001},{0.05,0.1,0.2,0.23,0.33,0.4,0.45})-LOOKUP(S381,{0,1950001,3300001,6950001,9000001,18000001,40000001},{0,97500,427500,636000,1536000,2796000,4796000}),0)+ROUNDDOWN(ROUNDDOWN(S381*LOOKUP(S381,{0,1950001,3300001,6950001,9000001,18000001,40000001},{0.05,0.1,0.2,0.23,0.33,0.4,0.45})-LOOKUP(S381,{0,1950001,3300001,6950001,9000001,18000001,40000001},{0,97500,427500,636000,1536000,2796000,4796000}),0)*0.021,0))</f>
        <v/>
      </c>
      <c r="U381" s="25">
        <f>P381-T381</f>
        <v/>
      </c>
      <c r="V381" s="26">
        <f>IF(AND(P381&gt;0,T381=0),1,0)</f>
        <v/>
      </c>
    </row>
    <row r="382">
      <c r="A382" t="inlineStr">
        <is>
          <t>1万円刻み</t>
        </is>
      </c>
      <c r="B382" s="25">
        <f>'4_1万円刻み'!$A$19</f>
        <v/>
      </c>
      <c r="C382" s="26" t="n">
        <v>8</v>
      </c>
      <c r="D382" s="27" t="n">
        <v>0</v>
      </c>
      <c r="E382" s="26" t="n">
        <v>7</v>
      </c>
      <c r="F382" s="26" t="n">
        <v>1</v>
      </c>
      <c r="G382" s="25" t="n">
        <v>0</v>
      </c>
      <c r="H382" s="25">
        <f>ROUND(B382*0.14575,0)</f>
        <v/>
      </c>
      <c r="I382" s="25">
        <f>B382-H382</f>
        <v/>
      </c>
      <c r="J382" s="25">
        <f>IF(MAX(0,I382-ROUNDUP(IF(I382&lt;=158333,54167,I382*LOOKUP(I382,{0,158334,300000,550000,708331},{0,0.3,0.2,0.1,0})+LOOKUP(I382,{0,158334,300000,550000,708331},{0,6667,36667,91667,162500})),0)-LOOKUP(I382,{0,2120834,2162500,2204167,2245834},{48334,40000,26667,13334,0}))&lt;=0,0,ROUND(MAX(0,I382-ROUNDUP(IF(I382&lt;=158333,54167,I382*LOOKUP(I382,{0,158334,300000,550000,708331},{0,0.3,0.2,0.1,0})+LOOKUP(I382,{0,158334,300000,550000,708331},{0,6667,36667,91667,162500})),0)-LOOKUP(I382,{0,2120834,2162500,2204167,2245834},{48334,40000,26667,13334,0}))*LOOKUP(MAX(0,I382-ROUNDUP(IF(I382&lt;=158333,54167,I382*LOOKUP(I382,{0,158334,300000,550000,708331},{0,0.3,0.2,0.1,0})+LOOKUP(I382,{0,158334,300000,550000,708331},{0,6667,36667,91667,162500})),0)-LOOKUP(I382,{0,2120834,2162500,2204167,2245834},{48334,40000,26667,13334,0})),{0,162501,275001,579167,750001,1500001,3333334},{0.05105,0.1021,0.2042,0.23483,0.33693,0.4084,0.45945})-LOOKUP(MAX(0,I382-ROUNDUP(IF(I382&lt;=158333,54167,I382*LOOKUP(I382,{0,158334,300000,550000,708331},{0,0.3,0.2,0.1,0})+LOOKUP(I382,{0,158334,300000,550000,708331},{0,6667,36667,91667,162500})),0)-LOOKUP(I382,{0,2120834,2162500,2204167,2245834},{48334,40000,26667,13334,0})),{0,162501,275001,579167,750001,1500001,3333334},{0,8296,36374,54113,130688,237893,408061}),-1))</f>
        <v/>
      </c>
      <c r="K382" s="25">
        <f>IF(AND(D382&gt;0,C382&gt;=E382),ROUND(B382*D382,0),0)</f>
        <v/>
      </c>
      <c r="L382" s="25">
        <f>ROUND(K382*0.14575,0)</f>
        <v/>
      </c>
      <c r="M382" s="25">
        <f>IF(K382=0,0,ROUNDDOWN(ROUND((K382-L382)*LOOKUP(I382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82" s="25">
        <f>B382*C382+K382</f>
        <v/>
      </c>
      <c r="O382" s="25">
        <f>H382*C382+L382</f>
        <v/>
      </c>
      <c r="P382" s="25">
        <f>J382*C382+M382</f>
        <v/>
      </c>
      <c r="Q382" s="25">
        <f>IF(F382=1,IF(N382&lt;741000,0,IF(N382&lt;2191000,N382-740000,IF(N382&lt;2193000,1451000,IF(N382&lt;2196000,1453000,IF(N382&lt;2200000,1456000,IF(N382&lt;6600000,ROUND(IF(FLOOR(N382,4000)&lt;=3600000,FLOOR(N382,4000)*0.7-80000,FLOOR(N382,4000)*0.8-440000),0),IF(N382&lt;=8500000,ROUNDDOWN(N382*0.9-1100000,0),N382-1950000))))))),IF(N382&lt;651000,0,IF(N382&lt;1900000,N382-650000,IF(N382&lt;6600000,ROUND(IF(FLOOR(N382,4000)&lt;=3600000,FLOOR(N382,4000)*0.7-80000,FLOOR(N382,4000)*0.8-440000),0),IF(N382&lt;=8500000,ROUNDDOWN(N382*0.9-1100000,0),N382-1950000)))))</f>
        <v/>
      </c>
      <c r="R382" s="25">
        <f>IF(F382=1,LOOKUP(Q382,{0,4890001,6550001,23500001},{1040000,670000,620000,0}),LOOKUP(Q382,{0,1320001,3360001,4890001,6550001,23500001},{950000,880000,680000,630000,580000,0}))</f>
        <v/>
      </c>
      <c r="S382" s="25">
        <f>MAX(0,ROUNDDOWN(Q382-O382-R382-G382,-3))</f>
        <v/>
      </c>
      <c r="T382" s="25">
        <f>IF(S382&lt;=0,0,ROUNDDOWN(S382*LOOKUP(S382,{0,1950001,3300001,6950001,9000001,18000001,40000001},{0.05,0.1,0.2,0.23,0.33,0.4,0.45})-LOOKUP(S382,{0,1950001,3300001,6950001,9000001,18000001,40000001},{0,97500,427500,636000,1536000,2796000,4796000}),0)+ROUNDDOWN(ROUNDDOWN(S382*LOOKUP(S382,{0,1950001,3300001,6950001,9000001,18000001,40000001},{0.05,0.1,0.2,0.23,0.33,0.4,0.45})-LOOKUP(S382,{0,1950001,3300001,6950001,9000001,18000001,40000001},{0,97500,427500,636000,1536000,2796000,4796000}),0)*0.021,0))</f>
        <v/>
      </c>
      <c r="U382" s="25">
        <f>P382-T382</f>
        <v/>
      </c>
      <c r="V382" s="26">
        <f>IF(AND(P382&gt;0,T382=0),1,0)</f>
        <v/>
      </c>
    </row>
    <row r="383">
      <c r="A383" t="inlineStr">
        <is>
          <t>1万円刻み</t>
        </is>
      </c>
      <c r="B383" s="25">
        <f>'4_1万円刻み'!$A$19</f>
        <v/>
      </c>
      <c r="C383" s="26" t="n">
        <v>9</v>
      </c>
      <c r="D383" s="27" t="n">
        <v>0</v>
      </c>
      <c r="E383" s="26" t="n">
        <v>7</v>
      </c>
      <c r="F383" s="26" t="n">
        <v>1</v>
      </c>
      <c r="G383" s="25" t="n">
        <v>0</v>
      </c>
      <c r="H383" s="25">
        <f>ROUND(B383*0.14575,0)</f>
        <v/>
      </c>
      <c r="I383" s="25">
        <f>B383-H383</f>
        <v/>
      </c>
      <c r="J383" s="25">
        <f>IF(MAX(0,I383-ROUNDUP(IF(I383&lt;=158333,54167,I383*LOOKUP(I383,{0,158334,300000,550000,708331},{0,0.3,0.2,0.1,0})+LOOKUP(I383,{0,158334,300000,550000,708331},{0,6667,36667,91667,162500})),0)-LOOKUP(I383,{0,2120834,2162500,2204167,2245834},{48334,40000,26667,13334,0}))&lt;=0,0,ROUND(MAX(0,I383-ROUNDUP(IF(I383&lt;=158333,54167,I383*LOOKUP(I383,{0,158334,300000,550000,708331},{0,0.3,0.2,0.1,0})+LOOKUP(I383,{0,158334,300000,550000,708331},{0,6667,36667,91667,162500})),0)-LOOKUP(I383,{0,2120834,2162500,2204167,2245834},{48334,40000,26667,13334,0}))*LOOKUP(MAX(0,I383-ROUNDUP(IF(I383&lt;=158333,54167,I383*LOOKUP(I383,{0,158334,300000,550000,708331},{0,0.3,0.2,0.1,0})+LOOKUP(I383,{0,158334,300000,550000,708331},{0,6667,36667,91667,162500})),0)-LOOKUP(I383,{0,2120834,2162500,2204167,2245834},{48334,40000,26667,13334,0})),{0,162501,275001,579167,750001,1500001,3333334},{0.05105,0.1021,0.2042,0.23483,0.33693,0.4084,0.45945})-LOOKUP(MAX(0,I383-ROUNDUP(IF(I383&lt;=158333,54167,I383*LOOKUP(I383,{0,158334,300000,550000,708331},{0,0.3,0.2,0.1,0})+LOOKUP(I383,{0,158334,300000,550000,708331},{0,6667,36667,91667,162500})),0)-LOOKUP(I383,{0,2120834,2162500,2204167,2245834},{48334,40000,26667,13334,0})),{0,162501,275001,579167,750001,1500001,3333334},{0,8296,36374,54113,130688,237893,408061}),-1))</f>
        <v/>
      </c>
      <c r="K383" s="25">
        <f>IF(AND(D383&gt;0,C383&gt;=E383),ROUND(B383*D383,0),0)</f>
        <v/>
      </c>
      <c r="L383" s="25">
        <f>ROUND(K383*0.14575,0)</f>
        <v/>
      </c>
      <c r="M383" s="25">
        <f>IF(K383=0,0,ROUNDDOWN(ROUND((K383-L383)*LOOKUP(I383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83" s="25">
        <f>B383*C383+K383</f>
        <v/>
      </c>
      <c r="O383" s="25">
        <f>H383*C383+L383</f>
        <v/>
      </c>
      <c r="P383" s="25">
        <f>J383*C383+M383</f>
        <v/>
      </c>
      <c r="Q383" s="25">
        <f>IF(F383=1,IF(N383&lt;741000,0,IF(N383&lt;2191000,N383-740000,IF(N383&lt;2193000,1451000,IF(N383&lt;2196000,1453000,IF(N383&lt;2200000,1456000,IF(N383&lt;6600000,ROUND(IF(FLOOR(N383,4000)&lt;=3600000,FLOOR(N383,4000)*0.7-80000,FLOOR(N383,4000)*0.8-440000),0),IF(N383&lt;=8500000,ROUNDDOWN(N383*0.9-1100000,0),N383-1950000))))))),IF(N383&lt;651000,0,IF(N383&lt;1900000,N383-650000,IF(N383&lt;6600000,ROUND(IF(FLOOR(N383,4000)&lt;=3600000,FLOOR(N383,4000)*0.7-80000,FLOOR(N383,4000)*0.8-440000),0),IF(N383&lt;=8500000,ROUNDDOWN(N383*0.9-1100000,0),N383-1950000)))))</f>
        <v/>
      </c>
      <c r="R383" s="25">
        <f>IF(F383=1,LOOKUP(Q383,{0,4890001,6550001,23500001},{1040000,670000,620000,0}),LOOKUP(Q383,{0,1320001,3360001,4890001,6550001,23500001},{950000,880000,680000,630000,580000,0}))</f>
        <v/>
      </c>
      <c r="S383" s="25">
        <f>MAX(0,ROUNDDOWN(Q383-O383-R383-G383,-3))</f>
        <v/>
      </c>
      <c r="T383" s="25">
        <f>IF(S383&lt;=0,0,ROUNDDOWN(S383*LOOKUP(S383,{0,1950001,3300001,6950001,9000001,18000001,40000001},{0.05,0.1,0.2,0.23,0.33,0.4,0.45})-LOOKUP(S383,{0,1950001,3300001,6950001,9000001,18000001,40000001},{0,97500,427500,636000,1536000,2796000,4796000}),0)+ROUNDDOWN(ROUNDDOWN(S383*LOOKUP(S383,{0,1950001,3300001,6950001,9000001,18000001,40000001},{0.05,0.1,0.2,0.23,0.33,0.4,0.45})-LOOKUP(S383,{0,1950001,3300001,6950001,9000001,18000001,40000001},{0,97500,427500,636000,1536000,2796000,4796000}),0)*0.021,0))</f>
        <v/>
      </c>
      <c r="U383" s="25">
        <f>P383-T383</f>
        <v/>
      </c>
      <c r="V383" s="26">
        <f>IF(AND(P383&gt;0,T383=0),1,0)</f>
        <v/>
      </c>
    </row>
    <row r="384">
      <c r="A384" t="inlineStr">
        <is>
          <t>1万円刻み</t>
        </is>
      </c>
      <c r="B384" s="25">
        <f>'4_1万円刻み'!$A$19</f>
        <v/>
      </c>
      <c r="C384" s="26" t="n">
        <v>10</v>
      </c>
      <c r="D384" s="27" t="n">
        <v>0</v>
      </c>
      <c r="E384" s="26" t="n">
        <v>7</v>
      </c>
      <c r="F384" s="26" t="n">
        <v>1</v>
      </c>
      <c r="G384" s="25" t="n">
        <v>0</v>
      </c>
      <c r="H384" s="25">
        <f>ROUND(B384*0.14575,0)</f>
        <v/>
      </c>
      <c r="I384" s="25">
        <f>B384-H384</f>
        <v/>
      </c>
      <c r="J384" s="25">
        <f>IF(MAX(0,I384-ROUNDUP(IF(I384&lt;=158333,54167,I384*LOOKUP(I384,{0,158334,300000,550000,708331},{0,0.3,0.2,0.1,0})+LOOKUP(I384,{0,158334,300000,550000,708331},{0,6667,36667,91667,162500})),0)-LOOKUP(I384,{0,2120834,2162500,2204167,2245834},{48334,40000,26667,13334,0}))&lt;=0,0,ROUND(MAX(0,I384-ROUNDUP(IF(I384&lt;=158333,54167,I384*LOOKUP(I384,{0,158334,300000,550000,708331},{0,0.3,0.2,0.1,0})+LOOKUP(I384,{0,158334,300000,550000,708331},{0,6667,36667,91667,162500})),0)-LOOKUP(I384,{0,2120834,2162500,2204167,2245834},{48334,40000,26667,13334,0}))*LOOKUP(MAX(0,I384-ROUNDUP(IF(I384&lt;=158333,54167,I384*LOOKUP(I384,{0,158334,300000,550000,708331},{0,0.3,0.2,0.1,0})+LOOKUP(I384,{0,158334,300000,550000,708331},{0,6667,36667,91667,162500})),0)-LOOKUP(I384,{0,2120834,2162500,2204167,2245834},{48334,40000,26667,13334,0})),{0,162501,275001,579167,750001,1500001,3333334},{0.05105,0.1021,0.2042,0.23483,0.33693,0.4084,0.45945})-LOOKUP(MAX(0,I384-ROUNDUP(IF(I384&lt;=158333,54167,I384*LOOKUP(I384,{0,158334,300000,550000,708331},{0,0.3,0.2,0.1,0})+LOOKUP(I384,{0,158334,300000,550000,708331},{0,6667,36667,91667,162500})),0)-LOOKUP(I384,{0,2120834,2162500,2204167,2245834},{48334,40000,26667,13334,0})),{0,162501,275001,579167,750001,1500001,3333334},{0,8296,36374,54113,130688,237893,408061}),-1))</f>
        <v/>
      </c>
      <c r="K384" s="25">
        <f>IF(AND(D384&gt;0,C384&gt;=E384),ROUND(B384*D384,0),0)</f>
        <v/>
      </c>
      <c r="L384" s="25">
        <f>ROUND(K384*0.14575,0)</f>
        <v/>
      </c>
      <c r="M384" s="25">
        <f>IF(K384=0,0,ROUNDDOWN(ROUND((K384-L384)*LOOKUP(I384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84" s="25">
        <f>B384*C384+K384</f>
        <v/>
      </c>
      <c r="O384" s="25">
        <f>H384*C384+L384</f>
        <v/>
      </c>
      <c r="P384" s="25">
        <f>J384*C384+M384</f>
        <v/>
      </c>
      <c r="Q384" s="25">
        <f>IF(F384=1,IF(N384&lt;741000,0,IF(N384&lt;2191000,N384-740000,IF(N384&lt;2193000,1451000,IF(N384&lt;2196000,1453000,IF(N384&lt;2200000,1456000,IF(N384&lt;6600000,ROUND(IF(FLOOR(N384,4000)&lt;=3600000,FLOOR(N384,4000)*0.7-80000,FLOOR(N384,4000)*0.8-440000),0),IF(N384&lt;=8500000,ROUNDDOWN(N384*0.9-1100000,0),N384-1950000))))))),IF(N384&lt;651000,0,IF(N384&lt;1900000,N384-650000,IF(N384&lt;6600000,ROUND(IF(FLOOR(N384,4000)&lt;=3600000,FLOOR(N384,4000)*0.7-80000,FLOOR(N384,4000)*0.8-440000),0),IF(N384&lt;=8500000,ROUNDDOWN(N384*0.9-1100000,0),N384-1950000)))))</f>
        <v/>
      </c>
      <c r="R384" s="25">
        <f>IF(F384=1,LOOKUP(Q384,{0,4890001,6550001,23500001},{1040000,670000,620000,0}),LOOKUP(Q384,{0,1320001,3360001,4890001,6550001,23500001},{950000,880000,680000,630000,580000,0}))</f>
        <v/>
      </c>
      <c r="S384" s="25">
        <f>MAX(0,ROUNDDOWN(Q384-O384-R384-G384,-3))</f>
        <v/>
      </c>
      <c r="T384" s="25">
        <f>IF(S384&lt;=0,0,ROUNDDOWN(S384*LOOKUP(S384,{0,1950001,3300001,6950001,9000001,18000001,40000001},{0.05,0.1,0.2,0.23,0.33,0.4,0.45})-LOOKUP(S384,{0,1950001,3300001,6950001,9000001,18000001,40000001},{0,97500,427500,636000,1536000,2796000,4796000}),0)+ROUNDDOWN(ROUNDDOWN(S384*LOOKUP(S384,{0,1950001,3300001,6950001,9000001,18000001,40000001},{0.05,0.1,0.2,0.23,0.33,0.4,0.45})-LOOKUP(S384,{0,1950001,3300001,6950001,9000001,18000001,40000001},{0,97500,427500,636000,1536000,2796000,4796000}),0)*0.021,0))</f>
        <v/>
      </c>
      <c r="U384" s="25">
        <f>P384-T384</f>
        <v/>
      </c>
      <c r="V384" s="26">
        <f>IF(AND(P384&gt;0,T384=0),1,0)</f>
        <v/>
      </c>
    </row>
    <row r="385">
      <c r="A385" t="inlineStr">
        <is>
          <t>1万円刻み</t>
        </is>
      </c>
      <c r="B385" s="25">
        <f>'4_1万円刻み'!$A$19</f>
        <v/>
      </c>
      <c r="C385" s="26" t="n">
        <v>11</v>
      </c>
      <c r="D385" s="27" t="n">
        <v>0</v>
      </c>
      <c r="E385" s="26" t="n">
        <v>7</v>
      </c>
      <c r="F385" s="26" t="n">
        <v>1</v>
      </c>
      <c r="G385" s="25" t="n">
        <v>0</v>
      </c>
      <c r="H385" s="25">
        <f>ROUND(B385*0.14575,0)</f>
        <v/>
      </c>
      <c r="I385" s="25">
        <f>B385-H385</f>
        <v/>
      </c>
      <c r="J385" s="25">
        <f>IF(MAX(0,I385-ROUNDUP(IF(I385&lt;=158333,54167,I385*LOOKUP(I385,{0,158334,300000,550000,708331},{0,0.3,0.2,0.1,0})+LOOKUP(I385,{0,158334,300000,550000,708331},{0,6667,36667,91667,162500})),0)-LOOKUP(I385,{0,2120834,2162500,2204167,2245834},{48334,40000,26667,13334,0}))&lt;=0,0,ROUND(MAX(0,I385-ROUNDUP(IF(I385&lt;=158333,54167,I385*LOOKUP(I385,{0,158334,300000,550000,708331},{0,0.3,0.2,0.1,0})+LOOKUP(I385,{0,158334,300000,550000,708331},{0,6667,36667,91667,162500})),0)-LOOKUP(I385,{0,2120834,2162500,2204167,2245834},{48334,40000,26667,13334,0}))*LOOKUP(MAX(0,I385-ROUNDUP(IF(I385&lt;=158333,54167,I385*LOOKUP(I385,{0,158334,300000,550000,708331},{0,0.3,0.2,0.1,0})+LOOKUP(I385,{0,158334,300000,550000,708331},{0,6667,36667,91667,162500})),0)-LOOKUP(I385,{0,2120834,2162500,2204167,2245834},{48334,40000,26667,13334,0})),{0,162501,275001,579167,750001,1500001,3333334},{0.05105,0.1021,0.2042,0.23483,0.33693,0.4084,0.45945})-LOOKUP(MAX(0,I385-ROUNDUP(IF(I385&lt;=158333,54167,I385*LOOKUP(I385,{0,158334,300000,550000,708331},{0,0.3,0.2,0.1,0})+LOOKUP(I385,{0,158334,300000,550000,708331},{0,6667,36667,91667,162500})),0)-LOOKUP(I385,{0,2120834,2162500,2204167,2245834},{48334,40000,26667,13334,0})),{0,162501,275001,579167,750001,1500001,3333334},{0,8296,36374,54113,130688,237893,408061}),-1))</f>
        <v/>
      </c>
      <c r="K385" s="25">
        <f>IF(AND(D385&gt;0,C385&gt;=E385),ROUND(B385*D385,0),0)</f>
        <v/>
      </c>
      <c r="L385" s="25">
        <f>ROUND(K385*0.14575,0)</f>
        <v/>
      </c>
      <c r="M385" s="25">
        <f>IF(K385=0,0,ROUNDDOWN(ROUND((K385-L385)*LOOKUP(I385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85" s="25">
        <f>B385*C385+K385</f>
        <v/>
      </c>
      <c r="O385" s="25">
        <f>H385*C385+L385</f>
        <v/>
      </c>
      <c r="P385" s="25">
        <f>J385*C385+M385</f>
        <v/>
      </c>
      <c r="Q385" s="25">
        <f>IF(F385=1,IF(N385&lt;741000,0,IF(N385&lt;2191000,N385-740000,IF(N385&lt;2193000,1451000,IF(N385&lt;2196000,1453000,IF(N385&lt;2200000,1456000,IF(N385&lt;6600000,ROUND(IF(FLOOR(N385,4000)&lt;=3600000,FLOOR(N385,4000)*0.7-80000,FLOOR(N385,4000)*0.8-440000),0),IF(N385&lt;=8500000,ROUNDDOWN(N385*0.9-1100000,0),N385-1950000))))))),IF(N385&lt;651000,0,IF(N385&lt;1900000,N385-650000,IF(N385&lt;6600000,ROUND(IF(FLOOR(N385,4000)&lt;=3600000,FLOOR(N385,4000)*0.7-80000,FLOOR(N385,4000)*0.8-440000),0),IF(N385&lt;=8500000,ROUNDDOWN(N385*0.9-1100000,0),N385-1950000)))))</f>
        <v/>
      </c>
      <c r="R385" s="25">
        <f>IF(F385=1,LOOKUP(Q385,{0,4890001,6550001,23500001},{1040000,670000,620000,0}),LOOKUP(Q385,{0,1320001,3360001,4890001,6550001,23500001},{950000,880000,680000,630000,580000,0}))</f>
        <v/>
      </c>
      <c r="S385" s="25">
        <f>MAX(0,ROUNDDOWN(Q385-O385-R385-G385,-3))</f>
        <v/>
      </c>
      <c r="T385" s="25">
        <f>IF(S385&lt;=0,0,ROUNDDOWN(S385*LOOKUP(S385,{0,1950001,3300001,6950001,9000001,18000001,40000001},{0.05,0.1,0.2,0.23,0.33,0.4,0.45})-LOOKUP(S385,{0,1950001,3300001,6950001,9000001,18000001,40000001},{0,97500,427500,636000,1536000,2796000,4796000}),0)+ROUNDDOWN(ROUNDDOWN(S385*LOOKUP(S385,{0,1950001,3300001,6950001,9000001,18000001,40000001},{0.05,0.1,0.2,0.23,0.33,0.4,0.45})-LOOKUP(S385,{0,1950001,3300001,6950001,9000001,18000001,40000001},{0,97500,427500,636000,1536000,2796000,4796000}),0)*0.021,0))</f>
        <v/>
      </c>
      <c r="U385" s="25">
        <f>P385-T385</f>
        <v/>
      </c>
      <c r="V385" s="26">
        <f>IF(AND(P385&gt;0,T385=0),1,0)</f>
        <v/>
      </c>
    </row>
    <row r="386">
      <c r="A386" t="inlineStr">
        <is>
          <t>1万円刻み</t>
        </is>
      </c>
      <c r="B386" s="25">
        <f>'4_1万円刻み'!$A$19</f>
        <v/>
      </c>
      <c r="C386" s="26" t="n">
        <v>12</v>
      </c>
      <c r="D386" s="27" t="n">
        <v>0</v>
      </c>
      <c r="E386" s="26" t="n">
        <v>7</v>
      </c>
      <c r="F386" s="26" t="n">
        <v>1</v>
      </c>
      <c r="G386" s="25" t="n">
        <v>0</v>
      </c>
      <c r="H386" s="25">
        <f>ROUND(B386*0.14575,0)</f>
        <v/>
      </c>
      <c r="I386" s="25">
        <f>B386-H386</f>
        <v/>
      </c>
      <c r="J386" s="25">
        <f>IF(MAX(0,I386-ROUNDUP(IF(I386&lt;=158333,54167,I386*LOOKUP(I386,{0,158334,300000,550000,708331},{0,0.3,0.2,0.1,0})+LOOKUP(I386,{0,158334,300000,550000,708331},{0,6667,36667,91667,162500})),0)-LOOKUP(I386,{0,2120834,2162500,2204167,2245834},{48334,40000,26667,13334,0}))&lt;=0,0,ROUND(MAX(0,I386-ROUNDUP(IF(I386&lt;=158333,54167,I386*LOOKUP(I386,{0,158334,300000,550000,708331},{0,0.3,0.2,0.1,0})+LOOKUP(I386,{0,158334,300000,550000,708331},{0,6667,36667,91667,162500})),0)-LOOKUP(I386,{0,2120834,2162500,2204167,2245834},{48334,40000,26667,13334,0}))*LOOKUP(MAX(0,I386-ROUNDUP(IF(I386&lt;=158333,54167,I386*LOOKUP(I386,{0,158334,300000,550000,708331},{0,0.3,0.2,0.1,0})+LOOKUP(I386,{0,158334,300000,550000,708331},{0,6667,36667,91667,162500})),0)-LOOKUP(I386,{0,2120834,2162500,2204167,2245834},{48334,40000,26667,13334,0})),{0,162501,275001,579167,750001,1500001,3333334},{0.05105,0.1021,0.2042,0.23483,0.33693,0.4084,0.45945})-LOOKUP(MAX(0,I386-ROUNDUP(IF(I386&lt;=158333,54167,I386*LOOKUP(I386,{0,158334,300000,550000,708331},{0,0.3,0.2,0.1,0})+LOOKUP(I386,{0,158334,300000,550000,708331},{0,6667,36667,91667,162500})),0)-LOOKUP(I386,{0,2120834,2162500,2204167,2245834},{48334,40000,26667,13334,0})),{0,162501,275001,579167,750001,1500001,3333334},{0,8296,36374,54113,130688,237893,408061}),-1))</f>
        <v/>
      </c>
      <c r="K386" s="25">
        <f>IF(AND(D386&gt;0,C386&gt;=E386),ROUND(B386*D386,0),0)</f>
        <v/>
      </c>
      <c r="L386" s="25">
        <f>ROUND(K386*0.14575,0)</f>
        <v/>
      </c>
      <c r="M386" s="25">
        <f>IF(K386=0,0,ROUNDDOWN(ROUND((K386-L386)*LOOKUP(I386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86" s="25">
        <f>B386*C386+K386</f>
        <v/>
      </c>
      <c r="O386" s="25">
        <f>H386*C386+L386</f>
        <v/>
      </c>
      <c r="P386" s="25">
        <f>J386*C386+M386</f>
        <v/>
      </c>
      <c r="Q386" s="25">
        <f>IF(F386=1,IF(N386&lt;741000,0,IF(N386&lt;2191000,N386-740000,IF(N386&lt;2193000,1451000,IF(N386&lt;2196000,1453000,IF(N386&lt;2200000,1456000,IF(N386&lt;6600000,ROUND(IF(FLOOR(N386,4000)&lt;=3600000,FLOOR(N386,4000)*0.7-80000,FLOOR(N386,4000)*0.8-440000),0),IF(N386&lt;=8500000,ROUNDDOWN(N386*0.9-1100000,0),N386-1950000))))))),IF(N386&lt;651000,0,IF(N386&lt;1900000,N386-650000,IF(N386&lt;6600000,ROUND(IF(FLOOR(N386,4000)&lt;=3600000,FLOOR(N386,4000)*0.7-80000,FLOOR(N386,4000)*0.8-440000),0),IF(N386&lt;=8500000,ROUNDDOWN(N386*0.9-1100000,0),N386-1950000)))))</f>
        <v/>
      </c>
      <c r="R386" s="25">
        <f>IF(F386=1,LOOKUP(Q386,{0,4890001,6550001,23500001},{1040000,670000,620000,0}),LOOKUP(Q386,{0,1320001,3360001,4890001,6550001,23500001},{950000,880000,680000,630000,580000,0}))</f>
        <v/>
      </c>
      <c r="S386" s="25">
        <f>MAX(0,ROUNDDOWN(Q386-O386-R386-G386,-3))</f>
        <v/>
      </c>
      <c r="T386" s="25">
        <f>IF(S386&lt;=0,0,ROUNDDOWN(S386*LOOKUP(S386,{0,1950001,3300001,6950001,9000001,18000001,40000001},{0.05,0.1,0.2,0.23,0.33,0.4,0.45})-LOOKUP(S386,{0,1950001,3300001,6950001,9000001,18000001,40000001},{0,97500,427500,636000,1536000,2796000,4796000}),0)+ROUNDDOWN(ROUNDDOWN(S386*LOOKUP(S386,{0,1950001,3300001,6950001,9000001,18000001,40000001},{0.05,0.1,0.2,0.23,0.33,0.4,0.45})-LOOKUP(S386,{0,1950001,3300001,6950001,9000001,18000001,40000001},{0,97500,427500,636000,1536000,2796000,4796000}),0)*0.021,0))</f>
        <v/>
      </c>
      <c r="U386" s="25">
        <f>P386-T386</f>
        <v/>
      </c>
      <c r="V386" s="26">
        <f>IF(AND(P386&gt;0,T386=0),1,0)</f>
        <v/>
      </c>
    </row>
    <row r="387">
      <c r="A387" t="inlineStr">
        <is>
          <t>1万円刻み</t>
        </is>
      </c>
      <c r="B387" s="25">
        <f>'4_1万円刻み'!$A$20</f>
        <v/>
      </c>
      <c r="C387" s="26" t="n">
        <v>1</v>
      </c>
      <c r="D387" s="27" t="n">
        <v>0</v>
      </c>
      <c r="E387" s="26" t="n">
        <v>7</v>
      </c>
      <c r="F387" s="26" t="n">
        <v>1</v>
      </c>
      <c r="G387" s="25" t="n">
        <v>0</v>
      </c>
      <c r="H387" s="25">
        <f>ROUND(B387*0.14575,0)</f>
        <v/>
      </c>
      <c r="I387" s="25">
        <f>B387-H387</f>
        <v/>
      </c>
      <c r="J387" s="25">
        <f>IF(MAX(0,I387-ROUNDUP(IF(I387&lt;=158333,54167,I387*LOOKUP(I387,{0,158334,300000,550000,708331},{0,0.3,0.2,0.1,0})+LOOKUP(I387,{0,158334,300000,550000,708331},{0,6667,36667,91667,162500})),0)-LOOKUP(I387,{0,2120834,2162500,2204167,2245834},{48334,40000,26667,13334,0}))&lt;=0,0,ROUND(MAX(0,I387-ROUNDUP(IF(I387&lt;=158333,54167,I387*LOOKUP(I387,{0,158334,300000,550000,708331},{0,0.3,0.2,0.1,0})+LOOKUP(I387,{0,158334,300000,550000,708331},{0,6667,36667,91667,162500})),0)-LOOKUP(I387,{0,2120834,2162500,2204167,2245834},{48334,40000,26667,13334,0}))*LOOKUP(MAX(0,I387-ROUNDUP(IF(I387&lt;=158333,54167,I387*LOOKUP(I387,{0,158334,300000,550000,708331},{0,0.3,0.2,0.1,0})+LOOKUP(I387,{0,158334,300000,550000,708331},{0,6667,36667,91667,162500})),0)-LOOKUP(I387,{0,2120834,2162500,2204167,2245834},{48334,40000,26667,13334,0})),{0,162501,275001,579167,750001,1500001,3333334},{0.05105,0.1021,0.2042,0.23483,0.33693,0.4084,0.45945})-LOOKUP(MAX(0,I387-ROUNDUP(IF(I387&lt;=158333,54167,I387*LOOKUP(I387,{0,158334,300000,550000,708331},{0,0.3,0.2,0.1,0})+LOOKUP(I387,{0,158334,300000,550000,708331},{0,6667,36667,91667,162500})),0)-LOOKUP(I387,{0,2120834,2162500,2204167,2245834},{48334,40000,26667,13334,0})),{0,162501,275001,579167,750001,1500001,3333334},{0,8296,36374,54113,130688,237893,408061}),-1))</f>
        <v/>
      </c>
      <c r="K387" s="25">
        <f>IF(AND(D387&gt;0,C387&gt;=E387),ROUND(B387*D387,0),0)</f>
        <v/>
      </c>
      <c r="L387" s="25">
        <f>ROUND(K387*0.14575,0)</f>
        <v/>
      </c>
      <c r="M387" s="25">
        <f>IF(K387=0,0,ROUNDDOWN(ROUND((K387-L387)*LOOKUP(I387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87" s="25">
        <f>B387*C387+K387</f>
        <v/>
      </c>
      <c r="O387" s="25">
        <f>H387*C387+L387</f>
        <v/>
      </c>
      <c r="P387" s="25">
        <f>J387*C387+M387</f>
        <v/>
      </c>
      <c r="Q387" s="25">
        <f>IF(F387=1,IF(N387&lt;741000,0,IF(N387&lt;2191000,N387-740000,IF(N387&lt;2193000,1451000,IF(N387&lt;2196000,1453000,IF(N387&lt;2200000,1456000,IF(N387&lt;6600000,ROUND(IF(FLOOR(N387,4000)&lt;=3600000,FLOOR(N387,4000)*0.7-80000,FLOOR(N387,4000)*0.8-440000),0),IF(N387&lt;=8500000,ROUNDDOWN(N387*0.9-1100000,0),N387-1950000))))))),IF(N387&lt;651000,0,IF(N387&lt;1900000,N387-650000,IF(N387&lt;6600000,ROUND(IF(FLOOR(N387,4000)&lt;=3600000,FLOOR(N387,4000)*0.7-80000,FLOOR(N387,4000)*0.8-440000),0),IF(N387&lt;=8500000,ROUNDDOWN(N387*0.9-1100000,0),N387-1950000)))))</f>
        <v/>
      </c>
      <c r="R387" s="25">
        <f>IF(F387=1,LOOKUP(Q387,{0,4890001,6550001,23500001},{1040000,670000,620000,0}),LOOKUP(Q387,{0,1320001,3360001,4890001,6550001,23500001},{950000,880000,680000,630000,580000,0}))</f>
        <v/>
      </c>
      <c r="S387" s="25">
        <f>MAX(0,ROUNDDOWN(Q387-O387-R387-G387,-3))</f>
        <v/>
      </c>
      <c r="T387" s="25">
        <f>IF(S387&lt;=0,0,ROUNDDOWN(S387*LOOKUP(S387,{0,1950001,3300001,6950001,9000001,18000001,40000001},{0.05,0.1,0.2,0.23,0.33,0.4,0.45})-LOOKUP(S387,{0,1950001,3300001,6950001,9000001,18000001,40000001},{0,97500,427500,636000,1536000,2796000,4796000}),0)+ROUNDDOWN(ROUNDDOWN(S387*LOOKUP(S387,{0,1950001,3300001,6950001,9000001,18000001,40000001},{0.05,0.1,0.2,0.23,0.33,0.4,0.45})-LOOKUP(S387,{0,1950001,3300001,6950001,9000001,18000001,40000001},{0,97500,427500,636000,1536000,2796000,4796000}),0)*0.021,0))</f>
        <v/>
      </c>
      <c r="U387" s="25">
        <f>P387-T387</f>
        <v/>
      </c>
      <c r="V387" s="26">
        <f>IF(AND(P387&gt;0,T387=0),1,0)</f>
        <v/>
      </c>
    </row>
    <row r="388">
      <c r="A388" t="inlineStr">
        <is>
          <t>1万円刻み</t>
        </is>
      </c>
      <c r="B388" s="25">
        <f>'4_1万円刻み'!$A$20</f>
        <v/>
      </c>
      <c r="C388" s="26" t="n">
        <v>2</v>
      </c>
      <c r="D388" s="27" t="n">
        <v>0</v>
      </c>
      <c r="E388" s="26" t="n">
        <v>7</v>
      </c>
      <c r="F388" s="26" t="n">
        <v>1</v>
      </c>
      <c r="G388" s="25" t="n">
        <v>0</v>
      </c>
      <c r="H388" s="25">
        <f>ROUND(B388*0.14575,0)</f>
        <v/>
      </c>
      <c r="I388" s="25">
        <f>B388-H388</f>
        <v/>
      </c>
      <c r="J388" s="25">
        <f>IF(MAX(0,I388-ROUNDUP(IF(I388&lt;=158333,54167,I388*LOOKUP(I388,{0,158334,300000,550000,708331},{0,0.3,0.2,0.1,0})+LOOKUP(I388,{0,158334,300000,550000,708331},{0,6667,36667,91667,162500})),0)-LOOKUP(I388,{0,2120834,2162500,2204167,2245834},{48334,40000,26667,13334,0}))&lt;=0,0,ROUND(MAX(0,I388-ROUNDUP(IF(I388&lt;=158333,54167,I388*LOOKUP(I388,{0,158334,300000,550000,708331},{0,0.3,0.2,0.1,0})+LOOKUP(I388,{0,158334,300000,550000,708331},{0,6667,36667,91667,162500})),0)-LOOKUP(I388,{0,2120834,2162500,2204167,2245834},{48334,40000,26667,13334,0}))*LOOKUP(MAX(0,I388-ROUNDUP(IF(I388&lt;=158333,54167,I388*LOOKUP(I388,{0,158334,300000,550000,708331},{0,0.3,0.2,0.1,0})+LOOKUP(I388,{0,158334,300000,550000,708331},{0,6667,36667,91667,162500})),0)-LOOKUP(I388,{0,2120834,2162500,2204167,2245834},{48334,40000,26667,13334,0})),{0,162501,275001,579167,750001,1500001,3333334},{0.05105,0.1021,0.2042,0.23483,0.33693,0.4084,0.45945})-LOOKUP(MAX(0,I388-ROUNDUP(IF(I388&lt;=158333,54167,I388*LOOKUP(I388,{0,158334,300000,550000,708331},{0,0.3,0.2,0.1,0})+LOOKUP(I388,{0,158334,300000,550000,708331},{0,6667,36667,91667,162500})),0)-LOOKUP(I388,{0,2120834,2162500,2204167,2245834},{48334,40000,26667,13334,0})),{0,162501,275001,579167,750001,1500001,3333334},{0,8296,36374,54113,130688,237893,408061}),-1))</f>
        <v/>
      </c>
      <c r="K388" s="25">
        <f>IF(AND(D388&gt;0,C388&gt;=E388),ROUND(B388*D388,0),0)</f>
        <v/>
      </c>
      <c r="L388" s="25">
        <f>ROUND(K388*0.14575,0)</f>
        <v/>
      </c>
      <c r="M388" s="25">
        <f>IF(K388=0,0,ROUNDDOWN(ROUND((K388-L388)*LOOKUP(I388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88" s="25">
        <f>B388*C388+K388</f>
        <v/>
      </c>
      <c r="O388" s="25">
        <f>H388*C388+L388</f>
        <v/>
      </c>
      <c r="P388" s="25">
        <f>J388*C388+M388</f>
        <v/>
      </c>
      <c r="Q388" s="25">
        <f>IF(F388=1,IF(N388&lt;741000,0,IF(N388&lt;2191000,N388-740000,IF(N388&lt;2193000,1451000,IF(N388&lt;2196000,1453000,IF(N388&lt;2200000,1456000,IF(N388&lt;6600000,ROUND(IF(FLOOR(N388,4000)&lt;=3600000,FLOOR(N388,4000)*0.7-80000,FLOOR(N388,4000)*0.8-440000),0),IF(N388&lt;=8500000,ROUNDDOWN(N388*0.9-1100000,0),N388-1950000))))))),IF(N388&lt;651000,0,IF(N388&lt;1900000,N388-650000,IF(N388&lt;6600000,ROUND(IF(FLOOR(N388,4000)&lt;=3600000,FLOOR(N388,4000)*0.7-80000,FLOOR(N388,4000)*0.8-440000),0),IF(N388&lt;=8500000,ROUNDDOWN(N388*0.9-1100000,0),N388-1950000)))))</f>
        <v/>
      </c>
      <c r="R388" s="25">
        <f>IF(F388=1,LOOKUP(Q388,{0,4890001,6550001,23500001},{1040000,670000,620000,0}),LOOKUP(Q388,{0,1320001,3360001,4890001,6550001,23500001},{950000,880000,680000,630000,580000,0}))</f>
        <v/>
      </c>
      <c r="S388" s="25">
        <f>MAX(0,ROUNDDOWN(Q388-O388-R388-G388,-3))</f>
        <v/>
      </c>
      <c r="T388" s="25">
        <f>IF(S388&lt;=0,0,ROUNDDOWN(S388*LOOKUP(S388,{0,1950001,3300001,6950001,9000001,18000001,40000001},{0.05,0.1,0.2,0.23,0.33,0.4,0.45})-LOOKUP(S388,{0,1950001,3300001,6950001,9000001,18000001,40000001},{0,97500,427500,636000,1536000,2796000,4796000}),0)+ROUNDDOWN(ROUNDDOWN(S388*LOOKUP(S388,{0,1950001,3300001,6950001,9000001,18000001,40000001},{0.05,0.1,0.2,0.23,0.33,0.4,0.45})-LOOKUP(S388,{0,1950001,3300001,6950001,9000001,18000001,40000001},{0,97500,427500,636000,1536000,2796000,4796000}),0)*0.021,0))</f>
        <v/>
      </c>
      <c r="U388" s="25">
        <f>P388-T388</f>
        <v/>
      </c>
      <c r="V388" s="26">
        <f>IF(AND(P388&gt;0,T388=0),1,0)</f>
        <v/>
      </c>
    </row>
    <row r="389">
      <c r="A389" t="inlineStr">
        <is>
          <t>1万円刻み</t>
        </is>
      </c>
      <c r="B389" s="25">
        <f>'4_1万円刻み'!$A$20</f>
        <v/>
      </c>
      <c r="C389" s="26" t="n">
        <v>3</v>
      </c>
      <c r="D389" s="27" t="n">
        <v>0</v>
      </c>
      <c r="E389" s="26" t="n">
        <v>7</v>
      </c>
      <c r="F389" s="26" t="n">
        <v>1</v>
      </c>
      <c r="G389" s="25" t="n">
        <v>0</v>
      </c>
      <c r="H389" s="25">
        <f>ROUND(B389*0.14575,0)</f>
        <v/>
      </c>
      <c r="I389" s="25">
        <f>B389-H389</f>
        <v/>
      </c>
      <c r="J389" s="25">
        <f>IF(MAX(0,I389-ROUNDUP(IF(I389&lt;=158333,54167,I389*LOOKUP(I389,{0,158334,300000,550000,708331},{0,0.3,0.2,0.1,0})+LOOKUP(I389,{0,158334,300000,550000,708331},{0,6667,36667,91667,162500})),0)-LOOKUP(I389,{0,2120834,2162500,2204167,2245834},{48334,40000,26667,13334,0}))&lt;=0,0,ROUND(MAX(0,I389-ROUNDUP(IF(I389&lt;=158333,54167,I389*LOOKUP(I389,{0,158334,300000,550000,708331},{0,0.3,0.2,0.1,0})+LOOKUP(I389,{0,158334,300000,550000,708331},{0,6667,36667,91667,162500})),0)-LOOKUP(I389,{0,2120834,2162500,2204167,2245834},{48334,40000,26667,13334,0}))*LOOKUP(MAX(0,I389-ROUNDUP(IF(I389&lt;=158333,54167,I389*LOOKUP(I389,{0,158334,300000,550000,708331},{0,0.3,0.2,0.1,0})+LOOKUP(I389,{0,158334,300000,550000,708331},{0,6667,36667,91667,162500})),0)-LOOKUP(I389,{0,2120834,2162500,2204167,2245834},{48334,40000,26667,13334,0})),{0,162501,275001,579167,750001,1500001,3333334},{0.05105,0.1021,0.2042,0.23483,0.33693,0.4084,0.45945})-LOOKUP(MAX(0,I389-ROUNDUP(IF(I389&lt;=158333,54167,I389*LOOKUP(I389,{0,158334,300000,550000,708331},{0,0.3,0.2,0.1,0})+LOOKUP(I389,{0,158334,300000,550000,708331},{0,6667,36667,91667,162500})),0)-LOOKUP(I389,{0,2120834,2162500,2204167,2245834},{48334,40000,26667,13334,0})),{0,162501,275001,579167,750001,1500001,3333334},{0,8296,36374,54113,130688,237893,408061}),-1))</f>
        <v/>
      </c>
      <c r="K389" s="25">
        <f>IF(AND(D389&gt;0,C389&gt;=E389),ROUND(B389*D389,0),0)</f>
        <v/>
      </c>
      <c r="L389" s="25">
        <f>ROUND(K389*0.14575,0)</f>
        <v/>
      </c>
      <c r="M389" s="25">
        <f>IF(K389=0,0,ROUNDDOWN(ROUND((K389-L389)*LOOKUP(I389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89" s="25">
        <f>B389*C389+K389</f>
        <v/>
      </c>
      <c r="O389" s="25">
        <f>H389*C389+L389</f>
        <v/>
      </c>
      <c r="P389" s="25">
        <f>J389*C389+M389</f>
        <v/>
      </c>
      <c r="Q389" s="25">
        <f>IF(F389=1,IF(N389&lt;741000,0,IF(N389&lt;2191000,N389-740000,IF(N389&lt;2193000,1451000,IF(N389&lt;2196000,1453000,IF(N389&lt;2200000,1456000,IF(N389&lt;6600000,ROUND(IF(FLOOR(N389,4000)&lt;=3600000,FLOOR(N389,4000)*0.7-80000,FLOOR(N389,4000)*0.8-440000),0),IF(N389&lt;=8500000,ROUNDDOWN(N389*0.9-1100000,0),N389-1950000))))))),IF(N389&lt;651000,0,IF(N389&lt;1900000,N389-650000,IF(N389&lt;6600000,ROUND(IF(FLOOR(N389,4000)&lt;=3600000,FLOOR(N389,4000)*0.7-80000,FLOOR(N389,4000)*0.8-440000),0),IF(N389&lt;=8500000,ROUNDDOWN(N389*0.9-1100000,0),N389-1950000)))))</f>
        <v/>
      </c>
      <c r="R389" s="25">
        <f>IF(F389=1,LOOKUP(Q389,{0,4890001,6550001,23500001},{1040000,670000,620000,0}),LOOKUP(Q389,{0,1320001,3360001,4890001,6550001,23500001},{950000,880000,680000,630000,580000,0}))</f>
        <v/>
      </c>
      <c r="S389" s="25">
        <f>MAX(0,ROUNDDOWN(Q389-O389-R389-G389,-3))</f>
        <v/>
      </c>
      <c r="T389" s="25">
        <f>IF(S389&lt;=0,0,ROUNDDOWN(S389*LOOKUP(S389,{0,1950001,3300001,6950001,9000001,18000001,40000001},{0.05,0.1,0.2,0.23,0.33,0.4,0.45})-LOOKUP(S389,{0,1950001,3300001,6950001,9000001,18000001,40000001},{0,97500,427500,636000,1536000,2796000,4796000}),0)+ROUNDDOWN(ROUNDDOWN(S389*LOOKUP(S389,{0,1950001,3300001,6950001,9000001,18000001,40000001},{0.05,0.1,0.2,0.23,0.33,0.4,0.45})-LOOKUP(S389,{0,1950001,3300001,6950001,9000001,18000001,40000001},{0,97500,427500,636000,1536000,2796000,4796000}),0)*0.021,0))</f>
        <v/>
      </c>
      <c r="U389" s="25">
        <f>P389-T389</f>
        <v/>
      </c>
      <c r="V389" s="26">
        <f>IF(AND(P389&gt;0,T389=0),1,0)</f>
        <v/>
      </c>
    </row>
    <row r="390">
      <c r="A390" t="inlineStr">
        <is>
          <t>1万円刻み</t>
        </is>
      </c>
      <c r="B390" s="25">
        <f>'4_1万円刻み'!$A$20</f>
        <v/>
      </c>
      <c r="C390" s="26" t="n">
        <v>4</v>
      </c>
      <c r="D390" s="27" t="n">
        <v>0</v>
      </c>
      <c r="E390" s="26" t="n">
        <v>7</v>
      </c>
      <c r="F390" s="26" t="n">
        <v>1</v>
      </c>
      <c r="G390" s="25" t="n">
        <v>0</v>
      </c>
      <c r="H390" s="25">
        <f>ROUND(B390*0.14575,0)</f>
        <v/>
      </c>
      <c r="I390" s="25">
        <f>B390-H390</f>
        <v/>
      </c>
      <c r="J390" s="25">
        <f>IF(MAX(0,I390-ROUNDUP(IF(I390&lt;=158333,54167,I390*LOOKUP(I390,{0,158334,300000,550000,708331},{0,0.3,0.2,0.1,0})+LOOKUP(I390,{0,158334,300000,550000,708331},{0,6667,36667,91667,162500})),0)-LOOKUP(I390,{0,2120834,2162500,2204167,2245834},{48334,40000,26667,13334,0}))&lt;=0,0,ROUND(MAX(0,I390-ROUNDUP(IF(I390&lt;=158333,54167,I390*LOOKUP(I390,{0,158334,300000,550000,708331},{0,0.3,0.2,0.1,0})+LOOKUP(I390,{0,158334,300000,550000,708331},{0,6667,36667,91667,162500})),0)-LOOKUP(I390,{0,2120834,2162500,2204167,2245834},{48334,40000,26667,13334,0}))*LOOKUP(MAX(0,I390-ROUNDUP(IF(I390&lt;=158333,54167,I390*LOOKUP(I390,{0,158334,300000,550000,708331},{0,0.3,0.2,0.1,0})+LOOKUP(I390,{0,158334,300000,550000,708331},{0,6667,36667,91667,162500})),0)-LOOKUP(I390,{0,2120834,2162500,2204167,2245834},{48334,40000,26667,13334,0})),{0,162501,275001,579167,750001,1500001,3333334},{0.05105,0.1021,0.2042,0.23483,0.33693,0.4084,0.45945})-LOOKUP(MAX(0,I390-ROUNDUP(IF(I390&lt;=158333,54167,I390*LOOKUP(I390,{0,158334,300000,550000,708331},{0,0.3,0.2,0.1,0})+LOOKUP(I390,{0,158334,300000,550000,708331},{0,6667,36667,91667,162500})),0)-LOOKUP(I390,{0,2120834,2162500,2204167,2245834},{48334,40000,26667,13334,0})),{0,162501,275001,579167,750001,1500001,3333334},{0,8296,36374,54113,130688,237893,408061}),-1))</f>
        <v/>
      </c>
      <c r="K390" s="25">
        <f>IF(AND(D390&gt;0,C390&gt;=E390),ROUND(B390*D390,0),0)</f>
        <v/>
      </c>
      <c r="L390" s="25">
        <f>ROUND(K390*0.14575,0)</f>
        <v/>
      </c>
      <c r="M390" s="25">
        <f>IF(K390=0,0,ROUNDDOWN(ROUND((K390-L390)*LOOKUP(I390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90" s="25">
        <f>B390*C390+K390</f>
        <v/>
      </c>
      <c r="O390" s="25">
        <f>H390*C390+L390</f>
        <v/>
      </c>
      <c r="P390" s="25">
        <f>J390*C390+M390</f>
        <v/>
      </c>
      <c r="Q390" s="25">
        <f>IF(F390=1,IF(N390&lt;741000,0,IF(N390&lt;2191000,N390-740000,IF(N390&lt;2193000,1451000,IF(N390&lt;2196000,1453000,IF(N390&lt;2200000,1456000,IF(N390&lt;6600000,ROUND(IF(FLOOR(N390,4000)&lt;=3600000,FLOOR(N390,4000)*0.7-80000,FLOOR(N390,4000)*0.8-440000),0),IF(N390&lt;=8500000,ROUNDDOWN(N390*0.9-1100000,0),N390-1950000))))))),IF(N390&lt;651000,0,IF(N390&lt;1900000,N390-650000,IF(N390&lt;6600000,ROUND(IF(FLOOR(N390,4000)&lt;=3600000,FLOOR(N390,4000)*0.7-80000,FLOOR(N390,4000)*0.8-440000),0),IF(N390&lt;=8500000,ROUNDDOWN(N390*0.9-1100000,0),N390-1950000)))))</f>
        <v/>
      </c>
      <c r="R390" s="25">
        <f>IF(F390=1,LOOKUP(Q390,{0,4890001,6550001,23500001},{1040000,670000,620000,0}),LOOKUP(Q390,{0,1320001,3360001,4890001,6550001,23500001},{950000,880000,680000,630000,580000,0}))</f>
        <v/>
      </c>
      <c r="S390" s="25">
        <f>MAX(0,ROUNDDOWN(Q390-O390-R390-G390,-3))</f>
        <v/>
      </c>
      <c r="T390" s="25">
        <f>IF(S390&lt;=0,0,ROUNDDOWN(S390*LOOKUP(S390,{0,1950001,3300001,6950001,9000001,18000001,40000001},{0.05,0.1,0.2,0.23,0.33,0.4,0.45})-LOOKUP(S390,{0,1950001,3300001,6950001,9000001,18000001,40000001},{0,97500,427500,636000,1536000,2796000,4796000}),0)+ROUNDDOWN(ROUNDDOWN(S390*LOOKUP(S390,{0,1950001,3300001,6950001,9000001,18000001,40000001},{0.05,0.1,0.2,0.23,0.33,0.4,0.45})-LOOKUP(S390,{0,1950001,3300001,6950001,9000001,18000001,40000001},{0,97500,427500,636000,1536000,2796000,4796000}),0)*0.021,0))</f>
        <v/>
      </c>
      <c r="U390" s="25">
        <f>P390-T390</f>
        <v/>
      </c>
      <c r="V390" s="26">
        <f>IF(AND(P390&gt;0,T390=0),1,0)</f>
        <v/>
      </c>
    </row>
    <row r="391">
      <c r="A391" t="inlineStr">
        <is>
          <t>1万円刻み</t>
        </is>
      </c>
      <c r="B391" s="25">
        <f>'4_1万円刻み'!$A$20</f>
        <v/>
      </c>
      <c r="C391" s="26" t="n">
        <v>5</v>
      </c>
      <c r="D391" s="27" t="n">
        <v>0</v>
      </c>
      <c r="E391" s="26" t="n">
        <v>7</v>
      </c>
      <c r="F391" s="26" t="n">
        <v>1</v>
      </c>
      <c r="G391" s="25" t="n">
        <v>0</v>
      </c>
      <c r="H391" s="25">
        <f>ROUND(B391*0.14575,0)</f>
        <v/>
      </c>
      <c r="I391" s="25">
        <f>B391-H391</f>
        <v/>
      </c>
      <c r="J391" s="25">
        <f>IF(MAX(0,I391-ROUNDUP(IF(I391&lt;=158333,54167,I391*LOOKUP(I391,{0,158334,300000,550000,708331},{0,0.3,0.2,0.1,0})+LOOKUP(I391,{0,158334,300000,550000,708331},{0,6667,36667,91667,162500})),0)-LOOKUP(I391,{0,2120834,2162500,2204167,2245834},{48334,40000,26667,13334,0}))&lt;=0,0,ROUND(MAX(0,I391-ROUNDUP(IF(I391&lt;=158333,54167,I391*LOOKUP(I391,{0,158334,300000,550000,708331},{0,0.3,0.2,0.1,0})+LOOKUP(I391,{0,158334,300000,550000,708331},{0,6667,36667,91667,162500})),0)-LOOKUP(I391,{0,2120834,2162500,2204167,2245834},{48334,40000,26667,13334,0}))*LOOKUP(MAX(0,I391-ROUNDUP(IF(I391&lt;=158333,54167,I391*LOOKUP(I391,{0,158334,300000,550000,708331},{0,0.3,0.2,0.1,0})+LOOKUP(I391,{0,158334,300000,550000,708331},{0,6667,36667,91667,162500})),0)-LOOKUP(I391,{0,2120834,2162500,2204167,2245834},{48334,40000,26667,13334,0})),{0,162501,275001,579167,750001,1500001,3333334},{0.05105,0.1021,0.2042,0.23483,0.33693,0.4084,0.45945})-LOOKUP(MAX(0,I391-ROUNDUP(IF(I391&lt;=158333,54167,I391*LOOKUP(I391,{0,158334,300000,550000,708331},{0,0.3,0.2,0.1,0})+LOOKUP(I391,{0,158334,300000,550000,708331},{0,6667,36667,91667,162500})),0)-LOOKUP(I391,{0,2120834,2162500,2204167,2245834},{48334,40000,26667,13334,0})),{0,162501,275001,579167,750001,1500001,3333334},{0,8296,36374,54113,130688,237893,408061}),-1))</f>
        <v/>
      </c>
      <c r="K391" s="25">
        <f>IF(AND(D391&gt;0,C391&gt;=E391),ROUND(B391*D391,0),0)</f>
        <v/>
      </c>
      <c r="L391" s="25">
        <f>ROUND(K391*0.14575,0)</f>
        <v/>
      </c>
      <c r="M391" s="25">
        <f>IF(K391=0,0,ROUNDDOWN(ROUND((K391-L391)*LOOKUP(I391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91" s="25">
        <f>B391*C391+K391</f>
        <v/>
      </c>
      <c r="O391" s="25">
        <f>H391*C391+L391</f>
        <v/>
      </c>
      <c r="P391" s="25">
        <f>J391*C391+M391</f>
        <v/>
      </c>
      <c r="Q391" s="25">
        <f>IF(F391=1,IF(N391&lt;741000,0,IF(N391&lt;2191000,N391-740000,IF(N391&lt;2193000,1451000,IF(N391&lt;2196000,1453000,IF(N391&lt;2200000,1456000,IF(N391&lt;6600000,ROUND(IF(FLOOR(N391,4000)&lt;=3600000,FLOOR(N391,4000)*0.7-80000,FLOOR(N391,4000)*0.8-440000),0),IF(N391&lt;=8500000,ROUNDDOWN(N391*0.9-1100000,0),N391-1950000))))))),IF(N391&lt;651000,0,IF(N391&lt;1900000,N391-650000,IF(N391&lt;6600000,ROUND(IF(FLOOR(N391,4000)&lt;=3600000,FLOOR(N391,4000)*0.7-80000,FLOOR(N391,4000)*0.8-440000),0),IF(N391&lt;=8500000,ROUNDDOWN(N391*0.9-1100000,0),N391-1950000)))))</f>
        <v/>
      </c>
      <c r="R391" s="25">
        <f>IF(F391=1,LOOKUP(Q391,{0,4890001,6550001,23500001},{1040000,670000,620000,0}),LOOKUP(Q391,{0,1320001,3360001,4890001,6550001,23500001},{950000,880000,680000,630000,580000,0}))</f>
        <v/>
      </c>
      <c r="S391" s="25">
        <f>MAX(0,ROUNDDOWN(Q391-O391-R391-G391,-3))</f>
        <v/>
      </c>
      <c r="T391" s="25">
        <f>IF(S391&lt;=0,0,ROUNDDOWN(S391*LOOKUP(S391,{0,1950001,3300001,6950001,9000001,18000001,40000001},{0.05,0.1,0.2,0.23,0.33,0.4,0.45})-LOOKUP(S391,{0,1950001,3300001,6950001,9000001,18000001,40000001},{0,97500,427500,636000,1536000,2796000,4796000}),0)+ROUNDDOWN(ROUNDDOWN(S391*LOOKUP(S391,{0,1950001,3300001,6950001,9000001,18000001,40000001},{0.05,0.1,0.2,0.23,0.33,0.4,0.45})-LOOKUP(S391,{0,1950001,3300001,6950001,9000001,18000001,40000001},{0,97500,427500,636000,1536000,2796000,4796000}),0)*0.021,0))</f>
        <v/>
      </c>
      <c r="U391" s="25">
        <f>P391-T391</f>
        <v/>
      </c>
      <c r="V391" s="26">
        <f>IF(AND(P391&gt;0,T391=0),1,0)</f>
        <v/>
      </c>
    </row>
    <row r="392">
      <c r="A392" t="inlineStr">
        <is>
          <t>1万円刻み</t>
        </is>
      </c>
      <c r="B392" s="25">
        <f>'4_1万円刻み'!$A$20</f>
        <v/>
      </c>
      <c r="C392" s="26" t="n">
        <v>6</v>
      </c>
      <c r="D392" s="27" t="n">
        <v>0</v>
      </c>
      <c r="E392" s="26" t="n">
        <v>7</v>
      </c>
      <c r="F392" s="26" t="n">
        <v>1</v>
      </c>
      <c r="G392" s="25" t="n">
        <v>0</v>
      </c>
      <c r="H392" s="25">
        <f>ROUND(B392*0.14575,0)</f>
        <v/>
      </c>
      <c r="I392" s="25">
        <f>B392-H392</f>
        <v/>
      </c>
      <c r="J392" s="25">
        <f>IF(MAX(0,I392-ROUNDUP(IF(I392&lt;=158333,54167,I392*LOOKUP(I392,{0,158334,300000,550000,708331},{0,0.3,0.2,0.1,0})+LOOKUP(I392,{0,158334,300000,550000,708331},{0,6667,36667,91667,162500})),0)-LOOKUP(I392,{0,2120834,2162500,2204167,2245834},{48334,40000,26667,13334,0}))&lt;=0,0,ROUND(MAX(0,I392-ROUNDUP(IF(I392&lt;=158333,54167,I392*LOOKUP(I392,{0,158334,300000,550000,708331},{0,0.3,0.2,0.1,0})+LOOKUP(I392,{0,158334,300000,550000,708331},{0,6667,36667,91667,162500})),0)-LOOKUP(I392,{0,2120834,2162500,2204167,2245834},{48334,40000,26667,13334,0}))*LOOKUP(MAX(0,I392-ROUNDUP(IF(I392&lt;=158333,54167,I392*LOOKUP(I392,{0,158334,300000,550000,708331},{0,0.3,0.2,0.1,0})+LOOKUP(I392,{0,158334,300000,550000,708331},{0,6667,36667,91667,162500})),0)-LOOKUP(I392,{0,2120834,2162500,2204167,2245834},{48334,40000,26667,13334,0})),{0,162501,275001,579167,750001,1500001,3333334},{0.05105,0.1021,0.2042,0.23483,0.33693,0.4084,0.45945})-LOOKUP(MAX(0,I392-ROUNDUP(IF(I392&lt;=158333,54167,I392*LOOKUP(I392,{0,158334,300000,550000,708331},{0,0.3,0.2,0.1,0})+LOOKUP(I392,{0,158334,300000,550000,708331},{0,6667,36667,91667,162500})),0)-LOOKUP(I392,{0,2120834,2162500,2204167,2245834},{48334,40000,26667,13334,0})),{0,162501,275001,579167,750001,1500001,3333334},{0,8296,36374,54113,130688,237893,408061}),-1))</f>
        <v/>
      </c>
      <c r="K392" s="25">
        <f>IF(AND(D392&gt;0,C392&gt;=E392),ROUND(B392*D392,0),0)</f>
        <v/>
      </c>
      <c r="L392" s="25">
        <f>ROUND(K392*0.14575,0)</f>
        <v/>
      </c>
      <c r="M392" s="25">
        <f>IF(K392=0,0,ROUNDDOWN(ROUND((K392-L392)*LOOKUP(I392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92" s="25">
        <f>B392*C392+K392</f>
        <v/>
      </c>
      <c r="O392" s="25">
        <f>H392*C392+L392</f>
        <v/>
      </c>
      <c r="P392" s="25">
        <f>J392*C392+M392</f>
        <v/>
      </c>
      <c r="Q392" s="25">
        <f>IF(F392=1,IF(N392&lt;741000,0,IF(N392&lt;2191000,N392-740000,IF(N392&lt;2193000,1451000,IF(N392&lt;2196000,1453000,IF(N392&lt;2200000,1456000,IF(N392&lt;6600000,ROUND(IF(FLOOR(N392,4000)&lt;=3600000,FLOOR(N392,4000)*0.7-80000,FLOOR(N392,4000)*0.8-440000),0),IF(N392&lt;=8500000,ROUNDDOWN(N392*0.9-1100000,0),N392-1950000))))))),IF(N392&lt;651000,0,IF(N392&lt;1900000,N392-650000,IF(N392&lt;6600000,ROUND(IF(FLOOR(N392,4000)&lt;=3600000,FLOOR(N392,4000)*0.7-80000,FLOOR(N392,4000)*0.8-440000),0),IF(N392&lt;=8500000,ROUNDDOWN(N392*0.9-1100000,0),N392-1950000)))))</f>
        <v/>
      </c>
      <c r="R392" s="25">
        <f>IF(F392=1,LOOKUP(Q392,{0,4890001,6550001,23500001},{1040000,670000,620000,0}),LOOKUP(Q392,{0,1320001,3360001,4890001,6550001,23500001},{950000,880000,680000,630000,580000,0}))</f>
        <v/>
      </c>
      <c r="S392" s="25">
        <f>MAX(0,ROUNDDOWN(Q392-O392-R392-G392,-3))</f>
        <v/>
      </c>
      <c r="T392" s="25">
        <f>IF(S392&lt;=0,0,ROUNDDOWN(S392*LOOKUP(S392,{0,1950001,3300001,6950001,9000001,18000001,40000001},{0.05,0.1,0.2,0.23,0.33,0.4,0.45})-LOOKUP(S392,{0,1950001,3300001,6950001,9000001,18000001,40000001},{0,97500,427500,636000,1536000,2796000,4796000}),0)+ROUNDDOWN(ROUNDDOWN(S392*LOOKUP(S392,{0,1950001,3300001,6950001,9000001,18000001,40000001},{0.05,0.1,0.2,0.23,0.33,0.4,0.45})-LOOKUP(S392,{0,1950001,3300001,6950001,9000001,18000001,40000001},{0,97500,427500,636000,1536000,2796000,4796000}),0)*0.021,0))</f>
        <v/>
      </c>
      <c r="U392" s="25">
        <f>P392-T392</f>
        <v/>
      </c>
      <c r="V392" s="26">
        <f>IF(AND(P392&gt;0,T392=0),1,0)</f>
        <v/>
      </c>
    </row>
    <row r="393">
      <c r="A393" t="inlineStr">
        <is>
          <t>1万円刻み</t>
        </is>
      </c>
      <c r="B393" s="25">
        <f>'4_1万円刻み'!$A$20</f>
        <v/>
      </c>
      <c r="C393" s="26" t="n">
        <v>7</v>
      </c>
      <c r="D393" s="27" t="n">
        <v>0</v>
      </c>
      <c r="E393" s="26" t="n">
        <v>7</v>
      </c>
      <c r="F393" s="26" t="n">
        <v>1</v>
      </c>
      <c r="G393" s="25" t="n">
        <v>0</v>
      </c>
      <c r="H393" s="25">
        <f>ROUND(B393*0.14575,0)</f>
        <v/>
      </c>
      <c r="I393" s="25">
        <f>B393-H393</f>
        <v/>
      </c>
      <c r="J393" s="25">
        <f>IF(MAX(0,I393-ROUNDUP(IF(I393&lt;=158333,54167,I393*LOOKUP(I393,{0,158334,300000,550000,708331},{0,0.3,0.2,0.1,0})+LOOKUP(I393,{0,158334,300000,550000,708331},{0,6667,36667,91667,162500})),0)-LOOKUP(I393,{0,2120834,2162500,2204167,2245834},{48334,40000,26667,13334,0}))&lt;=0,0,ROUND(MAX(0,I393-ROUNDUP(IF(I393&lt;=158333,54167,I393*LOOKUP(I393,{0,158334,300000,550000,708331},{0,0.3,0.2,0.1,0})+LOOKUP(I393,{0,158334,300000,550000,708331},{0,6667,36667,91667,162500})),0)-LOOKUP(I393,{0,2120834,2162500,2204167,2245834},{48334,40000,26667,13334,0}))*LOOKUP(MAX(0,I393-ROUNDUP(IF(I393&lt;=158333,54167,I393*LOOKUP(I393,{0,158334,300000,550000,708331},{0,0.3,0.2,0.1,0})+LOOKUP(I393,{0,158334,300000,550000,708331},{0,6667,36667,91667,162500})),0)-LOOKUP(I393,{0,2120834,2162500,2204167,2245834},{48334,40000,26667,13334,0})),{0,162501,275001,579167,750001,1500001,3333334},{0.05105,0.1021,0.2042,0.23483,0.33693,0.4084,0.45945})-LOOKUP(MAX(0,I393-ROUNDUP(IF(I393&lt;=158333,54167,I393*LOOKUP(I393,{0,158334,300000,550000,708331},{0,0.3,0.2,0.1,0})+LOOKUP(I393,{0,158334,300000,550000,708331},{0,6667,36667,91667,162500})),0)-LOOKUP(I393,{0,2120834,2162500,2204167,2245834},{48334,40000,26667,13334,0})),{0,162501,275001,579167,750001,1500001,3333334},{0,8296,36374,54113,130688,237893,408061}),-1))</f>
        <v/>
      </c>
      <c r="K393" s="25">
        <f>IF(AND(D393&gt;0,C393&gt;=E393),ROUND(B393*D393,0),0)</f>
        <v/>
      </c>
      <c r="L393" s="25">
        <f>ROUND(K393*0.14575,0)</f>
        <v/>
      </c>
      <c r="M393" s="25">
        <f>IF(K393=0,0,ROUNDDOWN(ROUND((K393-L393)*LOOKUP(I393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93" s="25">
        <f>B393*C393+K393</f>
        <v/>
      </c>
      <c r="O393" s="25">
        <f>H393*C393+L393</f>
        <v/>
      </c>
      <c r="P393" s="25">
        <f>J393*C393+M393</f>
        <v/>
      </c>
      <c r="Q393" s="25">
        <f>IF(F393=1,IF(N393&lt;741000,0,IF(N393&lt;2191000,N393-740000,IF(N393&lt;2193000,1451000,IF(N393&lt;2196000,1453000,IF(N393&lt;2200000,1456000,IF(N393&lt;6600000,ROUND(IF(FLOOR(N393,4000)&lt;=3600000,FLOOR(N393,4000)*0.7-80000,FLOOR(N393,4000)*0.8-440000),0),IF(N393&lt;=8500000,ROUNDDOWN(N393*0.9-1100000,0),N393-1950000))))))),IF(N393&lt;651000,0,IF(N393&lt;1900000,N393-650000,IF(N393&lt;6600000,ROUND(IF(FLOOR(N393,4000)&lt;=3600000,FLOOR(N393,4000)*0.7-80000,FLOOR(N393,4000)*0.8-440000),0),IF(N393&lt;=8500000,ROUNDDOWN(N393*0.9-1100000,0),N393-1950000)))))</f>
        <v/>
      </c>
      <c r="R393" s="25">
        <f>IF(F393=1,LOOKUP(Q393,{0,4890001,6550001,23500001},{1040000,670000,620000,0}),LOOKUP(Q393,{0,1320001,3360001,4890001,6550001,23500001},{950000,880000,680000,630000,580000,0}))</f>
        <v/>
      </c>
      <c r="S393" s="25">
        <f>MAX(0,ROUNDDOWN(Q393-O393-R393-G393,-3))</f>
        <v/>
      </c>
      <c r="T393" s="25">
        <f>IF(S393&lt;=0,0,ROUNDDOWN(S393*LOOKUP(S393,{0,1950001,3300001,6950001,9000001,18000001,40000001},{0.05,0.1,0.2,0.23,0.33,0.4,0.45})-LOOKUP(S393,{0,1950001,3300001,6950001,9000001,18000001,40000001},{0,97500,427500,636000,1536000,2796000,4796000}),0)+ROUNDDOWN(ROUNDDOWN(S393*LOOKUP(S393,{0,1950001,3300001,6950001,9000001,18000001,40000001},{0.05,0.1,0.2,0.23,0.33,0.4,0.45})-LOOKUP(S393,{0,1950001,3300001,6950001,9000001,18000001,40000001},{0,97500,427500,636000,1536000,2796000,4796000}),0)*0.021,0))</f>
        <v/>
      </c>
      <c r="U393" s="25">
        <f>P393-T393</f>
        <v/>
      </c>
      <c r="V393" s="26">
        <f>IF(AND(P393&gt;0,T393=0),1,0)</f>
        <v/>
      </c>
    </row>
    <row r="394">
      <c r="A394" t="inlineStr">
        <is>
          <t>1万円刻み</t>
        </is>
      </c>
      <c r="B394" s="25">
        <f>'4_1万円刻み'!$A$20</f>
        <v/>
      </c>
      <c r="C394" s="26" t="n">
        <v>8</v>
      </c>
      <c r="D394" s="27" t="n">
        <v>0</v>
      </c>
      <c r="E394" s="26" t="n">
        <v>7</v>
      </c>
      <c r="F394" s="26" t="n">
        <v>1</v>
      </c>
      <c r="G394" s="25" t="n">
        <v>0</v>
      </c>
      <c r="H394" s="25">
        <f>ROUND(B394*0.14575,0)</f>
        <v/>
      </c>
      <c r="I394" s="25">
        <f>B394-H394</f>
        <v/>
      </c>
      <c r="J394" s="25">
        <f>IF(MAX(0,I394-ROUNDUP(IF(I394&lt;=158333,54167,I394*LOOKUP(I394,{0,158334,300000,550000,708331},{0,0.3,0.2,0.1,0})+LOOKUP(I394,{0,158334,300000,550000,708331},{0,6667,36667,91667,162500})),0)-LOOKUP(I394,{0,2120834,2162500,2204167,2245834},{48334,40000,26667,13334,0}))&lt;=0,0,ROUND(MAX(0,I394-ROUNDUP(IF(I394&lt;=158333,54167,I394*LOOKUP(I394,{0,158334,300000,550000,708331},{0,0.3,0.2,0.1,0})+LOOKUP(I394,{0,158334,300000,550000,708331},{0,6667,36667,91667,162500})),0)-LOOKUP(I394,{0,2120834,2162500,2204167,2245834},{48334,40000,26667,13334,0}))*LOOKUP(MAX(0,I394-ROUNDUP(IF(I394&lt;=158333,54167,I394*LOOKUP(I394,{0,158334,300000,550000,708331},{0,0.3,0.2,0.1,0})+LOOKUP(I394,{0,158334,300000,550000,708331},{0,6667,36667,91667,162500})),0)-LOOKUP(I394,{0,2120834,2162500,2204167,2245834},{48334,40000,26667,13334,0})),{0,162501,275001,579167,750001,1500001,3333334},{0.05105,0.1021,0.2042,0.23483,0.33693,0.4084,0.45945})-LOOKUP(MAX(0,I394-ROUNDUP(IF(I394&lt;=158333,54167,I394*LOOKUP(I394,{0,158334,300000,550000,708331},{0,0.3,0.2,0.1,0})+LOOKUP(I394,{0,158334,300000,550000,708331},{0,6667,36667,91667,162500})),0)-LOOKUP(I394,{0,2120834,2162500,2204167,2245834},{48334,40000,26667,13334,0})),{0,162501,275001,579167,750001,1500001,3333334},{0,8296,36374,54113,130688,237893,408061}),-1))</f>
        <v/>
      </c>
      <c r="K394" s="25">
        <f>IF(AND(D394&gt;0,C394&gt;=E394),ROUND(B394*D394,0),0)</f>
        <v/>
      </c>
      <c r="L394" s="25">
        <f>ROUND(K394*0.14575,0)</f>
        <v/>
      </c>
      <c r="M394" s="25">
        <f>IF(K394=0,0,ROUNDDOWN(ROUND((K394-L394)*LOOKUP(I394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94" s="25">
        <f>B394*C394+K394</f>
        <v/>
      </c>
      <c r="O394" s="25">
        <f>H394*C394+L394</f>
        <v/>
      </c>
      <c r="P394" s="25">
        <f>J394*C394+M394</f>
        <v/>
      </c>
      <c r="Q394" s="25">
        <f>IF(F394=1,IF(N394&lt;741000,0,IF(N394&lt;2191000,N394-740000,IF(N394&lt;2193000,1451000,IF(N394&lt;2196000,1453000,IF(N394&lt;2200000,1456000,IF(N394&lt;6600000,ROUND(IF(FLOOR(N394,4000)&lt;=3600000,FLOOR(N394,4000)*0.7-80000,FLOOR(N394,4000)*0.8-440000),0),IF(N394&lt;=8500000,ROUNDDOWN(N394*0.9-1100000,0),N394-1950000))))))),IF(N394&lt;651000,0,IF(N394&lt;1900000,N394-650000,IF(N394&lt;6600000,ROUND(IF(FLOOR(N394,4000)&lt;=3600000,FLOOR(N394,4000)*0.7-80000,FLOOR(N394,4000)*0.8-440000),0),IF(N394&lt;=8500000,ROUNDDOWN(N394*0.9-1100000,0),N394-1950000)))))</f>
        <v/>
      </c>
      <c r="R394" s="25">
        <f>IF(F394=1,LOOKUP(Q394,{0,4890001,6550001,23500001},{1040000,670000,620000,0}),LOOKUP(Q394,{0,1320001,3360001,4890001,6550001,23500001},{950000,880000,680000,630000,580000,0}))</f>
        <v/>
      </c>
      <c r="S394" s="25">
        <f>MAX(0,ROUNDDOWN(Q394-O394-R394-G394,-3))</f>
        <v/>
      </c>
      <c r="T394" s="25">
        <f>IF(S394&lt;=0,0,ROUNDDOWN(S394*LOOKUP(S394,{0,1950001,3300001,6950001,9000001,18000001,40000001},{0.05,0.1,0.2,0.23,0.33,0.4,0.45})-LOOKUP(S394,{0,1950001,3300001,6950001,9000001,18000001,40000001},{0,97500,427500,636000,1536000,2796000,4796000}),0)+ROUNDDOWN(ROUNDDOWN(S394*LOOKUP(S394,{0,1950001,3300001,6950001,9000001,18000001,40000001},{0.05,0.1,0.2,0.23,0.33,0.4,0.45})-LOOKUP(S394,{0,1950001,3300001,6950001,9000001,18000001,40000001},{0,97500,427500,636000,1536000,2796000,4796000}),0)*0.021,0))</f>
        <v/>
      </c>
      <c r="U394" s="25">
        <f>P394-T394</f>
        <v/>
      </c>
      <c r="V394" s="26">
        <f>IF(AND(P394&gt;0,T394=0),1,0)</f>
        <v/>
      </c>
    </row>
    <row r="395">
      <c r="A395" t="inlineStr">
        <is>
          <t>1万円刻み</t>
        </is>
      </c>
      <c r="B395" s="25">
        <f>'4_1万円刻み'!$A$20</f>
        <v/>
      </c>
      <c r="C395" s="26" t="n">
        <v>9</v>
      </c>
      <c r="D395" s="27" t="n">
        <v>0</v>
      </c>
      <c r="E395" s="26" t="n">
        <v>7</v>
      </c>
      <c r="F395" s="26" t="n">
        <v>1</v>
      </c>
      <c r="G395" s="25" t="n">
        <v>0</v>
      </c>
      <c r="H395" s="25">
        <f>ROUND(B395*0.14575,0)</f>
        <v/>
      </c>
      <c r="I395" s="25">
        <f>B395-H395</f>
        <v/>
      </c>
      <c r="J395" s="25">
        <f>IF(MAX(0,I395-ROUNDUP(IF(I395&lt;=158333,54167,I395*LOOKUP(I395,{0,158334,300000,550000,708331},{0,0.3,0.2,0.1,0})+LOOKUP(I395,{0,158334,300000,550000,708331},{0,6667,36667,91667,162500})),0)-LOOKUP(I395,{0,2120834,2162500,2204167,2245834},{48334,40000,26667,13334,0}))&lt;=0,0,ROUND(MAX(0,I395-ROUNDUP(IF(I395&lt;=158333,54167,I395*LOOKUP(I395,{0,158334,300000,550000,708331},{0,0.3,0.2,0.1,0})+LOOKUP(I395,{0,158334,300000,550000,708331},{0,6667,36667,91667,162500})),0)-LOOKUP(I395,{0,2120834,2162500,2204167,2245834},{48334,40000,26667,13334,0}))*LOOKUP(MAX(0,I395-ROUNDUP(IF(I395&lt;=158333,54167,I395*LOOKUP(I395,{0,158334,300000,550000,708331},{0,0.3,0.2,0.1,0})+LOOKUP(I395,{0,158334,300000,550000,708331},{0,6667,36667,91667,162500})),0)-LOOKUP(I395,{0,2120834,2162500,2204167,2245834},{48334,40000,26667,13334,0})),{0,162501,275001,579167,750001,1500001,3333334},{0.05105,0.1021,0.2042,0.23483,0.33693,0.4084,0.45945})-LOOKUP(MAX(0,I395-ROUNDUP(IF(I395&lt;=158333,54167,I395*LOOKUP(I395,{0,158334,300000,550000,708331},{0,0.3,0.2,0.1,0})+LOOKUP(I395,{0,158334,300000,550000,708331},{0,6667,36667,91667,162500})),0)-LOOKUP(I395,{0,2120834,2162500,2204167,2245834},{48334,40000,26667,13334,0})),{0,162501,275001,579167,750001,1500001,3333334},{0,8296,36374,54113,130688,237893,408061}),-1))</f>
        <v/>
      </c>
      <c r="K395" s="25">
        <f>IF(AND(D395&gt;0,C395&gt;=E395),ROUND(B395*D395,0),0)</f>
        <v/>
      </c>
      <c r="L395" s="25">
        <f>ROUND(K395*0.14575,0)</f>
        <v/>
      </c>
      <c r="M395" s="25">
        <f>IF(K395=0,0,ROUNDDOWN(ROUND((K395-L395)*LOOKUP(I395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95" s="25">
        <f>B395*C395+K395</f>
        <v/>
      </c>
      <c r="O395" s="25">
        <f>H395*C395+L395</f>
        <v/>
      </c>
      <c r="P395" s="25">
        <f>J395*C395+M395</f>
        <v/>
      </c>
      <c r="Q395" s="25">
        <f>IF(F395=1,IF(N395&lt;741000,0,IF(N395&lt;2191000,N395-740000,IF(N395&lt;2193000,1451000,IF(N395&lt;2196000,1453000,IF(N395&lt;2200000,1456000,IF(N395&lt;6600000,ROUND(IF(FLOOR(N395,4000)&lt;=3600000,FLOOR(N395,4000)*0.7-80000,FLOOR(N395,4000)*0.8-440000),0),IF(N395&lt;=8500000,ROUNDDOWN(N395*0.9-1100000,0),N395-1950000))))))),IF(N395&lt;651000,0,IF(N395&lt;1900000,N395-650000,IF(N395&lt;6600000,ROUND(IF(FLOOR(N395,4000)&lt;=3600000,FLOOR(N395,4000)*0.7-80000,FLOOR(N395,4000)*0.8-440000),0),IF(N395&lt;=8500000,ROUNDDOWN(N395*0.9-1100000,0),N395-1950000)))))</f>
        <v/>
      </c>
      <c r="R395" s="25">
        <f>IF(F395=1,LOOKUP(Q395,{0,4890001,6550001,23500001},{1040000,670000,620000,0}),LOOKUP(Q395,{0,1320001,3360001,4890001,6550001,23500001},{950000,880000,680000,630000,580000,0}))</f>
        <v/>
      </c>
      <c r="S395" s="25">
        <f>MAX(0,ROUNDDOWN(Q395-O395-R395-G395,-3))</f>
        <v/>
      </c>
      <c r="T395" s="25">
        <f>IF(S395&lt;=0,0,ROUNDDOWN(S395*LOOKUP(S395,{0,1950001,3300001,6950001,9000001,18000001,40000001},{0.05,0.1,0.2,0.23,0.33,0.4,0.45})-LOOKUP(S395,{0,1950001,3300001,6950001,9000001,18000001,40000001},{0,97500,427500,636000,1536000,2796000,4796000}),0)+ROUNDDOWN(ROUNDDOWN(S395*LOOKUP(S395,{0,1950001,3300001,6950001,9000001,18000001,40000001},{0.05,0.1,0.2,0.23,0.33,0.4,0.45})-LOOKUP(S395,{0,1950001,3300001,6950001,9000001,18000001,40000001},{0,97500,427500,636000,1536000,2796000,4796000}),0)*0.021,0))</f>
        <v/>
      </c>
      <c r="U395" s="25">
        <f>P395-T395</f>
        <v/>
      </c>
      <c r="V395" s="26">
        <f>IF(AND(P395&gt;0,T395=0),1,0)</f>
        <v/>
      </c>
    </row>
    <row r="396">
      <c r="A396" t="inlineStr">
        <is>
          <t>1万円刻み</t>
        </is>
      </c>
      <c r="B396" s="25">
        <f>'4_1万円刻み'!$A$20</f>
        <v/>
      </c>
      <c r="C396" s="26" t="n">
        <v>10</v>
      </c>
      <c r="D396" s="27" t="n">
        <v>0</v>
      </c>
      <c r="E396" s="26" t="n">
        <v>7</v>
      </c>
      <c r="F396" s="26" t="n">
        <v>1</v>
      </c>
      <c r="G396" s="25" t="n">
        <v>0</v>
      </c>
      <c r="H396" s="25">
        <f>ROUND(B396*0.14575,0)</f>
        <v/>
      </c>
      <c r="I396" s="25">
        <f>B396-H396</f>
        <v/>
      </c>
      <c r="J396" s="25">
        <f>IF(MAX(0,I396-ROUNDUP(IF(I396&lt;=158333,54167,I396*LOOKUP(I396,{0,158334,300000,550000,708331},{0,0.3,0.2,0.1,0})+LOOKUP(I396,{0,158334,300000,550000,708331},{0,6667,36667,91667,162500})),0)-LOOKUP(I396,{0,2120834,2162500,2204167,2245834},{48334,40000,26667,13334,0}))&lt;=0,0,ROUND(MAX(0,I396-ROUNDUP(IF(I396&lt;=158333,54167,I396*LOOKUP(I396,{0,158334,300000,550000,708331},{0,0.3,0.2,0.1,0})+LOOKUP(I396,{0,158334,300000,550000,708331},{0,6667,36667,91667,162500})),0)-LOOKUP(I396,{0,2120834,2162500,2204167,2245834},{48334,40000,26667,13334,0}))*LOOKUP(MAX(0,I396-ROUNDUP(IF(I396&lt;=158333,54167,I396*LOOKUP(I396,{0,158334,300000,550000,708331},{0,0.3,0.2,0.1,0})+LOOKUP(I396,{0,158334,300000,550000,708331},{0,6667,36667,91667,162500})),0)-LOOKUP(I396,{0,2120834,2162500,2204167,2245834},{48334,40000,26667,13334,0})),{0,162501,275001,579167,750001,1500001,3333334},{0.05105,0.1021,0.2042,0.23483,0.33693,0.4084,0.45945})-LOOKUP(MAX(0,I396-ROUNDUP(IF(I396&lt;=158333,54167,I396*LOOKUP(I396,{0,158334,300000,550000,708331},{0,0.3,0.2,0.1,0})+LOOKUP(I396,{0,158334,300000,550000,708331},{0,6667,36667,91667,162500})),0)-LOOKUP(I396,{0,2120834,2162500,2204167,2245834},{48334,40000,26667,13334,0})),{0,162501,275001,579167,750001,1500001,3333334},{0,8296,36374,54113,130688,237893,408061}),-1))</f>
        <v/>
      </c>
      <c r="K396" s="25">
        <f>IF(AND(D396&gt;0,C396&gt;=E396),ROUND(B396*D396,0),0)</f>
        <v/>
      </c>
      <c r="L396" s="25">
        <f>ROUND(K396*0.14575,0)</f>
        <v/>
      </c>
      <c r="M396" s="25">
        <f>IF(K396=0,0,ROUNDDOWN(ROUND((K396-L396)*LOOKUP(I396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96" s="25">
        <f>B396*C396+K396</f>
        <v/>
      </c>
      <c r="O396" s="25">
        <f>H396*C396+L396</f>
        <v/>
      </c>
      <c r="P396" s="25">
        <f>J396*C396+M396</f>
        <v/>
      </c>
      <c r="Q396" s="25">
        <f>IF(F396=1,IF(N396&lt;741000,0,IF(N396&lt;2191000,N396-740000,IF(N396&lt;2193000,1451000,IF(N396&lt;2196000,1453000,IF(N396&lt;2200000,1456000,IF(N396&lt;6600000,ROUND(IF(FLOOR(N396,4000)&lt;=3600000,FLOOR(N396,4000)*0.7-80000,FLOOR(N396,4000)*0.8-440000),0),IF(N396&lt;=8500000,ROUNDDOWN(N396*0.9-1100000,0),N396-1950000))))))),IF(N396&lt;651000,0,IF(N396&lt;1900000,N396-650000,IF(N396&lt;6600000,ROUND(IF(FLOOR(N396,4000)&lt;=3600000,FLOOR(N396,4000)*0.7-80000,FLOOR(N396,4000)*0.8-440000),0),IF(N396&lt;=8500000,ROUNDDOWN(N396*0.9-1100000,0),N396-1950000)))))</f>
        <v/>
      </c>
      <c r="R396" s="25">
        <f>IF(F396=1,LOOKUP(Q396,{0,4890001,6550001,23500001},{1040000,670000,620000,0}),LOOKUP(Q396,{0,1320001,3360001,4890001,6550001,23500001},{950000,880000,680000,630000,580000,0}))</f>
        <v/>
      </c>
      <c r="S396" s="25">
        <f>MAX(0,ROUNDDOWN(Q396-O396-R396-G396,-3))</f>
        <v/>
      </c>
      <c r="T396" s="25">
        <f>IF(S396&lt;=0,0,ROUNDDOWN(S396*LOOKUP(S396,{0,1950001,3300001,6950001,9000001,18000001,40000001},{0.05,0.1,0.2,0.23,0.33,0.4,0.45})-LOOKUP(S396,{0,1950001,3300001,6950001,9000001,18000001,40000001},{0,97500,427500,636000,1536000,2796000,4796000}),0)+ROUNDDOWN(ROUNDDOWN(S396*LOOKUP(S396,{0,1950001,3300001,6950001,9000001,18000001,40000001},{0.05,0.1,0.2,0.23,0.33,0.4,0.45})-LOOKUP(S396,{0,1950001,3300001,6950001,9000001,18000001,40000001},{0,97500,427500,636000,1536000,2796000,4796000}),0)*0.021,0))</f>
        <v/>
      </c>
      <c r="U396" s="25">
        <f>P396-T396</f>
        <v/>
      </c>
      <c r="V396" s="26">
        <f>IF(AND(P396&gt;0,T396=0),1,0)</f>
        <v/>
      </c>
    </row>
    <row r="397">
      <c r="A397" t="inlineStr">
        <is>
          <t>1万円刻み</t>
        </is>
      </c>
      <c r="B397" s="25">
        <f>'4_1万円刻み'!$A$20</f>
        <v/>
      </c>
      <c r="C397" s="26" t="n">
        <v>11</v>
      </c>
      <c r="D397" s="27" t="n">
        <v>0</v>
      </c>
      <c r="E397" s="26" t="n">
        <v>7</v>
      </c>
      <c r="F397" s="26" t="n">
        <v>1</v>
      </c>
      <c r="G397" s="25" t="n">
        <v>0</v>
      </c>
      <c r="H397" s="25">
        <f>ROUND(B397*0.14575,0)</f>
        <v/>
      </c>
      <c r="I397" s="25">
        <f>B397-H397</f>
        <v/>
      </c>
      <c r="J397" s="25">
        <f>IF(MAX(0,I397-ROUNDUP(IF(I397&lt;=158333,54167,I397*LOOKUP(I397,{0,158334,300000,550000,708331},{0,0.3,0.2,0.1,0})+LOOKUP(I397,{0,158334,300000,550000,708331},{0,6667,36667,91667,162500})),0)-LOOKUP(I397,{0,2120834,2162500,2204167,2245834},{48334,40000,26667,13334,0}))&lt;=0,0,ROUND(MAX(0,I397-ROUNDUP(IF(I397&lt;=158333,54167,I397*LOOKUP(I397,{0,158334,300000,550000,708331},{0,0.3,0.2,0.1,0})+LOOKUP(I397,{0,158334,300000,550000,708331},{0,6667,36667,91667,162500})),0)-LOOKUP(I397,{0,2120834,2162500,2204167,2245834},{48334,40000,26667,13334,0}))*LOOKUP(MAX(0,I397-ROUNDUP(IF(I397&lt;=158333,54167,I397*LOOKUP(I397,{0,158334,300000,550000,708331},{0,0.3,0.2,0.1,0})+LOOKUP(I397,{0,158334,300000,550000,708331},{0,6667,36667,91667,162500})),0)-LOOKUP(I397,{0,2120834,2162500,2204167,2245834},{48334,40000,26667,13334,0})),{0,162501,275001,579167,750001,1500001,3333334},{0.05105,0.1021,0.2042,0.23483,0.33693,0.4084,0.45945})-LOOKUP(MAX(0,I397-ROUNDUP(IF(I397&lt;=158333,54167,I397*LOOKUP(I397,{0,158334,300000,550000,708331},{0,0.3,0.2,0.1,0})+LOOKUP(I397,{0,158334,300000,550000,708331},{0,6667,36667,91667,162500})),0)-LOOKUP(I397,{0,2120834,2162500,2204167,2245834},{48334,40000,26667,13334,0})),{0,162501,275001,579167,750001,1500001,3333334},{0,8296,36374,54113,130688,237893,408061}),-1))</f>
        <v/>
      </c>
      <c r="K397" s="25">
        <f>IF(AND(D397&gt;0,C397&gt;=E397),ROUND(B397*D397,0),0)</f>
        <v/>
      </c>
      <c r="L397" s="25">
        <f>ROUND(K397*0.14575,0)</f>
        <v/>
      </c>
      <c r="M397" s="25">
        <f>IF(K397=0,0,ROUNDDOWN(ROUND((K397-L397)*LOOKUP(I397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97" s="25">
        <f>B397*C397+K397</f>
        <v/>
      </c>
      <c r="O397" s="25">
        <f>H397*C397+L397</f>
        <v/>
      </c>
      <c r="P397" s="25">
        <f>J397*C397+M397</f>
        <v/>
      </c>
      <c r="Q397" s="25">
        <f>IF(F397=1,IF(N397&lt;741000,0,IF(N397&lt;2191000,N397-740000,IF(N397&lt;2193000,1451000,IF(N397&lt;2196000,1453000,IF(N397&lt;2200000,1456000,IF(N397&lt;6600000,ROUND(IF(FLOOR(N397,4000)&lt;=3600000,FLOOR(N397,4000)*0.7-80000,FLOOR(N397,4000)*0.8-440000),0),IF(N397&lt;=8500000,ROUNDDOWN(N397*0.9-1100000,0),N397-1950000))))))),IF(N397&lt;651000,0,IF(N397&lt;1900000,N397-650000,IF(N397&lt;6600000,ROUND(IF(FLOOR(N397,4000)&lt;=3600000,FLOOR(N397,4000)*0.7-80000,FLOOR(N397,4000)*0.8-440000),0),IF(N397&lt;=8500000,ROUNDDOWN(N397*0.9-1100000,0),N397-1950000)))))</f>
        <v/>
      </c>
      <c r="R397" s="25">
        <f>IF(F397=1,LOOKUP(Q397,{0,4890001,6550001,23500001},{1040000,670000,620000,0}),LOOKUP(Q397,{0,1320001,3360001,4890001,6550001,23500001},{950000,880000,680000,630000,580000,0}))</f>
        <v/>
      </c>
      <c r="S397" s="25">
        <f>MAX(0,ROUNDDOWN(Q397-O397-R397-G397,-3))</f>
        <v/>
      </c>
      <c r="T397" s="25">
        <f>IF(S397&lt;=0,0,ROUNDDOWN(S397*LOOKUP(S397,{0,1950001,3300001,6950001,9000001,18000001,40000001},{0.05,0.1,0.2,0.23,0.33,0.4,0.45})-LOOKUP(S397,{0,1950001,3300001,6950001,9000001,18000001,40000001},{0,97500,427500,636000,1536000,2796000,4796000}),0)+ROUNDDOWN(ROUNDDOWN(S397*LOOKUP(S397,{0,1950001,3300001,6950001,9000001,18000001,40000001},{0.05,0.1,0.2,0.23,0.33,0.4,0.45})-LOOKUP(S397,{0,1950001,3300001,6950001,9000001,18000001,40000001},{0,97500,427500,636000,1536000,2796000,4796000}),0)*0.021,0))</f>
        <v/>
      </c>
      <c r="U397" s="25">
        <f>P397-T397</f>
        <v/>
      </c>
      <c r="V397" s="26">
        <f>IF(AND(P397&gt;0,T397=0),1,0)</f>
        <v/>
      </c>
    </row>
    <row r="398">
      <c r="A398" t="inlineStr">
        <is>
          <t>1万円刻み</t>
        </is>
      </c>
      <c r="B398" s="25">
        <f>'4_1万円刻み'!$A$20</f>
        <v/>
      </c>
      <c r="C398" s="26" t="n">
        <v>12</v>
      </c>
      <c r="D398" s="27" t="n">
        <v>0</v>
      </c>
      <c r="E398" s="26" t="n">
        <v>7</v>
      </c>
      <c r="F398" s="26" t="n">
        <v>1</v>
      </c>
      <c r="G398" s="25" t="n">
        <v>0</v>
      </c>
      <c r="H398" s="25">
        <f>ROUND(B398*0.14575,0)</f>
        <v/>
      </c>
      <c r="I398" s="25">
        <f>B398-H398</f>
        <v/>
      </c>
      <c r="J398" s="25">
        <f>IF(MAX(0,I398-ROUNDUP(IF(I398&lt;=158333,54167,I398*LOOKUP(I398,{0,158334,300000,550000,708331},{0,0.3,0.2,0.1,0})+LOOKUP(I398,{0,158334,300000,550000,708331},{0,6667,36667,91667,162500})),0)-LOOKUP(I398,{0,2120834,2162500,2204167,2245834},{48334,40000,26667,13334,0}))&lt;=0,0,ROUND(MAX(0,I398-ROUNDUP(IF(I398&lt;=158333,54167,I398*LOOKUP(I398,{0,158334,300000,550000,708331},{0,0.3,0.2,0.1,0})+LOOKUP(I398,{0,158334,300000,550000,708331},{0,6667,36667,91667,162500})),0)-LOOKUP(I398,{0,2120834,2162500,2204167,2245834},{48334,40000,26667,13334,0}))*LOOKUP(MAX(0,I398-ROUNDUP(IF(I398&lt;=158333,54167,I398*LOOKUP(I398,{0,158334,300000,550000,708331},{0,0.3,0.2,0.1,0})+LOOKUP(I398,{0,158334,300000,550000,708331},{0,6667,36667,91667,162500})),0)-LOOKUP(I398,{0,2120834,2162500,2204167,2245834},{48334,40000,26667,13334,0})),{0,162501,275001,579167,750001,1500001,3333334},{0.05105,0.1021,0.2042,0.23483,0.33693,0.4084,0.45945})-LOOKUP(MAX(0,I398-ROUNDUP(IF(I398&lt;=158333,54167,I398*LOOKUP(I398,{0,158334,300000,550000,708331},{0,0.3,0.2,0.1,0})+LOOKUP(I398,{0,158334,300000,550000,708331},{0,6667,36667,91667,162500})),0)-LOOKUP(I398,{0,2120834,2162500,2204167,2245834},{48334,40000,26667,13334,0})),{0,162501,275001,579167,750001,1500001,3333334},{0,8296,36374,54113,130688,237893,408061}),-1))</f>
        <v/>
      </c>
      <c r="K398" s="25">
        <f>IF(AND(D398&gt;0,C398&gt;=E398),ROUND(B398*D398,0),0)</f>
        <v/>
      </c>
      <c r="L398" s="25">
        <f>ROUND(K398*0.14575,0)</f>
        <v/>
      </c>
      <c r="M398" s="25">
        <f>IF(K398=0,0,ROUNDDOWN(ROUND((K398-L398)*LOOKUP(I398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98" s="25">
        <f>B398*C398+K398</f>
        <v/>
      </c>
      <c r="O398" s="25">
        <f>H398*C398+L398</f>
        <v/>
      </c>
      <c r="P398" s="25">
        <f>J398*C398+M398</f>
        <v/>
      </c>
      <c r="Q398" s="25">
        <f>IF(F398=1,IF(N398&lt;741000,0,IF(N398&lt;2191000,N398-740000,IF(N398&lt;2193000,1451000,IF(N398&lt;2196000,1453000,IF(N398&lt;2200000,1456000,IF(N398&lt;6600000,ROUND(IF(FLOOR(N398,4000)&lt;=3600000,FLOOR(N398,4000)*0.7-80000,FLOOR(N398,4000)*0.8-440000),0),IF(N398&lt;=8500000,ROUNDDOWN(N398*0.9-1100000,0),N398-1950000))))))),IF(N398&lt;651000,0,IF(N398&lt;1900000,N398-650000,IF(N398&lt;6600000,ROUND(IF(FLOOR(N398,4000)&lt;=3600000,FLOOR(N398,4000)*0.7-80000,FLOOR(N398,4000)*0.8-440000),0),IF(N398&lt;=8500000,ROUNDDOWN(N398*0.9-1100000,0),N398-1950000)))))</f>
        <v/>
      </c>
      <c r="R398" s="25">
        <f>IF(F398=1,LOOKUP(Q398,{0,4890001,6550001,23500001},{1040000,670000,620000,0}),LOOKUP(Q398,{0,1320001,3360001,4890001,6550001,23500001},{950000,880000,680000,630000,580000,0}))</f>
        <v/>
      </c>
      <c r="S398" s="25">
        <f>MAX(0,ROUNDDOWN(Q398-O398-R398-G398,-3))</f>
        <v/>
      </c>
      <c r="T398" s="25">
        <f>IF(S398&lt;=0,0,ROUNDDOWN(S398*LOOKUP(S398,{0,1950001,3300001,6950001,9000001,18000001,40000001},{0.05,0.1,0.2,0.23,0.33,0.4,0.45})-LOOKUP(S398,{0,1950001,3300001,6950001,9000001,18000001,40000001},{0,97500,427500,636000,1536000,2796000,4796000}),0)+ROUNDDOWN(ROUNDDOWN(S398*LOOKUP(S398,{0,1950001,3300001,6950001,9000001,18000001,40000001},{0.05,0.1,0.2,0.23,0.33,0.4,0.45})-LOOKUP(S398,{0,1950001,3300001,6950001,9000001,18000001,40000001},{0,97500,427500,636000,1536000,2796000,4796000}),0)*0.021,0))</f>
        <v/>
      </c>
      <c r="U398" s="25">
        <f>P398-T398</f>
        <v/>
      </c>
      <c r="V398" s="26">
        <f>IF(AND(P398&gt;0,T398=0),1,0)</f>
        <v/>
      </c>
    </row>
    <row r="399">
      <c r="A399" t="inlineStr">
        <is>
          <t>1万円刻み</t>
        </is>
      </c>
      <c r="B399" s="25">
        <f>'4_1万円刻み'!$A$21</f>
        <v/>
      </c>
      <c r="C399" s="26" t="n">
        <v>1</v>
      </c>
      <c r="D399" s="27" t="n">
        <v>0</v>
      </c>
      <c r="E399" s="26" t="n">
        <v>7</v>
      </c>
      <c r="F399" s="26" t="n">
        <v>1</v>
      </c>
      <c r="G399" s="25" t="n">
        <v>0</v>
      </c>
      <c r="H399" s="25">
        <f>ROUND(B399*0.14575,0)</f>
        <v/>
      </c>
      <c r="I399" s="25">
        <f>B399-H399</f>
        <v/>
      </c>
      <c r="J399" s="25">
        <f>IF(MAX(0,I399-ROUNDUP(IF(I399&lt;=158333,54167,I399*LOOKUP(I399,{0,158334,300000,550000,708331},{0,0.3,0.2,0.1,0})+LOOKUP(I399,{0,158334,300000,550000,708331},{0,6667,36667,91667,162500})),0)-LOOKUP(I399,{0,2120834,2162500,2204167,2245834},{48334,40000,26667,13334,0}))&lt;=0,0,ROUND(MAX(0,I399-ROUNDUP(IF(I399&lt;=158333,54167,I399*LOOKUP(I399,{0,158334,300000,550000,708331},{0,0.3,0.2,0.1,0})+LOOKUP(I399,{0,158334,300000,550000,708331},{0,6667,36667,91667,162500})),0)-LOOKUP(I399,{0,2120834,2162500,2204167,2245834},{48334,40000,26667,13334,0}))*LOOKUP(MAX(0,I399-ROUNDUP(IF(I399&lt;=158333,54167,I399*LOOKUP(I399,{0,158334,300000,550000,708331},{0,0.3,0.2,0.1,0})+LOOKUP(I399,{0,158334,300000,550000,708331},{0,6667,36667,91667,162500})),0)-LOOKUP(I399,{0,2120834,2162500,2204167,2245834},{48334,40000,26667,13334,0})),{0,162501,275001,579167,750001,1500001,3333334},{0.05105,0.1021,0.2042,0.23483,0.33693,0.4084,0.45945})-LOOKUP(MAX(0,I399-ROUNDUP(IF(I399&lt;=158333,54167,I399*LOOKUP(I399,{0,158334,300000,550000,708331},{0,0.3,0.2,0.1,0})+LOOKUP(I399,{0,158334,300000,550000,708331},{0,6667,36667,91667,162500})),0)-LOOKUP(I399,{0,2120834,2162500,2204167,2245834},{48334,40000,26667,13334,0})),{0,162501,275001,579167,750001,1500001,3333334},{0,8296,36374,54113,130688,237893,408061}),-1))</f>
        <v/>
      </c>
      <c r="K399" s="25">
        <f>IF(AND(D399&gt;0,C399&gt;=E399),ROUND(B399*D399,0),0)</f>
        <v/>
      </c>
      <c r="L399" s="25">
        <f>ROUND(K399*0.14575,0)</f>
        <v/>
      </c>
      <c r="M399" s="25">
        <f>IF(K399=0,0,ROUNDDOWN(ROUND((K399-L399)*LOOKUP(I399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399" s="25">
        <f>B399*C399+K399</f>
        <v/>
      </c>
      <c r="O399" s="25">
        <f>H399*C399+L399</f>
        <v/>
      </c>
      <c r="P399" s="25">
        <f>J399*C399+M399</f>
        <v/>
      </c>
      <c r="Q399" s="25">
        <f>IF(F399=1,IF(N399&lt;741000,0,IF(N399&lt;2191000,N399-740000,IF(N399&lt;2193000,1451000,IF(N399&lt;2196000,1453000,IF(N399&lt;2200000,1456000,IF(N399&lt;6600000,ROUND(IF(FLOOR(N399,4000)&lt;=3600000,FLOOR(N399,4000)*0.7-80000,FLOOR(N399,4000)*0.8-440000),0),IF(N399&lt;=8500000,ROUNDDOWN(N399*0.9-1100000,0),N399-1950000))))))),IF(N399&lt;651000,0,IF(N399&lt;1900000,N399-650000,IF(N399&lt;6600000,ROUND(IF(FLOOR(N399,4000)&lt;=3600000,FLOOR(N399,4000)*0.7-80000,FLOOR(N399,4000)*0.8-440000),0),IF(N399&lt;=8500000,ROUNDDOWN(N399*0.9-1100000,0),N399-1950000)))))</f>
        <v/>
      </c>
      <c r="R399" s="25">
        <f>IF(F399=1,LOOKUP(Q399,{0,4890001,6550001,23500001},{1040000,670000,620000,0}),LOOKUP(Q399,{0,1320001,3360001,4890001,6550001,23500001},{950000,880000,680000,630000,580000,0}))</f>
        <v/>
      </c>
      <c r="S399" s="25">
        <f>MAX(0,ROUNDDOWN(Q399-O399-R399-G399,-3))</f>
        <v/>
      </c>
      <c r="T399" s="25">
        <f>IF(S399&lt;=0,0,ROUNDDOWN(S399*LOOKUP(S399,{0,1950001,3300001,6950001,9000001,18000001,40000001},{0.05,0.1,0.2,0.23,0.33,0.4,0.45})-LOOKUP(S399,{0,1950001,3300001,6950001,9000001,18000001,40000001},{0,97500,427500,636000,1536000,2796000,4796000}),0)+ROUNDDOWN(ROUNDDOWN(S399*LOOKUP(S399,{0,1950001,3300001,6950001,9000001,18000001,40000001},{0.05,0.1,0.2,0.23,0.33,0.4,0.45})-LOOKUP(S399,{0,1950001,3300001,6950001,9000001,18000001,40000001},{0,97500,427500,636000,1536000,2796000,4796000}),0)*0.021,0))</f>
        <v/>
      </c>
      <c r="U399" s="25">
        <f>P399-T399</f>
        <v/>
      </c>
      <c r="V399" s="26">
        <f>IF(AND(P399&gt;0,T399=0),1,0)</f>
        <v/>
      </c>
    </row>
    <row r="400">
      <c r="A400" t="inlineStr">
        <is>
          <t>1万円刻み</t>
        </is>
      </c>
      <c r="B400" s="25">
        <f>'4_1万円刻み'!$A$21</f>
        <v/>
      </c>
      <c r="C400" s="26" t="n">
        <v>2</v>
      </c>
      <c r="D400" s="27" t="n">
        <v>0</v>
      </c>
      <c r="E400" s="26" t="n">
        <v>7</v>
      </c>
      <c r="F400" s="26" t="n">
        <v>1</v>
      </c>
      <c r="G400" s="25" t="n">
        <v>0</v>
      </c>
      <c r="H400" s="25">
        <f>ROUND(B400*0.14575,0)</f>
        <v/>
      </c>
      <c r="I400" s="25">
        <f>B400-H400</f>
        <v/>
      </c>
      <c r="J400" s="25">
        <f>IF(MAX(0,I400-ROUNDUP(IF(I400&lt;=158333,54167,I400*LOOKUP(I400,{0,158334,300000,550000,708331},{0,0.3,0.2,0.1,0})+LOOKUP(I400,{0,158334,300000,550000,708331},{0,6667,36667,91667,162500})),0)-LOOKUP(I400,{0,2120834,2162500,2204167,2245834},{48334,40000,26667,13334,0}))&lt;=0,0,ROUND(MAX(0,I400-ROUNDUP(IF(I400&lt;=158333,54167,I400*LOOKUP(I400,{0,158334,300000,550000,708331},{0,0.3,0.2,0.1,0})+LOOKUP(I400,{0,158334,300000,550000,708331},{0,6667,36667,91667,162500})),0)-LOOKUP(I400,{0,2120834,2162500,2204167,2245834},{48334,40000,26667,13334,0}))*LOOKUP(MAX(0,I400-ROUNDUP(IF(I400&lt;=158333,54167,I400*LOOKUP(I400,{0,158334,300000,550000,708331},{0,0.3,0.2,0.1,0})+LOOKUP(I400,{0,158334,300000,550000,708331},{0,6667,36667,91667,162500})),0)-LOOKUP(I400,{0,2120834,2162500,2204167,2245834},{48334,40000,26667,13334,0})),{0,162501,275001,579167,750001,1500001,3333334},{0.05105,0.1021,0.2042,0.23483,0.33693,0.4084,0.45945})-LOOKUP(MAX(0,I400-ROUNDUP(IF(I400&lt;=158333,54167,I400*LOOKUP(I400,{0,158334,300000,550000,708331},{0,0.3,0.2,0.1,0})+LOOKUP(I400,{0,158334,300000,550000,708331},{0,6667,36667,91667,162500})),0)-LOOKUP(I400,{0,2120834,2162500,2204167,2245834},{48334,40000,26667,13334,0})),{0,162501,275001,579167,750001,1500001,3333334},{0,8296,36374,54113,130688,237893,408061}),-1))</f>
        <v/>
      </c>
      <c r="K400" s="25">
        <f>IF(AND(D400&gt;0,C400&gt;=E400),ROUND(B400*D400,0),0)</f>
        <v/>
      </c>
      <c r="L400" s="25">
        <f>ROUND(K400*0.14575,0)</f>
        <v/>
      </c>
      <c r="M400" s="25">
        <f>IF(K400=0,0,ROUNDDOWN(ROUND((K400-L400)*LOOKUP(I400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00" s="25">
        <f>B400*C400+K400</f>
        <v/>
      </c>
      <c r="O400" s="25">
        <f>H400*C400+L400</f>
        <v/>
      </c>
      <c r="P400" s="25">
        <f>J400*C400+M400</f>
        <v/>
      </c>
      <c r="Q400" s="25">
        <f>IF(F400=1,IF(N400&lt;741000,0,IF(N400&lt;2191000,N400-740000,IF(N400&lt;2193000,1451000,IF(N400&lt;2196000,1453000,IF(N400&lt;2200000,1456000,IF(N400&lt;6600000,ROUND(IF(FLOOR(N400,4000)&lt;=3600000,FLOOR(N400,4000)*0.7-80000,FLOOR(N400,4000)*0.8-440000),0),IF(N400&lt;=8500000,ROUNDDOWN(N400*0.9-1100000,0),N400-1950000))))))),IF(N400&lt;651000,0,IF(N400&lt;1900000,N400-650000,IF(N400&lt;6600000,ROUND(IF(FLOOR(N400,4000)&lt;=3600000,FLOOR(N400,4000)*0.7-80000,FLOOR(N400,4000)*0.8-440000),0),IF(N400&lt;=8500000,ROUNDDOWN(N400*0.9-1100000,0),N400-1950000)))))</f>
        <v/>
      </c>
      <c r="R400" s="25">
        <f>IF(F400=1,LOOKUP(Q400,{0,4890001,6550001,23500001},{1040000,670000,620000,0}),LOOKUP(Q400,{0,1320001,3360001,4890001,6550001,23500001},{950000,880000,680000,630000,580000,0}))</f>
        <v/>
      </c>
      <c r="S400" s="25">
        <f>MAX(0,ROUNDDOWN(Q400-O400-R400-G400,-3))</f>
        <v/>
      </c>
      <c r="T400" s="25">
        <f>IF(S400&lt;=0,0,ROUNDDOWN(S400*LOOKUP(S400,{0,1950001,3300001,6950001,9000001,18000001,40000001},{0.05,0.1,0.2,0.23,0.33,0.4,0.45})-LOOKUP(S400,{0,1950001,3300001,6950001,9000001,18000001,40000001},{0,97500,427500,636000,1536000,2796000,4796000}),0)+ROUNDDOWN(ROUNDDOWN(S400*LOOKUP(S400,{0,1950001,3300001,6950001,9000001,18000001,40000001},{0.05,0.1,0.2,0.23,0.33,0.4,0.45})-LOOKUP(S400,{0,1950001,3300001,6950001,9000001,18000001,40000001},{0,97500,427500,636000,1536000,2796000,4796000}),0)*0.021,0))</f>
        <v/>
      </c>
      <c r="U400" s="25">
        <f>P400-T400</f>
        <v/>
      </c>
      <c r="V400" s="26">
        <f>IF(AND(P400&gt;0,T400=0),1,0)</f>
        <v/>
      </c>
    </row>
    <row r="401">
      <c r="A401" t="inlineStr">
        <is>
          <t>1万円刻み</t>
        </is>
      </c>
      <c r="B401" s="25">
        <f>'4_1万円刻み'!$A$21</f>
        <v/>
      </c>
      <c r="C401" s="26" t="n">
        <v>3</v>
      </c>
      <c r="D401" s="27" t="n">
        <v>0</v>
      </c>
      <c r="E401" s="26" t="n">
        <v>7</v>
      </c>
      <c r="F401" s="26" t="n">
        <v>1</v>
      </c>
      <c r="G401" s="25" t="n">
        <v>0</v>
      </c>
      <c r="H401" s="25">
        <f>ROUND(B401*0.14575,0)</f>
        <v/>
      </c>
      <c r="I401" s="25">
        <f>B401-H401</f>
        <v/>
      </c>
      <c r="J401" s="25">
        <f>IF(MAX(0,I401-ROUNDUP(IF(I401&lt;=158333,54167,I401*LOOKUP(I401,{0,158334,300000,550000,708331},{0,0.3,0.2,0.1,0})+LOOKUP(I401,{0,158334,300000,550000,708331},{0,6667,36667,91667,162500})),0)-LOOKUP(I401,{0,2120834,2162500,2204167,2245834},{48334,40000,26667,13334,0}))&lt;=0,0,ROUND(MAX(0,I401-ROUNDUP(IF(I401&lt;=158333,54167,I401*LOOKUP(I401,{0,158334,300000,550000,708331},{0,0.3,0.2,0.1,0})+LOOKUP(I401,{0,158334,300000,550000,708331},{0,6667,36667,91667,162500})),0)-LOOKUP(I401,{0,2120834,2162500,2204167,2245834},{48334,40000,26667,13334,0}))*LOOKUP(MAX(0,I401-ROUNDUP(IF(I401&lt;=158333,54167,I401*LOOKUP(I401,{0,158334,300000,550000,708331},{0,0.3,0.2,0.1,0})+LOOKUP(I401,{0,158334,300000,550000,708331},{0,6667,36667,91667,162500})),0)-LOOKUP(I401,{0,2120834,2162500,2204167,2245834},{48334,40000,26667,13334,0})),{0,162501,275001,579167,750001,1500001,3333334},{0.05105,0.1021,0.2042,0.23483,0.33693,0.4084,0.45945})-LOOKUP(MAX(0,I401-ROUNDUP(IF(I401&lt;=158333,54167,I401*LOOKUP(I401,{0,158334,300000,550000,708331},{0,0.3,0.2,0.1,0})+LOOKUP(I401,{0,158334,300000,550000,708331},{0,6667,36667,91667,162500})),0)-LOOKUP(I401,{0,2120834,2162500,2204167,2245834},{48334,40000,26667,13334,0})),{0,162501,275001,579167,750001,1500001,3333334},{0,8296,36374,54113,130688,237893,408061}),-1))</f>
        <v/>
      </c>
      <c r="K401" s="25">
        <f>IF(AND(D401&gt;0,C401&gt;=E401),ROUND(B401*D401,0),0)</f>
        <v/>
      </c>
      <c r="L401" s="25">
        <f>ROUND(K401*0.14575,0)</f>
        <v/>
      </c>
      <c r="M401" s="25">
        <f>IF(K401=0,0,ROUNDDOWN(ROUND((K401-L401)*LOOKUP(I401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01" s="25">
        <f>B401*C401+K401</f>
        <v/>
      </c>
      <c r="O401" s="25">
        <f>H401*C401+L401</f>
        <v/>
      </c>
      <c r="P401" s="25">
        <f>J401*C401+M401</f>
        <v/>
      </c>
      <c r="Q401" s="25">
        <f>IF(F401=1,IF(N401&lt;741000,0,IF(N401&lt;2191000,N401-740000,IF(N401&lt;2193000,1451000,IF(N401&lt;2196000,1453000,IF(N401&lt;2200000,1456000,IF(N401&lt;6600000,ROUND(IF(FLOOR(N401,4000)&lt;=3600000,FLOOR(N401,4000)*0.7-80000,FLOOR(N401,4000)*0.8-440000),0),IF(N401&lt;=8500000,ROUNDDOWN(N401*0.9-1100000,0),N401-1950000))))))),IF(N401&lt;651000,0,IF(N401&lt;1900000,N401-650000,IF(N401&lt;6600000,ROUND(IF(FLOOR(N401,4000)&lt;=3600000,FLOOR(N401,4000)*0.7-80000,FLOOR(N401,4000)*0.8-440000),0),IF(N401&lt;=8500000,ROUNDDOWN(N401*0.9-1100000,0),N401-1950000)))))</f>
        <v/>
      </c>
      <c r="R401" s="25">
        <f>IF(F401=1,LOOKUP(Q401,{0,4890001,6550001,23500001},{1040000,670000,620000,0}),LOOKUP(Q401,{0,1320001,3360001,4890001,6550001,23500001},{950000,880000,680000,630000,580000,0}))</f>
        <v/>
      </c>
      <c r="S401" s="25">
        <f>MAX(0,ROUNDDOWN(Q401-O401-R401-G401,-3))</f>
        <v/>
      </c>
      <c r="T401" s="25">
        <f>IF(S401&lt;=0,0,ROUNDDOWN(S401*LOOKUP(S401,{0,1950001,3300001,6950001,9000001,18000001,40000001},{0.05,0.1,0.2,0.23,0.33,0.4,0.45})-LOOKUP(S401,{0,1950001,3300001,6950001,9000001,18000001,40000001},{0,97500,427500,636000,1536000,2796000,4796000}),0)+ROUNDDOWN(ROUNDDOWN(S401*LOOKUP(S401,{0,1950001,3300001,6950001,9000001,18000001,40000001},{0.05,0.1,0.2,0.23,0.33,0.4,0.45})-LOOKUP(S401,{0,1950001,3300001,6950001,9000001,18000001,40000001},{0,97500,427500,636000,1536000,2796000,4796000}),0)*0.021,0))</f>
        <v/>
      </c>
      <c r="U401" s="25">
        <f>P401-T401</f>
        <v/>
      </c>
      <c r="V401" s="26">
        <f>IF(AND(P401&gt;0,T401=0),1,0)</f>
        <v/>
      </c>
    </row>
    <row r="402">
      <c r="A402" t="inlineStr">
        <is>
          <t>1万円刻み</t>
        </is>
      </c>
      <c r="B402" s="25">
        <f>'4_1万円刻み'!$A$21</f>
        <v/>
      </c>
      <c r="C402" s="26" t="n">
        <v>4</v>
      </c>
      <c r="D402" s="27" t="n">
        <v>0</v>
      </c>
      <c r="E402" s="26" t="n">
        <v>7</v>
      </c>
      <c r="F402" s="26" t="n">
        <v>1</v>
      </c>
      <c r="G402" s="25" t="n">
        <v>0</v>
      </c>
      <c r="H402" s="25">
        <f>ROUND(B402*0.14575,0)</f>
        <v/>
      </c>
      <c r="I402" s="25">
        <f>B402-H402</f>
        <v/>
      </c>
      <c r="J402" s="25">
        <f>IF(MAX(0,I402-ROUNDUP(IF(I402&lt;=158333,54167,I402*LOOKUP(I402,{0,158334,300000,550000,708331},{0,0.3,0.2,0.1,0})+LOOKUP(I402,{0,158334,300000,550000,708331},{0,6667,36667,91667,162500})),0)-LOOKUP(I402,{0,2120834,2162500,2204167,2245834},{48334,40000,26667,13334,0}))&lt;=0,0,ROUND(MAX(0,I402-ROUNDUP(IF(I402&lt;=158333,54167,I402*LOOKUP(I402,{0,158334,300000,550000,708331},{0,0.3,0.2,0.1,0})+LOOKUP(I402,{0,158334,300000,550000,708331},{0,6667,36667,91667,162500})),0)-LOOKUP(I402,{0,2120834,2162500,2204167,2245834},{48334,40000,26667,13334,0}))*LOOKUP(MAX(0,I402-ROUNDUP(IF(I402&lt;=158333,54167,I402*LOOKUP(I402,{0,158334,300000,550000,708331},{0,0.3,0.2,0.1,0})+LOOKUP(I402,{0,158334,300000,550000,708331},{0,6667,36667,91667,162500})),0)-LOOKUP(I402,{0,2120834,2162500,2204167,2245834},{48334,40000,26667,13334,0})),{0,162501,275001,579167,750001,1500001,3333334},{0.05105,0.1021,0.2042,0.23483,0.33693,0.4084,0.45945})-LOOKUP(MAX(0,I402-ROUNDUP(IF(I402&lt;=158333,54167,I402*LOOKUP(I402,{0,158334,300000,550000,708331},{0,0.3,0.2,0.1,0})+LOOKUP(I402,{0,158334,300000,550000,708331},{0,6667,36667,91667,162500})),0)-LOOKUP(I402,{0,2120834,2162500,2204167,2245834},{48334,40000,26667,13334,0})),{0,162501,275001,579167,750001,1500001,3333334},{0,8296,36374,54113,130688,237893,408061}),-1))</f>
        <v/>
      </c>
      <c r="K402" s="25">
        <f>IF(AND(D402&gt;0,C402&gt;=E402),ROUND(B402*D402,0),0)</f>
        <v/>
      </c>
      <c r="L402" s="25">
        <f>ROUND(K402*0.14575,0)</f>
        <v/>
      </c>
      <c r="M402" s="25">
        <f>IF(K402=0,0,ROUNDDOWN(ROUND((K402-L402)*LOOKUP(I402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02" s="25">
        <f>B402*C402+K402</f>
        <v/>
      </c>
      <c r="O402" s="25">
        <f>H402*C402+L402</f>
        <v/>
      </c>
      <c r="P402" s="25">
        <f>J402*C402+M402</f>
        <v/>
      </c>
      <c r="Q402" s="25">
        <f>IF(F402=1,IF(N402&lt;741000,0,IF(N402&lt;2191000,N402-740000,IF(N402&lt;2193000,1451000,IF(N402&lt;2196000,1453000,IF(N402&lt;2200000,1456000,IF(N402&lt;6600000,ROUND(IF(FLOOR(N402,4000)&lt;=3600000,FLOOR(N402,4000)*0.7-80000,FLOOR(N402,4000)*0.8-440000),0),IF(N402&lt;=8500000,ROUNDDOWN(N402*0.9-1100000,0),N402-1950000))))))),IF(N402&lt;651000,0,IF(N402&lt;1900000,N402-650000,IF(N402&lt;6600000,ROUND(IF(FLOOR(N402,4000)&lt;=3600000,FLOOR(N402,4000)*0.7-80000,FLOOR(N402,4000)*0.8-440000),0),IF(N402&lt;=8500000,ROUNDDOWN(N402*0.9-1100000,0),N402-1950000)))))</f>
        <v/>
      </c>
      <c r="R402" s="25">
        <f>IF(F402=1,LOOKUP(Q402,{0,4890001,6550001,23500001},{1040000,670000,620000,0}),LOOKUP(Q402,{0,1320001,3360001,4890001,6550001,23500001},{950000,880000,680000,630000,580000,0}))</f>
        <v/>
      </c>
      <c r="S402" s="25">
        <f>MAX(0,ROUNDDOWN(Q402-O402-R402-G402,-3))</f>
        <v/>
      </c>
      <c r="T402" s="25">
        <f>IF(S402&lt;=0,0,ROUNDDOWN(S402*LOOKUP(S402,{0,1950001,3300001,6950001,9000001,18000001,40000001},{0.05,0.1,0.2,0.23,0.33,0.4,0.45})-LOOKUP(S402,{0,1950001,3300001,6950001,9000001,18000001,40000001},{0,97500,427500,636000,1536000,2796000,4796000}),0)+ROUNDDOWN(ROUNDDOWN(S402*LOOKUP(S402,{0,1950001,3300001,6950001,9000001,18000001,40000001},{0.05,0.1,0.2,0.23,0.33,0.4,0.45})-LOOKUP(S402,{0,1950001,3300001,6950001,9000001,18000001,40000001},{0,97500,427500,636000,1536000,2796000,4796000}),0)*0.021,0))</f>
        <v/>
      </c>
      <c r="U402" s="25">
        <f>P402-T402</f>
        <v/>
      </c>
      <c r="V402" s="26">
        <f>IF(AND(P402&gt;0,T402=0),1,0)</f>
        <v/>
      </c>
    </row>
    <row r="403">
      <c r="A403" t="inlineStr">
        <is>
          <t>1万円刻み</t>
        </is>
      </c>
      <c r="B403" s="25">
        <f>'4_1万円刻み'!$A$21</f>
        <v/>
      </c>
      <c r="C403" s="26" t="n">
        <v>5</v>
      </c>
      <c r="D403" s="27" t="n">
        <v>0</v>
      </c>
      <c r="E403" s="26" t="n">
        <v>7</v>
      </c>
      <c r="F403" s="26" t="n">
        <v>1</v>
      </c>
      <c r="G403" s="25" t="n">
        <v>0</v>
      </c>
      <c r="H403" s="25">
        <f>ROUND(B403*0.14575,0)</f>
        <v/>
      </c>
      <c r="I403" s="25">
        <f>B403-H403</f>
        <v/>
      </c>
      <c r="J403" s="25">
        <f>IF(MAX(0,I403-ROUNDUP(IF(I403&lt;=158333,54167,I403*LOOKUP(I403,{0,158334,300000,550000,708331},{0,0.3,0.2,0.1,0})+LOOKUP(I403,{0,158334,300000,550000,708331},{0,6667,36667,91667,162500})),0)-LOOKUP(I403,{0,2120834,2162500,2204167,2245834},{48334,40000,26667,13334,0}))&lt;=0,0,ROUND(MAX(0,I403-ROUNDUP(IF(I403&lt;=158333,54167,I403*LOOKUP(I403,{0,158334,300000,550000,708331},{0,0.3,0.2,0.1,0})+LOOKUP(I403,{0,158334,300000,550000,708331},{0,6667,36667,91667,162500})),0)-LOOKUP(I403,{0,2120834,2162500,2204167,2245834},{48334,40000,26667,13334,0}))*LOOKUP(MAX(0,I403-ROUNDUP(IF(I403&lt;=158333,54167,I403*LOOKUP(I403,{0,158334,300000,550000,708331},{0,0.3,0.2,0.1,0})+LOOKUP(I403,{0,158334,300000,550000,708331},{0,6667,36667,91667,162500})),0)-LOOKUP(I403,{0,2120834,2162500,2204167,2245834},{48334,40000,26667,13334,0})),{0,162501,275001,579167,750001,1500001,3333334},{0.05105,0.1021,0.2042,0.23483,0.33693,0.4084,0.45945})-LOOKUP(MAX(0,I403-ROUNDUP(IF(I403&lt;=158333,54167,I403*LOOKUP(I403,{0,158334,300000,550000,708331},{0,0.3,0.2,0.1,0})+LOOKUP(I403,{0,158334,300000,550000,708331},{0,6667,36667,91667,162500})),0)-LOOKUP(I403,{0,2120834,2162500,2204167,2245834},{48334,40000,26667,13334,0})),{0,162501,275001,579167,750001,1500001,3333334},{0,8296,36374,54113,130688,237893,408061}),-1))</f>
        <v/>
      </c>
      <c r="K403" s="25">
        <f>IF(AND(D403&gt;0,C403&gt;=E403),ROUND(B403*D403,0),0)</f>
        <v/>
      </c>
      <c r="L403" s="25">
        <f>ROUND(K403*0.14575,0)</f>
        <v/>
      </c>
      <c r="M403" s="25">
        <f>IF(K403=0,0,ROUNDDOWN(ROUND((K403-L403)*LOOKUP(I403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03" s="25">
        <f>B403*C403+K403</f>
        <v/>
      </c>
      <c r="O403" s="25">
        <f>H403*C403+L403</f>
        <v/>
      </c>
      <c r="P403" s="25">
        <f>J403*C403+M403</f>
        <v/>
      </c>
      <c r="Q403" s="25">
        <f>IF(F403=1,IF(N403&lt;741000,0,IF(N403&lt;2191000,N403-740000,IF(N403&lt;2193000,1451000,IF(N403&lt;2196000,1453000,IF(N403&lt;2200000,1456000,IF(N403&lt;6600000,ROUND(IF(FLOOR(N403,4000)&lt;=3600000,FLOOR(N403,4000)*0.7-80000,FLOOR(N403,4000)*0.8-440000),0),IF(N403&lt;=8500000,ROUNDDOWN(N403*0.9-1100000,0),N403-1950000))))))),IF(N403&lt;651000,0,IF(N403&lt;1900000,N403-650000,IF(N403&lt;6600000,ROUND(IF(FLOOR(N403,4000)&lt;=3600000,FLOOR(N403,4000)*0.7-80000,FLOOR(N403,4000)*0.8-440000),0),IF(N403&lt;=8500000,ROUNDDOWN(N403*0.9-1100000,0),N403-1950000)))))</f>
        <v/>
      </c>
      <c r="R403" s="25">
        <f>IF(F403=1,LOOKUP(Q403,{0,4890001,6550001,23500001},{1040000,670000,620000,0}),LOOKUP(Q403,{0,1320001,3360001,4890001,6550001,23500001},{950000,880000,680000,630000,580000,0}))</f>
        <v/>
      </c>
      <c r="S403" s="25">
        <f>MAX(0,ROUNDDOWN(Q403-O403-R403-G403,-3))</f>
        <v/>
      </c>
      <c r="T403" s="25">
        <f>IF(S403&lt;=0,0,ROUNDDOWN(S403*LOOKUP(S403,{0,1950001,3300001,6950001,9000001,18000001,40000001},{0.05,0.1,0.2,0.23,0.33,0.4,0.45})-LOOKUP(S403,{0,1950001,3300001,6950001,9000001,18000001,40000001},{0,97500,427500,636000,1536000,2796000,4796000}),0)+ROUNDDOWN(ROUNDDOWN(S403*LOOKUP(S403,{0,1950001,3300001,6950001,9000001,18000001,40000001},{0.05,0.1,0.2,0.23,0.33,0.4,0.45})-LOOKUP(S403,{0,1950001,3300001,6950001,9000001,18000001,40000001},{0,97500,427500,636000,1536000,2796000,4796000}),0)*0.021,0))</f>
        <v/>
      </c>
      <c r="U403" s="25">
        <f>P403-T403</f>
        <v/>
      </c>
      <c r="V403" s="26">
        <f>IF(AND(P403&gt;0,T403=0),1,0)</f>
        <v/>
      </c>
    </row>
    <row r="404">
      <c r="A404" t="inlineStr">
        <is>
          <t>1万円刻み</t>
        </is>
      </c>
      <c r="B404" s="25">
        <f>'4_1万円刻み'!$A$21</f>
        <v/>
      </c>
      <c r="C404" s="26" t="n">
        <v>6</v>
      </c>
      <c r="D404" s="27" t="n">
        <v>0</v>
      </c>
      <c r="E404" s="26" t="n">
        <v>7</v>
      </c>
      <c r="F404" s="26" t="n">
        <v>1</v>
      </c>
      <c r="G404" s="25" t="n">
        <v>0</v>
      </c>
      <c r="H404" s="25">
        <f>ROUND(B404*0.14575,0)</f>
        <v/>
      </c>
      <c r="I404" s="25">
        <f>B404-H404</f>
        <v/>
      </c>
      <c r="J404" s="25">
        <f>IF(MAX(0,I404-ROUNDUP(IF(I404&lt;=158333,54167,I404*LOOKUP(I404,{0,158334,300000,550000,708331},{0,0.3,0.2,0.1,0})+LOOKUP(I404,{0,158334,300000,550000,708331},{0,6667,36667,91667,162500})),0)-LOOKUP(I404,{0,2120834,2162500,2204167,2245834},{48334,40000,26667,13334,0}))&lt;=0,0,ROUND(MAX(0,I404-ROUNDUP(IF(I404&lt;=158333,54167,I404*LOOKUP(I404,{0,158334,300000,550000,708331},{0,0.3,0.2,0.1,0})+LOOKUP(I404,{0,158334,300000,550000,708331},{0,6667,36667,91667,162500})),0)-LOOKUP(I404,{0,2120834,2162500,2204167,2245834},{48334,40000,26667,13334,0}))*LOOKUP(MAX(0,I404-ROUNDUP(IF(I404&lt;=158333,54167,I404*LOOKUP(I404,{0,158334,300000,550000,708331},{0,0.3,0.2,0.1,0})+LOOKUP(I404,{0,158334,300000,550000,708331},{0,6667,36667,91667,162500})),0)-LOOKUP(I404,{0,2120834,2162500,2204167,2245834},{48334,40000,26667,13334,0})),{0,162501,275001,579167,750001,1500001,3333334},{0.05105,0.1021,0.2042,0.23483,0.33693,0.4084,0.45945})-LOOKUP(MAX(0,I404-ROUNDUP(IF(I404&lt;=158333,54167,I404*LOOKUP(I404,{0,158334,300000,550000,708331},{0,0.3,0.2,0.1,0})+LOOKUP(I404,{0,158334,300000,550000,708331},{0,6667,36667,91667,162500})),0)-LOOKUP(I404,{0,2120834,2162500,2204167,2245834},{48334,40000,26667,13334,0})),{0,162501,275001,579167,750001,1500001,3333334},{0,8296,36374,54113,130688,237893,408061}),-1))</f>
        <v/>
      </c>
      <c r="K404" s="25">
        <f>IF(AND(D404&gt;0,C404&gt;=E404),ROUND(B404*D404,0),0)</f>
        <v/>
      </c>
      <c r="L404" s="25">
        <f>ROUND(K404*0.14575,0)</f>
        <v/>
      </c>
      <c r="M404" s="25">
        <f>IF(K404=0,0,ROUNDDOWN(ROUND((K404-L404)*LOOKUP(I404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04" s="25">
        <f>B404*C404+K404</f>
        <v/>
      </c>
      <c r="O404" s="25">
        <f>H404*C404+L404</f>
        <v/>
      </c>
      <c r="P404" s="25">
        <f>J404*C404+M404</f>
        <v/>
      </c>
      <c r="Q404" s="25">
        <f>IF(F404=1,IF(N404&lt;741000,0,IF(N404&lt;2191000,N404-740000,IF(N404&lt;2193000,1451000,IF(N404&lt;2196000,1453000,IF(N404&lt;2200000,1456000,IF(N404&lt;6600000,ROUND(IF(FLOOR(N404,4000)&lt;=3600000,FLOOR(N404,4000)*0.7-80000,FLOOR(N404,4000)*0.8-440000),0),IF(N404&lt;=8500000,ROUNDDOWN(N404*0.9-1100000,0),N404-1950000))))))),IF(N404&lt;651000,0,IF(N404&lt;1900000,N404-650000,IF(N404&lt;6600000,ROUND(IF(FLOOR(N404,4000)&lt;=3600000,FLOOR(N404,4000)*0.7-80000,FLOOR(N404,4000)*0.8-440000),0),IF(N404&lt;=8500000,ROUNDDOWN(N404*0.9-1100000,0),N404-1950000)))))</f>
        <v/>
      </c>
      <c r="R404" s="25">
        <f>IF(F404=1,LOOKUP(Q404,{0,4890001,6550001,23500001},{1040000,670000,620000,0}),LOOKUP(Q404,{0,1320001,3360001,4890001,6550001,23500001},{950000,880000,680000,630000,580000,0}))</f>
        <v/>
      </c>
      <c r="S404" s="25">
        <f>MAX(0,ROUNDDOWN(Q404-O404-R404-G404,-3))</f>
        <v/>
      </c>
      <c r="T404" s="25">
        <f>IF(S404&lt;=0,0,ROUNDDOWN(S404*LOOKUP(S404,{0,1950001,3300001,6950001,9000001,18000001,40000001},{0.05,0.1,0.2,0.23,0.33,0.4,0.45})-LOOKUP(S404,{0,1950001,3300001,6950001,9000001,18000001,40000001},{0,97500,427500,636000,1536000,2796000,4796000}),0)+ROUNDDOWN(ROUNDDOWN(S404*LOOKUP(S404,{0,1950001,3300001,6950001,9000001,18000001,40000001},{0.05,0.1,0.2,0.23,0.33,0.4,0.45})-LOOKUP(S404,{0,1950001,3300001,6950001,9000001,18000001,40000001},{0,97500,427500,636000,1536000,2796000,4796000}),0)*0.021,0))</f>
        <v/>
      </c>
      <c r="U404" s="25">
        <f>P404-T404</f>
        <v/>
      </c>
      <c r="V404" s="26">
        <f>IF(AND(P404&gt;0,T404=0),1,0)</f>
        <v/>
      </c>
    </row>
    <row r="405">
      <c r="A405" t="inlineStr">
        <is>
          <t>1万円刻み</t>
        </is>
      </c>
      <c r="B405" s="25">
        <f>'4_1万円刻み'!$A$21</f>
        <v/>
      </c>
      <c r="C405" s="26" t="n">
        <v>7</v>
      </c>
      <c r="D405" s="27" t="n">
        <v>0</v>
      </c>
      <c r="E405" s="26" t="n">
        <v>7</v>
      </c>
      <c r="F405" s="26" t="n">
        <v>1</v>
      </c>
      <c r="G405" s="25" t="n">
        <v>0</v>
      </c>
      <c r="H405" s="25">
        <f>ROUND(B405*0.14575,0)</f>
        <v/>
      </c>
      <c r="I405" s="25">
        <f>B405-H405</f>
        <v/>
      </c>
      <c r="J405" s="25">
        <f>IF(MAX(0,I405-ROUNDUP(IF(I405&lt;=158333,54167,I405*LOOKUP(I405,{0,158334,300000,550000,708331},{0,0.3,0.2,0.1,0})+LOOKUP(I405,{0,158334,300000,550000,708331},{0,6667,36667,91667,162500})),0)-LOOKUP(I405,{0,2120834,2162500,2204167,2245834},{48334,40000,26667,13334,0}))&lt;=0,0,ROUND(MAX(0,I405-ROUNDUP(IF(I405&lt;=158333,54167,I405*LOOKUP(I405,{0,158334,300000,550000,708331},{0,0.3,0.2,0.1,0})+LOOKUP(I405,{0,158334,300000,550000,708331},{0,6667,36667,91667,162500})),0)-LOOKUP(I405,{0,2120834,2162500,2204167,2245834},{48334,40000,26667,13334,0}))*LOOKUP(MAX(0,I405-ROUNDUP(IF(I405&lt;=158333,54167,I405*LOOKUP(I405,{0,158334,300000,550000,708331},{0,0.3,0.2,0.1,0})+LOOKUP(I405,{0,158334,300000,550000,708331},{0,6667,36667,91667,162500})),0)-LOOKUP(I405,{0,2120834,2162500,2204167,2245834},{48334,40000,26667,13334,0})),{0,162501,275001,579167,750001,1500001,3333334},{0.05105,0.1021,0.2042,0.23483,0.33693,0.4084,0.45945})-LOOKUP(MAX(0,I405-ROUNDUP(IF(I405&lt;=158333,54167,I405*LOOKUP(I405,{0,158334,300000,550000,708331},{0,0.3,0.2,0.1,0})+LOOKUP(I405,{0,158334,300000,550000,708331},{0,6667,36667,91667,162500})),0)-LOOKUP(I405,{0,2120834,2162500,2204167,2245834},{48334,40000,26667,13334,0})),{0,162501,275001,579167,750001,1500001,3333334},{0,8296,36374,54113,130688,237893,408061}),-1))</f>
        <v/>
      </c>
      <c r="K405" s="25">
        <f>IF(AND(D405&gt;0,C405&gt;=E405),ROUND(B405*D405,0),0)</f>
        <v/>
      </c>
      <c r="L405" s="25">
        <f>ROUND(K405*0.14575,0)</f>
        <v/>
      </c>
      <c r="M405" s="25">
        <f>IF(K405=0,0,ROUNDDOWN(ROUND((K405-L405)*LOOKUP(I405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05" s="25">
        <f>B405*C405+K405</f>
        <v/>
      </c>
      <c r="O405" s="25">
        <f>H405*C405+L405</f>
        <v/>
      </c>
      <c r="P405" s="25">
        <f>J405*C405+M405</f>
        <v/>
      </c>
      <c r="Q405" s="25">
        <f>IF(F405=1,IF(N405&lt;741000,0,IF(N405&lt;2191000,N405-740000,IF(N405&lt;2193000,1451000,IF(N405&lt;2196000,1453000,IF(N405&lt;2200000,1456000,IF(N405&lt;6600000,ROUND(IF(FLOOR(N405,4000)&lt;=3600000,FLOOR(N405,4000)*0.7-80000,FLOOR(N405,4000)*0.8-440000),0),IF(N405&lt;=8500000,ROUNDDOWN(N405*0.9-1100000,0),N405-1950000))))))),IF(N405&lt;651000,0,IF(N405&lt;1900000,N405-650000,IF(N405&lt;6600000,ROUND(IF(FLOOR(N405,4000)&lt;=3600000,FLOOR(N405,4000)*0.7-80000,FLOOR(N405,4000)*0.8-440000),0),IF(N405&lt;=8500000,ROUNDDOWN(N405*0.9-1100000,0),N405-1950000)))))</f>
        <v/>
      </c>
      <c r="R405" s="25">
        <f>IF(F405=1,LOOKUP(Q405,{0,4890001,6550001,23500001},{1040000,670000,620000,0}),LOOKUP(Q405,{0,1320001,3360001,4890001,6550001,23500001},{950000,880000,680000,630000,580000,0}))</f>
        <v/>
      </c>
      <c r="S405" s="25">
        <f>MAX(0,ROUNDDOWN(Q405-O405-R405-G405,-3))</f>
        <v/>
      </c>
      <c r="T405" s="25">
        <f>IF(S405&lt;=0,0,ROUNDDOWN(S405*LOOKUP(S405,{0,1950001,3300001,6950001,9000001,18000001,40000001},{0.05,0.1,0.2,0.23,0.33,0.4,0.45})-LOOKUP(S405,{0,1950001,3300001,6950001,9000001,18000001,40000001},{0,97500,427500,636000,1536000,2796000,4796000}),0)+ROUNDDOWN(ROUNDDOWN(S405*LOOKUP(S405,{0,1950001,3300001,6950001,9000001,18000001,40000001},{0.05,0.1,0.2,0.23,0.33,0.4,0.45})-LOOKUP(S405,{0,1950001,3300001,6950001,9000001,18000001,40000001},{0,97500,427500,636000,1536000,2796000,4796000}),0)*0.021,0))</f>
        <v/>
      </c>
      <c r="U405" s="25">
        <f>P405-T405</f>
        <v/>
      </c>
      <c r="V405" s="26">
        <f>IF(AND(P405&gt;0,T405=0),1,0)</f>
        <v/>
      </c>
    </row>
    <row r="406">
      <c r="A406" t="inlineStr">
        <is>
          <t>1万円刻み</t>
        </is>
      </c>
      <c r="B406" s="25">
        <f>'4_1万円刻み'!$A$21</f>
        <v/>
      </c>
      <c r="C406" s="26" t="n">
        <v>8</v>
      </c>
      <c r="D406" s="27" t="n">
        <v>0</v>
      </c>
      <c r="E406" s="26" t="n">
        <v>7</v>
      </c>
      <c r="F406" s="26" t="n">
        <v>1</v>
      </c>
      <c r="G406" s="25" t="n">
        <v>0</v>
      </c>
      <c r="H406" s="25">
        <f>ROUND(B406*0.14575,0)</f>
        <v/>
      </c>
      <c r="I406" s="25">
        <f>B406-H406</f>
        <v/>
      </c>
      <c r="J406" s="25">
        <f>IF(MAX(0,I406-ROUNDUP(IF(I406&lt;=158333,54167,I406*LOOKUP(I406,{0,158334,300000,550000,708331},{0,0.3,0.2,0.1,0})+LOOKUP(I406,{0,158334,300000,550000,708331},{0,6667,36667,91667,162500})),0)-LOOKUP(I406,{0,2120834,2162500,2204167,2245834},{48334,40000,26667,13334,0}))&lt;=0,0,ROUND(MAX(0,I406-ROUNDUP(IF(I406&lt;=158333,54167,I406*LOOKUP(I406,{0,158334,300000,550000,708331},{0,0.3,0.2,0.1,0})+LOOKUP(I406,{0,158334,300000,550000,708331},{0,6667,36667,91667,162500})),0)-LOOKUP(I406,{0,2120834,2162500,2204167,2245834},{48334,40000,26667,13334,0}))*LOOKUP(MAX(0,I406-ROUNDUP(IF(I406&lt;=158333,54167,I406*LOOKUP(I406,{0,158334,300000,550000,708331},{0,0.3,0.2,0.1,0})+LOOKUP(I406,{0,158334,300000,550000,708331},{0,6667,36667,91667,162500})),0)-LOOKUP(I406,{0,2120834,2162500,2204167,2245834},{48334,40000,26667,13334,0})),{0,162501,275001,579167,750001,1500001,3333334},{0.05105,0.1021,0.2042,0.23483,0.33693,0.4084,0.45945})-LOOKUP(MAX(0,I406-ROUNDUP(IF(I406&lt;=158333,54167,I406*LOOKUP(I406,{0,158334,300000,550000,708331},{0,0.3,0.2,0.1,0})+LOOKUP(I406,{0,158334,300000,550000,708331},{0,6667,36667,91667,162500})),0)-LOOKUP(I406,{0,2120834,2162500,2204167,2245834},{48334,40000,26667,13334,0})),{0,162501,275001,579167,750001,1500001,3333334},{0,8296,36374,54113,130688,237893,408061}),-1))</f>
        <v/>
      </c>
      <c r="K406" s="25">
        <f>IF(AND(D406&gt;0,C406&gt;=E406),ROUND(B406*D406,0),0)</f>
        <v/>
      </c>
      <c r="L406" s="25">
        <f>ROUND(K406*0.14575,0)</f>
        <v/>
      </c>
      <c r="M406" s="25">
        <f>IF(K406=0,0,ROUNDDOWN(ROUND((K406-L406)*LOOKUP(I406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06" s="25">
        <f>B406*C406+K406</f>
        <v/>
      </c>
      <c r="O406" s="25">
        <f>H406*C406+L406</f>
        <v/>
      </c>
      <c r="P406" s="25">
        <f>J406*C406+M406</f>
        <v/>
      </c>
      <c r="Q406" s="25">
        <f>IF(F406=1,IF(N406&lt;741000,0,IF(N406&lt;2191000,N406-740000,IF(N406&lt;2193000,1451000,IF(N406&lt;2196000,1453000,IF(N406&lt;2200000,1456000,IF(N406&lt;6600000,ROUND(IF(FLOOR(N406,4000)&lt;=3600000,FLOOR(N406,4000)*0.7-80000,FLOOR(N406,4000)*0.8-440000),0),IF(N406&lt;=8500000,ROUNDDOWN(N406*0.9-1100000,0),N406-1950000))))))),IF(N406&lt;651000,0,IF(N406&lt;1900000,N406-650000,IF(N406&lt;6600000,ROUND(IF(FLOOR(N406,4000)&lt;=3600000,FLOOR(N406,4000)*0.7-80000,FLOOR(N406,4000)*0.8-440000),0),IF(N406&lt;=8500000,ROUNDDOWN(N406*0.9-1100000,0),N406-1950000)))))</f>
        <v/>
      </c>
      <c r="R406" s="25">
        <f>IF(F406=1,LOOKUP(Q406,{0,4890001,6550001,23500001},{1040000,670000,620000,0}),LOOKUP(Q406,{0,1320001,3360001,4890001,6550001,23500001},{950000,880000,680000,630000,580000,0}))</f>
        <v/>
      </c>
      <c r="S406" s="25">
        <f>MAX(0,ROUNDDOWN(Q406-O406-R406-G406,-3))</f>
        <v/>
      </c>
      <c r="T406" s="25">
        <f>IF(S406&lt;=0,0,ROUNDDOWN(S406*LOOKUP(S406,{0,1950001,3300001,6950001,9000001,18000001,40000001},{0.05,0.1,0.2,0.23,0.33,0.4,0.45})-LOOKUP(S406,{0,1950001,3300001,6950001,9000001,18000001,40000001},{0,97500,427500,636000,1536000,2796000,4796000}),0)+ROUNDDOWN(ROUNDDOWN(S406*LOOKUP(S406,{0,1950001,3300001,6950001,9000001,18000001,40000001},{0.05,0.1,0.2,0.23,0.33,0.4,0.45})-LOOKUP(S406,{0,1950001,3300001,6950001,9000001,18000001,40000001},{0,97500,427500,636000,1536000,2796000,4796000}),0)*0.021,0))</f>
        <v/>
      </c>
      <c r="U406" s="25">
        <f>P406-T406</f>
        <v/>
      </c>
      <c r="V406" s="26">
        <f>IF(AND(P406&gt;0,T406=0),1,0)</f>
        <v/>
      </c>
    </row>
    <row r="407">
      <c r="A407" t="inlineStr">
        <is>
          <t>1万円刻み</t>
        </is>
      </c>
      <c r="B407" s="25">
        <f>'4_1万円刻み'!$A$21</f>
        <v/>
      </c>
      <c r="C407" s="26" t="n">
        <v>9</v>
      </c>
      <c r="D407" s="27" t="n">
        <v>0</v>
      </c>
      <c r="E407" s="26" t="n">
        <v>7</v>
      </c>
      <c r="F407" s="26" t="n">
        <v>1</v>
      </c>
      <c r="G407" s="25" t="n">
        <v>0</v>
      </c>
      <c r="H407" s="25">
        <f>ROUND(B407*0.14575,0)</f>
        <v/>
      </c>
      <c r="I407" s="25">
        <f>B407-H407</f>
        <v/>
      </c>
      <c r="J407" s="25">
        <f>IF(MAX(0,I407-ROUNDUP(IF(I407&lt;=158333,54167,I407*LOOKUP(I407,{0,158334,300000,550000,708331},{0,0.3,0.2,0.1,0})+LOOKUP(I407,{0,158334,300000,550000,708331},{0,6667,36667,91667,162500})),0)-LOOKUP(I407,{0,2120834,2162500,2204167,2245834},{48334,40000,26667,13334,0}))&lt;=0,0,ROUND(MAX(0,I407-ROUNDUP(IF(I407&lt;=158333,54167,I407*LOOKUP(I407,{0,158334,300000,550000,708331},{0,0.3,0.2,0.1,0})+LOOKUP(I407,{0,158334,300000,550000,708331},{0,6667,36667,91667,162500})),0)-LOOKUP(I407,{0,2120834,2162500,2204167,2245834},{48334,40000,26667,13334,0}))*LOOKUP(MAX(0,I407-ROUNDUP(IF(I407&lt;=158333,54167,I407*LOOKUP(I407,{0,158334,300000,550000,708331},{0,0.3,0.2,0.1,0})+LOOKUP(I407,{0,158334,300000,550000,708331},{0,6667,36667,91667,162500})),0)-LOOKUP(I407,{0,2120834,2162500,2204167,2245834},{48334,40000,26667,13334,0})),{0,162501,275001,579167,750001,1500001,3333334},{0.05105,0.1021,0.2042,0.23483,0.33693,0.4084,0.45945})-LOOKUP(MAX(0,I407-ROUNDUP(IF(I407&lt;=158333,54167,I407*LOOKUP(I407,{0,158334,300000,550000,708331},{0,0.3,0.2,0.1,0})+LOOKUP(I407,{0,158334,300000,550000,708331},{0,6667,36667,91667,162500})),0)-LOOKUP(I407,{0,2120834,2162500,2204167,2245834},{48334,40000,26667,13334,0})),{0,162501,275001,579167,750001,1500001,3333334},{0,8296,36374,54113,130688,237893,408061}),-1))</f>
        <v/>
      </c>
      <c r="K407" s="25">
        <f>IF(AND(D407&gt;0,C407&gt;=E407),ROUND(B407*D407,0),0)</f>
        <v/>
      </c>
      <c r="L407" s="25">
        <f>ROUND(K407*0.14575,0)</f>
        <v/>
      </c>
      <c r="M407" s="25">
        <f>IF(K407=0,0,ROUNDDOWN(ROUND((K407-L407)*LOOKUP(I407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07" s="25">
        <f>B407*C407+K407</f>
        <v/>
      </c>
      <c r="O407" s="25">
        <f>H407*C407+L407</f>
        <v/>
      </c>
      <c r="P407" s="25">
        <f>J407*C407+M407</f>
        <v/>
      </c>
      <c r="Q407" s="25">
        <f>IF(F407=1,IF(N407&lt;741000,0,IF(N407&lt;2191000,N407-740000,IF(N407&lt;2193000,1451000,IF(N407&lt;2196000,1453000,IF(N407&lt;2200000,1456000,IF(N407&lt;6600000,ROUND(IF(FLOOR(N407,4000)&lt;=3600000,FLOOR(N407,4000)*0.7-80000,FLOOR(N407,4000)*0.8-440000),0),IF(N407&lt;=8500000,ROUNDDOWN(N407*0.9-1100000,0),N407-1950000))))))),IF(N407&lt;651000,0,IF(N407&lt;1900000,N407-650000,IF(N407&lt;6600000,ROUND(IF(FLOOR(N407,4000)&lt;=3600000,FLOOR(N407,4000)*0.7-80000,FLOOR(N407,4000)*0.8-440000),0),IF(N407&lt;=8500000,ROUNDDOWN(N407*0.9-1100000,0),N407-1950000)))))</f>
        <v/>
      </c>
      <c r="R407" s="25">
        <f>IF(F407=1,LOOKUP(Q407,{0,4890001,6550001,23500001},{1040000,670000,620000,0}),LOOKUP(Q407,{0,1320001,3360001,4890001,6550001,23500001},{950000,880000,680000,630000,580000,0}))</f>
        <v/>
      </c>
      <c r="S407" s="25">
        <f>MAX(0,ROUNDDOWN(Q407-O407-R407-G407,-3))</f>
        <v/>
      </c>
      <c r="T407" s="25">
        <f>IF(S407&lt;=0,0,ROUNDDOWN(S407*LOOKUP(S407,{0,1950001,3300001,6950001,9000001,18000001,40000001},{0.05,0.1,0.2,0.23,0.33,0.4,0.45})-LOOKUP(S407,{0,1950001,3300001,6950001,9000001,18000001,40000001},{0,97500,427500,636000,1536000,2796000,4796000}),0)+ROUNDDOWN(ROUNDDOWN(S407*LOOKUP(S407,{0,1950001,3300001,6950001,9000001,18000001,40000001},{0.05,0.1,0.2,0.23,0.33,0.4,0.45})-LOOKUP(S407,{0,1950001,3300001,6950001,9000001,18000001,40000001},{0,97500,427500,636000,1536000,2796000,4796000}),0)*0.021,0))</f>
        <v/>
      </c>
      <c r="U407" s="25">
        <f>P407-T407</f>
        <v/>
      </c>
      <c r="V407" s="26">
        <f>IF(AND(P407&gt;0,T407=0),1,0)</f>
        <v/>
      </c>
    </row>
    <row r="408">
      <c r="A408" t="inlineStr">
        <is>
          <t>1万円刻み</t>
        </is>
      </c>
      <c r="B408" s="25">
        <f>'4_1万円刻み'!$A$21</f>
        <v/>
      </c>
      <c r="C408" s="26" t="n">
        <v>10</v>
      </c>
      <c r="D408" s="27" t="n">
        <v>0</v>
      </c>
      <c r="E408" s="26" t="n">
        <v>7</v>
      </c>
      <c r="F408" s="26" t="n">
        <v>1</v>
      </c>
      <c r="G408" s="25" t="n">
        <v>0</v>
      </c>
      <c r="H408" s="25">
        <f>ROUND(B408*0.14575,0)</f>
        <v/>
      </c>
      <c r="I408" s="25">
        <f>B408-H408</f>
        <v/>
      </c>
      <c r="J408" s="25">
        <f>IF(MAX(0,I408-ROUNDUP(IF(I408&lt;=158333,54167,I408*LOOKUP(I408,{0,158334,300000,550000,708331},{0,0.3,0.2,0.1,0})+LOOKUP(I408,{0,158334,300000,550000,708331},{0,6667,36667,91667,162500})),0)-LOOKUP(I408,{0,2120834,2162500,2204167,2245834},{48334,40000,26667,13334,0}))&lt;=0,0,ROUND(MAX(0,I408-ROUNDUP(IF(I408&lt;=158333,54167,I408*LOOKUP(I408,{0,158334,300000,550000,708331},{0,0.3,0.2,0.1,0})+LOOKUP(I408,{0,158334,300000,550000,708331},{0,6667,36667,91667,162500})),0)-LOOKUP(I408,{0,2120834,2162500,2204167,2245834},{48334,40000,26667,13334,0}))*LOOKUP(MAX(0,I408-ROUNDUP(IF(I408&lt;=158333,54167,I408*LOOKUP(I408,{0,158334,300000,550000,708331},{0,0.3,0.2,0.1,0})+LOOKUP(I408,{0,158334,300000,550000,708331},{0,6667,36667,91667,162500})),0)-LOOKUP(I408,{0,2120834,2162500,2204167,2245834},{48334,40000,26667,13334,0})),{0,162501,275001,579167,750001,1500001,3333334},{0.05105,0.1021,0.2042,0.23483,0.33693,0.4084,0.45945})-LOOKUP(MAX(0,I408-ROUNDUP(IF(I408&lt;=158333,54167,I408*LOOKUP(I408,{0,158334,300000,550000,708331},{0,0.3,0.2,0.1,0})+LOOKUP(I408,{0,158334,300000,550000,708331},{0,6667,36667,91667,162500})),0)-LOOKUP(I408,{0,2120834,2162500,2204167,2245834},{48334,40000,26667,13334,0})),{0,162501,275001,579167,750001,1500001,3333334},{0,8296,36374,54113,130688,237893,408061}),-1))</f>
        <v/>
      </c>
      <c r="K408" s="25">
        <f>IF(AND(D408&gt;0,C408&gt;=E408),ROUND(B408*D408,0),0)</f>
        <v/>
      </c>
      <c r="L408" s="25">
        <f>ROUND(K408*0.14575,0)</f>
        <v/>
      </c>
      <c r="M408" s="25">
        <f>IF(K408=0,0,ROUNDDOWN(ROUND((K408-L408)*LOOKUP(I408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08" s="25">
        <f>B408*C408+K408</f>
        <v/>
      </c>
      <c r="O408" s="25">
        <f>H408*C408+L408</f>
        <v/>
      </c>
      <c r="P408" s="25">
        <f>J408*C408+M408</f>
        <v/>
      </c>
      <c r="Q408" s="25">
        <f>IF(F408=1,IF(N408&lt;741000,0,IF(N408&lt;2191000,N408-740000,IF(N408&lt;2193000,1451000,IF(N408&lt;2196000,1453000,IF(N408&lt;2200000,1456000,IF(N408&lt;6600000,ROUND(IF(FLOOR(N408,4000)&lt;=3600000,FLOOR(N408,4000)*0.7-80000,FLOOR(N408,4000)*0.8-440000),0),IF(N408&lt;=8500000,ROUNDDOWN(N408*0.9-1100000,0),N408-1950000))))))),IF(N408&lt;651000,0,IF(N408&lt;1900000,N408-650000,IF(N408&lt;6600000,ROUND(IF(FLOOR(N408,4000)&lt;=3600000,FLOOR(N408,4000)*0.7-80000,FLOOR(N408,4000)*0.8-440000),0),IF(N408&lt;=8500000,ROUNDDOWN(N408*0.9-1100000,0),N408-1950000)))))</f>
        <v/>
      </c>
      <c r="R408" s="25">
        <f>IF(F408=1,LOOKUP(Q408,{0,4890001,6550001,23500001},{1040000,670000,620000,0}),LOOKUP(Q408,{0,1320001,3360001,4890001,6550001,23500001},{950000,880000,680000,630000,580000,0}))</f>
        <v/>
      </c>
      <c r="S408" s="25">
        <f>MAX(0,ROUNDDOWN(Q408-O408-R408-G408,-3))</f>
        <v/>
      </c>
      <c r="T408" s="25">
        <f>IF(S408&lt;=0,0,ROUNDDOWN(S408*LOOKUP(S408,{0,1950001,3300001,6950001,9000001,18000001,40000001},{0.05,0.1,0.2,0.23,0.33,0.4,0.45})-LOOKUP(S408,{0,1950001,3300001,6950001,9000001,18000001,40000001},{0,97500,427500,636000,1536000,2796000,4796000}),0)+ROUNDDOWN(ROUNDDOWN(S408*LOOKUP(S408,{0,1950001,3300001,6950001,9000001,18000001,40000001},{0.05,0.1,0.2,0.23,0.33,0.4,0.45})-LOOKUP(S408,{0,1950001,3300001,6950001,9000001,18000001,40000001},{0,97500,427500,636000,1536000,2796000,4796000}),0)*0.021,0))</f>
        <v/>
      </c>
      <c r="U408" s="25">
        <f>P408-T408</f>
        <v/>
      </c>
      <c r="V408" s="26">
        <f>IF(AND(P408&gt;0,T408=0),1,0)</f>
        <v/>
      </c>
    </row>
    <row r="409">
      <c r="A409" t="inlineStr">
        <is>
          <t>1万円刻み</t>
        </is>
      </c>
      <c r="B409" s="25">
        <f>'4_1万円刻み'!$A$21</f>
        <v/>
      </c>
      <c r="C409" s="26" t="n">
        <v>11</v>
      </c>
      <c r="D409" s="27" t="n">
        <v>0</v>
      </c>
      <c r="E409" s="26" t="n">
        <v>7</v>
      </c>
      <c r="F409" s="26" t="n">
        <v>1</v>
      </c>
      <c r="G409" s="25" t="n">
        <v>0</v>
      </c>
      <c r="H409" s="25">
        <f>ROUND(B409*0.14575,0)</f>
        <v/>
      </c>
      <c r="I409" s="25">
        <f>B409-H409</f>
        <v/>
      </c>
      <c r="J409" s="25">
        <f>IF(MAX(0,I409-ROUNDUP(IF(I409&lt;=158333,54167,I409*LOOKUP(I409,{0,158334,300000,550000,708331},{0,0.3,0.2,0.1,0})+LOOKUP(I409,{0,158334,300000,550000,708331},{0,6667,36667,91667,162500})),0)-LOOKUP(I409,{0,2120834,2162500,2204167,2245834},{48334,40000,26667,13334,0}))&lt;=0,0,ROUND(MAX(0,I409-ROUNDUP(IF(I409&lt;=158333,54167,I409*LOOKUP(I409,{0,158334,300000,550000,708331},{0,0.3,0.2,0.1,0})+LOOKUP(I409,{0,158334,300000,550000,708331},{0,6667,36667,91667,162500})),0)-LOOKUP(I409,{0,2120834,2162500,2204167,2245834},{48334,40000,26667,13334,0}))*LOOKUP(MAX(0,I409-ROUNDUP(IF(I409&lt;=158333,54167,I409*LOOKUP(I409,{0,158334,300000,550000,708331},{0,0.3,0.2,0.1,0})+LOOKUP(I409,{0,158334,300000,550000,708331},{0,6667,36667,91667,162500})),0)-LOOKUP(I409,{0,2120834,2162500,2204167,2245834},{48334,40000,26667,13334,0})),{0,162501,275001,579167,750001,1500001,3333334},{0.05105,0.1021,0.2042,0.23483,0.33693,0.4084,0.45945})-LOOKUP(MAX(0,I409-ROUNDUP(IF(I409&lt;=158333,54167,I409*LOOKUP(I409,{0,158334,300000,550000,708331},{0,0.3,0.2,0.1,0})+LOOKUP(I409,{0,158334,300000,550000,708331},{0,6667,36667,91667,162500})),0)-LOOKUP(I409,{0,2120834,2162500,2204167,2245834},{48334,40000,26667,13334,0})),{0,162501,275001,579167,750001,1500001,3333334},{0,8296,36374,54113,130688,237893,408061}),-1))</f>
        <v/>
      </c>
      <c r="K409" s="25">
        <f>IF(AND(D409&gt;0,C409&gt;=E409),ROUND(B409*D409,0),0)</f>
        <v/>
      </c>
      <c r="L409" s="25">
        <f>ROUND(K409*0.14575,0)</f>
        <v/>
      </c>
      <c r="M409" s="25">
        <f>IF(K409=0,0,ROUNDDOWN(ROUND((K409-L409)*LOOKUP(I409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09" s="25">
        <f>B409*C409+K409</f>
        <v/>
      </c>
      <c r="O409" s="25">
        <f>H409*C409+L409</f>
        <v/>
      </c>
      <c r="P409" s="25">
        <f>J409*C409+M409</f>
        <v/>
      </c>
      <c r="Q409" s="25">
        <f>IF(F409=1,IF(N409&lt;741000,0,IF(N409&lt;2191000,N409-740000,IF(N409&lt;2193000,1451000,IF(N409&lt;2196000,1453000,IF(N409&lt;2200000,1456000,IF(N409&lt;6600000,ROUND(IF(FLOOR(N409,4000)&lt;=3600000,FLOOR(N409,4000)*0.7-80000,FLOOR(N409,4000)*0.8-440000),0),IF(N409&lt;=8500000,ROUNDDOWN(N409*0.9-1100000,0),N409-1950000))))))),IF(N409&lt;651000,0,IF(N409&lt;1900000,N409-650000,IF(N409&lt;6600000,ROUND(IF(FLOOR(N409,4000)&lt;=3600000,FLOOR(N409,4000)*0.7-80000,FLOOR(N409,4000)*0.8-440000),0),IF(N409&lt;=8500000,ROUNDDOWN(N409*0.9-1100000,0),N409-1950000)))))</f>
        <v/>
      </c>
      <c r="R409" s="25">
        <f>IF(F409=1,LOOKUP(Q409,{0,4890001,6550001,23500001},{1040000,670000,620000,0}),LOOKUP(Q409,{0,1320001,3360001,4890001,6550001,23500001},{950000,880000,680000,630000,580000,0}))</f>
        <v/>
      </c>
      <c r="S409" s="25">
        <f>MAX(0,ROUNDDOWN(Q409-O409-R409-G409,-3))</f>
        <v/>
      </c>
      <c r="T409" s="25">
        <f>IF(S409&lt;=0,0,ROUNDDOWN(S409*LOOKUP(S409,{0,1950001,3300001,6950001,9000001,18000001,40000001},{0.05,0.1,0.2,0.23,0.33,0.4,0.45})-LOOKUP(S409,{0,1950001,3300001,6950001,9000001,18000001,40000001},{0,97500,427500,636000,1536000,2796000,4796000}),0)+ROUNDDOWN(ROUNDDOWN(S409*LOOKUP(S409,{0,1950001,3300001,6950001,9000001,18000001,40000001},{0.05,0.1,0.2,0.23,0.33,0.4,0.45})-LOOKUP(S409,{0,1950001,3300001,6950001,9000001,18000001,40000001},{0,97500,427500,636000,1536000,2796000,4796000}),0)*0.021,0))</f>
        <v/>
      </c>
      <c r="U409" s="25">
        <f>P409-T409</f>
        <v/>
      </c>
      <c r="V409" s="26">
        <f>IF(AND(P409&gt;0,T409=0),1,0)</f>
        <v/>
      </c>
    </row>
    <row r="410">
      <c r="A410" t="inlineStr">
        <is>
          <t>1万円刻み</t>
        </is>
      </c>
      <c r="B410" s="25">
        <f>'4_1万円刻み'!$A$21</f>
        <v/>
      </c>
      <c r="C410" s="26" t="n">
        <v>12</v>
      </c>
      <c r="D410" s="27" t="n">
        <v>0</v>
      </c>
      <c r="E410" s="26" t="n">
        <v>7</v>
      </c>
      <c r="F410" s="26" t="n">
        <v>1</v>
      </c>
      <c r="G410" s="25" t="n">
        <v>0</v>
      </c>
      <c r="H410" s="25">
        <f>ROUND(B410*0.14575,0)</f>
        <v/>
      </c>
      <c r="I410" s="25">
        <f>B410-H410</f>
        <v/>
      </c>
      <c r="J410" s="25">
        <f>IF(MAX(0,I410-ROUNDUP(IF(I410&lt;=158333,54167,I410*LOOKUP(I410,{0,158334,300000,550000,708331},{0,0.3,0.2,0.1,0})+LOOKUP(I410,{0,158334,300000,550000,708331},{0,6667,36667,91667,162500})),0)-LOOKUP(I410,{0,2120834,2162500,2204167,2245834},{48334,40000,26667,13334,0}))&lt;=0,0,ROUND(MAX(0,I410-ROUNDUP(IF(I410&lt;=158333,54167,I410*LOOKUP(I410,{0,158334,300000,550000,708331},{0,0.3,0.2,0.1,0})+LOOKUP(I410,{0,158334,300000,550000,708331},{0,6667,36667,91667,162500})),0)-LOOKUP(I410,{0,2120834,2162500,2204167,2245834},{48334,40000,26667,13334,0}))*LOOKUP(MAX(0,I410-ROUNDUP(IF(I410&lt;=158333,54167,I410*LOOKUP(I410,{0,158334,300000,550000,708331},{0,0.3,0.2,0.1,0})+LOOKUP(I410,{0,158334,300000,550000,708331},{0,6667,36667,91667,162500})),0)-LOOKUP(I410,{0,2120834,2162500,2204167,2245834},{48334,40000,26667,13334,0})),{0,162501,275001,579167,750001,1500001,3333334},{0.05105,0.1021,0.2042,0.23483,0.33693,0.4084,0.45945})-LOOKUP(MAX(0,I410-ROUNDUP(IF(I410&lt;=158333,54167,I410*LOOKUP(I410,{0,158334,300000,550000,708331},{0,0.3,0.2,0.1,0})+LOOKUP(I410,{0,158334,300000,550000,708331},{0,6667,36667,91667,162500})),0)-LOOKUP(I410,{0,2120834,2162500,2204167,2245834},{48334,40000,26667,13334,0})),{0,162501,275001,579167,750001,1500001,3333334},{0,8296,36374,54113,130688,237893,408061}),-1))</f>
        <v/>
      </c>
      <c r="K410" s="25">
        <f>IF(AND(D410&gt;0,C410&gt;=E410),ROUND(B410*D410,0),0)</f>
        <v/>
      </c>
      <c r="L410" s="25">
        <f>ROUND(K410*0.14575,0)</f>
        <v/>
      </c>
      <c r="M410" s="25">
        <f>IF(K410=0,0,ROUNDDOWN(ROUND((K410-L410)*LOOKUP(I410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10" s="25">
        <f>B410*C410+K410</f>
        <v/>
      </c>
      <c r="O410" s="25">
        <f>H410*C410+L410</f>
        <v/>
      </c>
      <c r="P410" s="25">
        <f>J410*C410+M410</f>
        <v/>
      </c>
      <c r="Q410" s="25">
        <f>IF(F410=1,IF(N410&lt;741000,0,IF(N410&lt;2191000,N410-740000,IF(N410&lt;2193000,1451000,IF(N410&lt;2196000,1453000,IF(N410&lt;2200000,1456000,IF(N410&lt;6600000,ROUND(IF(FLOOR(N410,4000)&lt;=3600000,FLOOR(N410,4000)*0.7-80000,FLOOR(N410,4000)*0.8-440000),0),IF(N410&lt;=8500000,ROUNDDOWN(N410*0.9-1100000,0),N410-1950000))))))),IF(N410&lt;651000,0,IF(N410&lt;1900000,N410-650000,IF(N410&lt;6600000,ROUND(IF(FLOOR(N410,4000)&lt;=3600000,FLOOR(N410,4000)*0.7-80000,FLOOR(N410,4000)*0.8-440000),0),IF(N410&lt;=8500000,ROUNDDOWN(N410*0.9-1100000,0),N410-1950000)))))</f>
        <v/>
      </c>
      <c r="R410" s="25">
        <f>IF(F410=1,LOOKUP(Q410,{0,4890001,6550001,23500001},{1040000,670000,620000,0}),LOOKUP(Q410,{0,1320001,3360001,4890001,6550001,23500001},{950000,880000,680000,630000,580000,0}))</f>
        <v/>
      </c>
      <c r="S410" s="25">
        <f>MAX(0,ROUNDDOWN(Q410-O410-R410-G410,-3))</f>
        <v/>
      </c>
      <c r="T410" s="25">
        <f>IF(S410&lt;=0,0,ROUNDDOWN(S410*LOOKUP(S410,{0,1950001,3300001,6950001,9000001,18000001,40000001},{0.05,0.1,0.2,0.23,0.33,0.4,0.45})-LOOKUP(S410,{0,1950001,3300001,6950001,9000001,18000001,40000001},{0,97500,427500,636000,1536000,2796000,4796000}),0)+ROUNDDOWN(ROUNDDOWN(S410*LOOKUP(S410,{0,1950001,3300001,6950001,9000001,18000001,40000001},{0.05,0.1,0.2,0.23,0.33,0.4,0.45})-LOOKUP(S410,{0,1950001,3300001,6950001,9000001,18000001,40000001},{0,97500,427500,636000,1536000,2796000,4796000}),0)*0.021,0))</f>
        <v/>
      </c>
      <c r="U410" s="25">
        <f>P410-T410</f>
        <v/>
      </c>
      <c r="V410" s="26">
        <f>IF(AND(P410&gt;0,T410=0),1,0)</f>
        <v/>
      </c>
    </row>
    <row r="411">
      <c r="A411" t="inlineStr">
        <is>
          <t>1万円刻み</t>
        </is>
      </c>
      <c r="B411" s="25">
        <f>'4_1万円刻み'!$A$22</f>
        <v/>
      </c>
      <c r="C411" s="26" t="n">
        <v>1</v>
      </c>
      <c r="D411" s="27" t="n">
        <v>0</v>
      </c>
      <c r="E411" s="26" t="n">
        <v>7</v>
      </c>
      <c r="F411" s="26" t="n">
        <v>1</v>
      </c>
      <c r="G411" s="25" t="n">
        <v>0</v>
      </c>
      <c r="H411" s="25">
        <f>ROUND(B411*0.14575,0)</f>
        <v/>
      </c>
      <c r="I411" s="25">
        <f>B411-H411</f>
        <v/>
      </c>
      <c r="J411" s="25">
        <f>IF(MAX(0,I411-ROUNDUP(IF(I411&lt;=158333,54167,I411*LOOKUP(I411,{0,158334,300000,550000,708331},{0,0.3,0.2,0.1,0})+LOOKUP(I411,{0,158334,300000,550000,708331},{0,6667,36667,91667,162500})),0)-LOOKUP(I411,{0,2120834,2162500,2204167,2245834},{48334,40000,26667,13334,0}))&lt;=0,0,ROUND(MAX(0,I411-ROUNDUP(IF(I411&lt;=158333,54167,I411*LOOKUP(I411,{0,158334,300000,550000,708331},{0,0.3,0.2,0.1,0})+LOOKUP(I411,{0,158334,300000,550000,708331},{0,6667,36667,91667,162500})),0)-LOOKUP(I411,{0,2120834,2162500,2204167,2245834},{48334,40000,26667,13334,0}))*LOOKUP(MAX(0,I411-ROUNDUP(IF(I411&lt;=158333,54167,I411*LOOKUP(I411,{0,158334,300000,550000,708331},{0,0.3,0.2,0.1,0})+LOOKUP(I411,{0,158334,300000,550000,708331},{0,6667,36667,91667,162500})),0)-LOOKUP(I411,{0,2120834,2162500,2204167,2245834},{48334,40000,26667,13334,0})),{0,162501,275001,579167,750001,1500001,3333334},{0.05105,0.1021,0.2042,0.23483,0.33693,0.4084,0.45945})-LOOKUP(MAX(0,I411-ROUNDUP(IF(I411&lt;=158333,54167,I411*LOOKUP(I411,{0,158334,300000,550000,708331},{0,0.3,0.2,0.1,0})+LOOKUP(I411,{0,158334,300000,550000,708331},{0,6667,36667,91667,162500})),0)-LOOKUP(I411,{0,2120834,2162500,2204167,2245834},{48334,40000,26667,13334,0})),{0,162501,275001,579167,750001,1500001,3333334},{0,8296,36374,54113,130688,237893,408061}),-1))</f>
        <v/>
      </c>
      <c r="K411" s="25">
        <f>IF(AND(D411&gt;0,C411&gt;=E411),ROUND(B411*D411,0),0)</f>
        <v/>
      </c>
      <c r="L411" s="25">
        <f>ROUND(K411*0.14575,0)</f>
        <v/>
      </c>
      <c r="M411" s="25">
        <f>IF(K411=0,0,ROUNDDOWN(ROUND((K411-L411)*LOOKUP(I411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11" s="25">
        <f>B411*C411+K411</f>
        <v/>
      </c>
      <c r="O411" s="25">
        <f>H411*C411+L411</f>
        <v/>
      </c>
      <c r="P411" s="25">
        <f>J411*C411+M411</f>
        <v/>
      </c>
      <c r="Q411" s="25">
        <f>IF(F411=1,IF(N411&lt;741000,0,IF(N411&lt;2191000,N411-740000,IF(N411&lt;2193000,1451000,IF(N411&lt;2196000,1453000,IF(N411&lt;2200000,1456000,IF(N411&lt;6600000,ROUND(IF(FLOOR(N411,4000)&lt;=3600000,FLOOR(N411,4000)*0.7-80000,FLOOR(N411,4000)*0.8-440000),0),IF(N411&lt;=8500000,ROUNDDOWN(N411*0.9-1100000,0),N411-1950000))))))),IF(N411&lt;651000,0,IF(N411&lt;1900000,N411-650000,IF(N411&lt;6600000,ROUND(IF(FLOOR(N411,4000)&lt;=3600000,FLOOR(N411,4000)*0.7-80000,FLOOR(N411,4000)*0.8-440000),0),IF(N411&lt;=8500000,ROUNDDOWN(N411*0.9-1100000,0),N411-1950000)))))</f>
        <v/>
      </c>
      <c r="R411" s="25">
        <f>IF(F411=1,LOOKUP(Q411,{0,4890001,6550001,23500001},{1040000,670000,620000,0}),LOOKUP(Q411,{0,1320001,3360001,4890001,6550001,23500001},{950000,880000,680000,630000,580000,0}))</f>
        <v/>
      </c>
      <c r="S411" s="25">
        <f>MAX(0,ROUNDDOWN(Q411-O411-R411-G411,-3))</f>
        <v/>
      </c>
      <c r="T411" s="25">
        <f>IF(S411&lt;=0,0,ROUNDDOWN(S411*LOOKUP(S411,{0,1950001,3300001,6950001,9000001,18000001,40000001},{0.05,0.1,0.2,0.23,0.33,0.4,0.45})-LOOKUP(S411,{0,1950001,3300001,6950001,9000001,18000001,40000001},{0,97500,427500,636000,1536000,2796000,4796000}),0)+ROUNDDOWN(ROUNDDOWN(S411*LOOKUP(S411,{0,1950001,3300001,6950001,9000001,18000001,40000001},{0.05,0.1,0.2,0.23,0.33,0.4,0.45})-LOOKUP(S411,{0,1950001,3300001,6950001,9000001,18000001,40000001},{0,97500,427500,636000,1536000,2796000,4796000}),0)*0.021,0))</f>
        <v/>
      </c>
      <c r="U411" s="25">
        <f>P411-T411</f>
        <v/>
      </c>
      <c r="V411" s="26">
        <f>IF(AND(P411&gt;0,T411=0),1,0)</f>
        <v/>
      </c>
    </row>
    <row r="412">
      <c r="A412" t="inlineStr">
        <is>
          <t>1万円刻み</t>
        </is>
      </c>
      <c r="B412" s="25">
        <f>'4_1万円刻み'!$A$22</f>
        <v/>
      </c>
      <c r="C412" s="26" t="n">
        <v>2</v>
      </c>
      <c r="D412" s="27" t="n">
        <v>0</v>
      </c>
      <c r="E412" s="26" t="n">
        <v>7</v>
      </c>
      <c r="F412" s="26" t="n">
        <v>1</v>
      </c>
      <c r="G412" s="25" t="n">
        <v>0</v>
      </c>
      <c r="H412" s="25">
        <f>ROUND(B412*0.14575,0)</f>
        <v/>
      </c>
      <c r="I412" s="25">
        <f>B412-H412</f>
        <v/>
      </c>
      <c r="J412" s="25">
        <f>IF(MAX(0,I412-ROUNDUP(IF(I412&lt;=158333,54167,I412*LOOKUP(I412,{0,158334,300000,550000,708331},{0,0.3,0.2,0.1,0})+LOOKUP(I412,{0,158334,300000,550000,708331},{0,6667,36667,91667,162500})),0)-LOOKUP(I412,{0,2120834,2162500,2204167,2245834},{48334,40000,26667,13334,0}))&lt;=0,0,ROUND(MAX(0,I412-ROUNDUP(IF(I412&lt;=158333,54167,I412*LOOKUP(I412,{0,158334,300000,550000,708331},{0,0.3,0.2,0.1,0})+LOOKUP(I412,{0,158334,300000,550000,708331},{0,6667,36667,91667,162500})),0)-LOOKUP(I412,{0,2120834,2162500,2204167,2245834},{48334,40000,26667,13334,0}))*LOOKUP(MAX(0,I412-ROUNDUP(IF(I412&lt;=158333,54167,I412*LOOKUP(I412,{0,158334,300000,550000,708331},{0,0.3,0.2,0.1,0})+LOOKUP(I412,{0,158334,300000,550000,708331},{0,6667,36667,91667,162500})),0)-LOOKUP(I412,{0,2120834,2162500,2204167,2245834},{48334,40000,26667,13334,0})),{0,162501,275001,579167,750001,1500001,3333334},{0.05105,0.1021,0.2042,0.23483,0.33693,0.4084,0.45945})-LOOKUP(MAX(0,I412-ROUNDUP(IF(I412&lt;=158333,54167,I412*LOOKUP(I412,{0,158334,300000,550000,708331},{0,0.3,0.2,0.1,0})+LOOKUP(I412,{0,158334,300000,550000,708331},{0,6667,36667,91667,162500})),0)-LOOKUP(I412,{0,2120834,2162500,2204167,2245834},{48334,40000,26667,13334,0})),{0,162501,275001,579167,750001,1500001,3333334},{0,8296,36374,54113,130688,237893,408061}),-1))</f>
        <v/>
      </c>
      <c r="K412" s="25">
        <f>IF(AND(D412&gt;0,C412&gt;=E412),ROUND(B412*D412,0),0)</f>
        <v/>
      </c>
      <c r="L412" s="25">
        <f>ROUND(K412*0.14575,0)</f>
        <v/>
      </c>
      <c r="M412" s="25">
        <f>IF(K412=0,0,ROUNDDOWN(ROUND((K412-L412)*LOOKUP(I412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12" s="25">
        <f>B412*C412+K412</f>
        <v/>
      </c>
      <c r="O412" s="25">
        <f>H412*C412+L412</f>
        <v/>
      </c>
      <c r="P412" s="25">
        <f>J412*C412+M412</f>
        <v/>
      </c>
      <c r="Q412" s="25">
        <f>IF(F412=1,IF(N412&lt;741000,0,IF(N412&lt;2191000,N412-740000,IF(N412&lt;2193000,1451000,IF(N412&lt;2196000,1453000,IF(N412&lt;2200000,1456000,IF(N412&lt;6600000,ROUND(IF(FLOOR(N412,4000)&lt;=3600000,FLOOR(N412,4000)*0.7-80000,FLOOR(N412,4000)*0.8-440000),0),IF(N412&lt;=8500000,ROUNDDOWN(N412*0.9-1100000,0),N412-1950000))))))),IF(N412&lt;651000,0,IF(N412&lt;1900000,N412-650000,IF(N412&lt;6600000,ROUND(IF(FLOOR(N412,4000)&lt;=3600000,FLOOR(N412,4000)*0.7-80000,FLOOR(N412,4000)*0.8-440000),0),IF(N412&lt;=8500000,ROUNDDOWN(N412*0.9-1100000,0),N412-1950000)))))</f>
        <v/>
      </c>
      <c r="R412" s="25">
        <f>IF(F412=1,LOOKUP(Q412,{0,4890001,6550001,23500001},{1040000,670000,620000,0}),LOOKUP(Q412,{0,1320001,3360001,4890001,6550001,23500001},{950000,880000,680000,630000,580000,0}))</f>
        <v/>
      </c>
      <c r="S412" s="25">
        <f>MAX(0,ROUNDDOWN(Q412-O412-R412-G412,-3))</f>
        <v/>
      </c>
      <c r="T412" s="25">
        <f>IF(S412&lt;=0,0,ROUNDDOWN(S412*LOOKUP(S412,{0,1950001,3300001,6950001,9000001,18000001,40000001},{0.05,0.1,0.2,0.23,0.33,0.4,0.45})-LOOKUP(S412,{0,1950001,3300001,6950001,9000001,18000001,40000001},{0,97500,427500,636000,1536000,2796000,4796000}),0)+ROUNDDOWN(ROUNDDOWN(S412*LOOKUP(S412,{0,1950001,3300001,6950001,9000001,18000001,40000001},{0.05,0.1,0.2,0.23,0.33,0.4,0.45})-LOOKUP(S412,{0,1950001,3300001,6950001,9000001,18000001,40000001},{0,97500,427500,636000,1536000,2796000,4796000}),0)*0.021,0))</f>
        <v/>
      </c>
      <c r="U412" s="25">
        <f>P412-T412</f>
        <v/>
      </c>
      <c r="V412" s="26">
        <f>IF(AND(P412&gt;0,T412=0),1,0)</f>
        <v/>
      </c>
    </row>
    <row r="413">
      <c r="A413" t="inlineStr">
        <is>
          <t>1万円刻み</t>
        </is>
      </c>
      <c r="B413" s="25">
        <f>'4_1万円刻み'!$A$22</f>
        <v/>
      </c>
      <c r="C413" s="26" t="n">
        <v>3</v>
      </c>
      <c r="D413" s="27" t="n">
        <v>0</v>
      </c>
      <c r="E413" s="26" t="n">
        <v>7</v>
      </c>
      <c r="F413" s="26" t="n">
        <v>1</v>
      </c>
      <c r="G413" s="25" t="n">
        <v>0</v>
      </c>
      <c r="H413" s="25">
        <f>ROUND(B413*0.14575,0)</f>
        <v/>
      </c>
      <c r="I413" s="25">
        <f>B413-H413</f>
        <v/>
      </c>
      <c r="J413" s="25">
        <f>IF(MAX(0,I413-ROUNDUP(IF(I413&lt;=158333,54167,I413*LOOKUP(I413,{0,158334,300000,550000,708331},{0,0.3,0.2,0.1,0})+LOOKUP(I413,{0,158334,300000,550000,708331},{0,6667,36667,91667,162500})),0)-LOOKUP(I413,{0,2120834,2162500,2204167,2245834},{48334,40000,26667,13334,0}))&lt;=0,0,ROUND(MAX(0,I413-ROUNDUP(IF(I413&lt;=158333,54167,I413*LOOKUP(I413,{0,158334,300000,550000,708331},{0,0.3,0.2,0.1,0})+LOOKUP(I413,{0,158334,300000,550000,708331},{0,6667,36667,91667,162500})),0)-LOOKUP(I413,{0,2120834,2162500,2204167,2245834},{48334,40000,26667,13334,0}))*LOOKUP(MAX(0,I413-ROUNDUP(IF(I413&lt;=158333,54167,I413*LOOKUP(I413,{0,158334,300000,550000,708331},{0,0.3,0.2,0.1,0})+LOOKUP(I413,{0,158334,300000,550000,708331},{0,6667,36667,91667,162500})),0)-LOOKUP(I413,{0,2120834,2162500,2204167,2245834},{48334,40000,26667,13334,0})),{0,162501,275001,579167,750001,1500001,3333334},{0.05105,0.1021,0.2042,0.23483,0.33693,0.4084,0.45945})-LOOKUP(MAX(0,I413-ROUNDUP(IF(I413&lt;=158333,54167,I413*LOOKUP(I413,{0,158334,300000,550000,708331},{0,0.3,0.2,0.1,0})+LOOKUP(I413,{0,158334,300000,550000,708331},{0,6667,36667,91667,162500})),0)-LOOKUP(I413,{0,2120834,2162500,2204167,2245834},{48334,40000,26667,13334,0})),{0,162501,275001,579167,750001,1500001,3333334},{0,8296,36374,54113,130688,237893,408061}),-1))</f>
        <v/>
      </c>
      <c r="K413" s="25">
        <f>IF(AND(D413&gt;0,C413&gt;=E413),ROUND(B413*D413,0),0)</f>
        <v/>
      </c>
      <c r="L413" s="25">
        <f>ROUND(K413*0.14575,0)</f>
        <v/>
      </c>
      <c r="M413" s="25">
        <f>IF(K413=0,0,ROUNDDOWN(ROUND((K413-L413)*LOOKUP(I413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13" s="25">
        <f>B413*C413+K413</f>
        <v/>
      </c>
      <c r="O413" s="25">
        <f>H413*C413+L413</f>
        <v/>
      </c>
      <c r="P413" s="25">
        <f>J413*C413+M413</f>
        <v/>
      </c>
      <c r="Q413" s="25">
        <f>IF(F413=1,IF(N413&lt;741000,0,IF(N413&lt;2191000,N413-740000,IF(N413&lt;2193000,1451000,IF(N413&lt;2196000,1453000,IF(N413&lt;2200000,1456000,IF(N413&lt;6600000,ROUND(IF(FLOOR(N413,4000)&lt;=3600000,FLOOR(N413,4000)*0.7-80000,FLOOR(N413,4000)*0.8-440000),0),IF(N413&lt;=8500000,ROUNDDOWN(N413*0.9-1100000,0),N413-1950000))))))),IF(N413&lt;651000,0,IF(N413&lt;1900000,N413-650000,IF(N413&lt;6600000,ROUND(IF(FLOOR(N413,4000)&lt;=3600000,FLOOR(N413,4000)*0.7-80000,FLOOR(N413,4000)*0.8-440000),0),IF(N413&lt;=8500000,ROUNDDOWN(N413*0.9-1100000,0),N413-1950000)))))</f>
        <v/>
      </c>
      <c r="R413" s="25">
        <f>IF(F413=1,LOOKUP(Q413,{0,4890001,6550001,23500001},{1040000,670000,620000,0}),LOOKUP(Q413,{0,1320001,3360001,4890001,6550001,23500001},{950000,880000,680000,630000,580000,0}))</f>
        <v/>
      </c>
      <c r="S413" s="25">
        <f>MAX(0,ROUNDDOWN(Q413-O413-R413-G413,-3))</f>
        <v/>
      </c>
      <c r="T413" s="25">
        <f>IF(S413&lt;=0,0,ROUNDDOWN(S413*LOOKUP(S413,{0,1950001,3300001,6950001,9000001,18000001,40000001},{0.05,0.1,0.2,0.23,0.33,0.4,0.45})-LOOKUP(S413,{0,1950001,3300001,6950001,9000001,18000001,40000001},{0,97500,427500,636000,1536000,2796000,4796000}),0)+ROUNDDOWN(ROUNDDOWN(S413*LOOKUP(S413,{0,1950001,3300001,6950001,9000001,18000001,40000001},{0.05,0.1,0.2,0.23,0.33,0.4,0.45})-LOOKUP(S413,{0,1950001,3300001,6950001,9000001,18000001,40000001},{0,97500,427500,636000,1536000,2796000,4796000}),0)*0.021,0))</f>
        <v/>
      </c>
      <c r="U413" s="25">
        <f>P413-T413</f>
        <v/>
      </c>
      <c r="V413" s="26">
        <f>IF(AND(P413&gt;0,T413=0),1,0)</f>
        <v/>
      </c>
    </row>
    <row r="414">
      <c r="A414" t="inlineStr">
        <is>
          <t>1万円刻み</t>
        </is>
      </c>
      <c r="B414" s="25">
        <f>'4_1万円刻み'!$A$22</f>
        <v/>
      </c>
      <c r="C414" s="26" t="n">
        <v>4</v>
      </c>
      <c r="D414" s="27" t="n">
        <v>0</v>
      </c>
      <c r="E414" s="26" t="n">
        <v>7</v>
      </c>
      <c r="F414" s="26" t="n">
        <v>1</v>
      </c>
      <c r="G414" s="25" t="n">
        <v>0</v>
      </c>
      <c r="H414" s="25">
        <f>ROUND(B414*0.14575,0)</f>
        <v/>
      </c>
      <c r="I414" s="25">
        <f>B414-H414</f>
        <v/>
      </c>
      <c r="J414" s="25">
        <f>IF(MAX(0,I414-ROUNDUP(IF(I414&lt;=158333,54167,I414*LOOKUP(I414,{0,158334,300000,550000,708331},{0,0.3,0.2,0.1,0})+LOOKUP(I414,{0,158334,300000,550000,708331},{0,6667,36667,91667,162500})),0)-LOOKUP(I414,{0,2120834,2162500,2204167,2245834},{48334,40000,26667,13334,0}))&lt;=0,0,ROUND(MAX(0,I414-ROUNDUP(IF(I414&lt;=158333,54167,I414*LOOKUP(I414,{0,158334,300000,550000,708331},{0,0.3,0.2,0.1,0})+LOOKUP(I414,{0,158334,300000,550000,708331},{0,6667,36667,91667,162500})),0)-LOOKUP(I414,{0,2120834,2162500,2204167,2245834},{48334,40000,26667,13334,0}))*LOOKUP(MAX(0,I414-ROUNDUP(IF(I414&lt;=158333,54167,I414*LOOKUP(I414,{0,158334,300000,550000,708331},{0,0.3,0.2,0.1,0})+LOOKUP(I414,{0,158334,300000,550000,708331},{0,6667,36667,91667,162500})),0)-LOOKUP(I414,{0,2120834,2162500,2204167,2245834},{48334,40000,26667,13334,0})),{0,162501,275001,579167,750001,1500001,3333334},{0.05105,0.1021,0.2042,0.23483,0.33693,0.4084,0.45945})-LOOKUP(MAX(0,I414-ROUNDUP(IF(I414&lt;=158333,54167,I414*LOOKUP(I414,{0,158334,300000,550000,708331},{0,0.3,0.2,0.1,0})+LOOKUP(I414,{0,158334,300000,550000,708331},{0,6667,36667,91667,162500})),0)-LOOKUP(I414,{0,2120834,2162500,2204167,2245834},{48334,40000,26667,13334,0})),{0,162501,275001,579167,750001,1500001,3333334},{0,8296,36374,54113,130688,237893,408061}),-1))</f>
        <v/>
      </c>
      <c r="K414" s="25">
        <f>IF(AND(D414&gt;0,C414&gt;=E414),ROUND(B414*D414,0),0)</f>
        <v/>
      </c>
      <c r="L414" s="25">
        <f>ROUND(K414*0.14575,0)</f>
        <v/>
      </c>
      <c r="M414" s="25">
        <f>IF(K414=0,0,ROUNDDOWN(ROUND((K414-L414)*LOOKUP(I414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14" s="25">
        <f>B414*C414+K414</f>
        <v/>
      </c>
      <c r="O414" s="25">
        <f>H414*C414+L414</f>
        <v/>
      </c>
      <c r="P414" s="25">
        <f>J414*C414+M414</f>
        <v/>
      </c>
      <c r="Q414" s="25">
        <f>IF(F414=1,IF(N414&lt;741000,0,IF(N414&lt;2191000,N414-740000,IF(N414&lt;2193000,1451000,IF(N414&lt;2196000,1453000,IF(N414&lt;2200000,1456000,IF(N414&lt;6600000,ROUND(IF(FLOOR(N414,4000)&lt;=3600000,FLOOR(N414,4000)*0.7-80000,FLOOR(N414,4000)*0.8-440000),0),IF(N414&lt;=8500000,ROUNDDOWN(N414*0.9-1100000,0),N414-1950000))))))),IF(N414&lt;651000,0,IF(N414&lt;1900000,N414-650000,IF(N414&lt;6600000,ROUND(IF(FLOOR(N414,4000)&lt;=3600000,FLOOR(N414,4000)*0.7-80000,FLOOR(N414,4000)*0.8-440000),0),IF(N414&lt;=8500000,ROUNDDOWN(N414*0.9-1100000,0),N414-1950000)))))</f>
        <v/>
      </c>
      <c r="R414" s="25">
        <f>IF(F414=1,LOOKUP(Q414,{0,4890001,6550001,23500001},{1040000,670000,620000,0}),LOOKUP(Q414,{0,1320001,3360001,4890001,6550001,23500001},{950000,880000,680000,630000,580000,0}))</f>
        <v/>
      </c>
      <c r="S414" s="25">
        <f>MAX(0,ROUNDDOWN(Q414-O414-R414-G414,-3))</f>
        <v/>
      </c>
      <c r="T414" s="25">
        <f>IF(S414&lt;=0,0,ROUNDDOWN(S414*LOOKUP(S414,{0,1950001,3300001,6950001,9000001,18000001,40000001},{0.05,0.1,0.2,0.23,0.33,0.4,0.45})-LOOKUP(S414,{0,1950001,3300001,6950001,9000001,18000001,40000001},{0,97500,427500,636000,1536000,2796000,4796000}),0)+ROUNDDOWN(ROUNDDOWN(S414*LOOKUP(S414,{0,1950001,3300001,6950001,9000001,18000001,40000001},{0.05,0.1,0.2,0.23,0.33,0.4,0.45})-LOOKUP(S414,{0,1950001,3300001,6950001,9000001,18000001,40000001},{0,97500,427500,636000,1536000,2796000,4796000}),0)*0.021,0))</f>
        <v/>
      </c>
      <c r="U414" s="25">
        <f>P414-T414</f>
        <v/>
      </c>
      <c r="V414" s="26">
        <f>IF(AND(P414&gt;0,T414=0),1,0)</f>
        <v/>
      </c>
    </row>
    <row r="415">
      <c r="A415" t="inlineStr">
        <is>
          <t>1万円刻み</t>
        </is>
      </c>
      <c r="B415" s="25">
        <f>'4_1万円刻み'!$A$22</f>
        <v/>
      </c>
      <c r="C415" s="26" t="n">
        <v>5</v>
      </c>
      <c r="D415" s="27" t="n">
        <v>0</v>
      </c>
      <c r="E415" s="26" t="n">
        <v>7</v>
      </c>
      <c r="F415" s="26" t="n">
        <v>1</v>
      </c>
      <c r="G415" s="25" t="n">
        <v>0</v>
      </c>
      <c r="H415" s="25">
        <f>ROUND(B415*0.14575,0)</f>
        <v/>
      </c>
      <c r="I415" s="25">
        <f>B415-H415</f>
        <v/>
      </c>
      <c r="J415" s="25">
        <f>IF(MAX(0,I415-ROUNDUP(IF(I415&lt;=158333,54167,I415*LOOKUP(I415,{0,158334,300000,550000,708331},{0,0.3,0.2,0.1,0})+LOOKUP(I415,{0,158334,300000,550000,708331},{0,6667,36667,91667,162500})),0)-LOOKUP(I415,{0,2120834,2162500,2204167,2245834},{48334,40000,26667,13334,0}))&lt;=0,0,ROUND(MAX(0,I415-ROUNDUP(IF(I415&lt;=158333,54167,I415*LOOKUP(I415,{0,158334,300000,550000,708331},{0,0.3,0.2,0.1,0})+LOOKUP(I415,{0,158334,300000,550000,708331},{0,6667,36667,91667,162500})),0)-LOOKUP(I415,{0,2120834,2162500,2204167,2245834},{48334,40000,26667,13334,0}))*LOOKUP(MAX(0,I415-ROUNDUP(IF(I415&lt;=158333,54167,I415*LOOKUP(I415,{0,158334,300000,550000,708331},{0,0.3,0.2,0.1,0})+LOOKUP(I415,{0,158334,300000,550000,708331},{0,6667,36667,91667,162500})),0)-LOOKUP(I415,{0,2120834,2162500,2204167,2245834},{48334,40000,26667,13334,0})),{0,162501,275001,579167,750001,1500001,3333334},{0.05105,0.1021,0.2042,0.23483,0.33693,0.4084,0.45945})-LOOKUP(MAX(0,I415-ROUNDUP(IF(I415&lt;=158333,54167,I415*LOOKUP(I415,{0,158334,300000,550000,708331},{0,0.3,0.2,0.1,0})+LOOKUP(I415,{0,158334,300000,550000,708331},{0,6667,36667,91667,162500})),0)-LOOKUP(I415,{0,2120834,2162500,2204167,2245834},{48334,40000,26667,13334,0})),{0,162501,275001,579167,750001,1500001,3333334},{0,8296,36374,54113,130688,237893,408061}),-1))</f>
        <v/>
      </c>
      <c r="K415" s="25">
        <f>IF(AND(D415&gt;0,C415&gt;=E415),ROUND(B415*D415,0),0)</f>
        <v/>
      </c>
      <c r="L415" s="25">
        <f>ROUND(K415*0.14575,0)</f>
        <v/>
      </c>
      <c r="M415" s="25">
        <f>IF(K415=0,0,ROUNDDOWN(ROUND((K415-L415)*LOOKUP(I415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15" s="25">
        <f>B415*C415+K415</f>
        <v/>
      </c>
      <c r="O415" s="25">
        <f>H415*C415+L415</f>
        <v/>
      </c>
      <c r="P415" s="25">
        <f>J415*C415+M415</f>
        <v/>
      </c>
      <c r="Q415" s="25">
        <f>IF(F415=1,IF(N415&lt;741000,0,IF(N415&lt;2191000,N415-740000,IF(N415&lt;2193000,1451000,IF(N415&lt;2196000,1453000,IF(N415&lt;2200000,1456000,IF(N415&lt;6600000,ROUND(IF(FLOOR(N415,4000)&lt;=3600000,FLOOR(N415,4000)*0.7-80000,FLOOR(N415,4000)*0.8-440000),0),IF(N415&lt;=8500000,ROUNDDOWN(N415*0.9-1100000,0),N415-1950000))))))),IF(N415&lt;651000,0,IF(N415&lt;1900000,N415-650000,IF(N415&lt;6600000,ROUND(IF(FLOOR(N415,4000)&lt;=3600000,FLOOR(N415,4000)*0.7-80000,FLOOR(N415,4000)*0.8-440000),0),IF(N415&lt;=8500000,ROUNDDOWN(N415*0.9-1100000,0),N415-1950000)))))</f>
        <v/>
      </c>
      <c r="R415" s="25">
        <f>IF(F415=1,LOOKUP(Q415,{0,4890001,6550001,23500001},{1040000,670000,620000,0}),LOOKUP(Q415,{0,1320001,3360001,4890001,6550001,23500001},{950000,880000,680000,630000,580000,0}))</f>
        <v/>
      </c>
      <c r="S415" s="25">
        <f>MAX(0,ROUNDDOWN(Q415-O415-R415-G415,-3))</f>
        <v/>
      </c>
      <c r="T415" s="25">
        <f>IF(S415&lt;=0,0,ROUNDDOWN(S415*LOOKUP(S415,{0,1950001,3300001,6950001,9000001,18000001,40000001},{0.05,0.1,0.2,0.23,0.33,0.4,0.45})-LOOKUP(S415,{0,1950001,3300001,6950001,9000001,18000001,40000001},{0,97500,427500,636000,1536000,2796000,4796000}),0)+ROUNDDOWN(ROUNDDOWN(S415*LOOKUP(S415,{0,1950001,3300001,6950001,9000001,18000001,40000001},{0.05,0.1,0.2,0.23,0.33,0.4,0.45})-LOOKUP(S415,{0,1950001,3300001,6950001,9000001,18000001,40000001},{0,97500,427500,636000,1536000,2796000,4796000}),0)*0.021,0))</f>
        <v/>
      </c>
      <c r="U415" s="25">
        <f>P415-T415</f>
        <v/>
      </c>
      <c r="V415" s="26">
        <f>IF(AND(P415&gt;0,T415=0),1,0)</f>
        <v/>
      </c>
    </row>
    <row r="416">
      <c r="A416" t="inlineStr">
        <is>
          <t>1万円刻み</t>
        </is>
      </c>
      <c r="B416" s="25">
        <f>'4_1万円刻み'!$A$22</f>
        <v/>
      </c>
      <c r="C416" s="26" t="n">
        <v>6</v>
      </c>
      <c r="D416" s="27" t="n">
        <v>0</v>
      </c>
      <c r="E416" s="26" t="n">
        <v>7</v>
      </c>
      <c r="F416" s="26" t="n">
        <v>1</v>
      </c>
      <c r="G416" s="25" t="n">
        <v>0</v>
      </c>
      <c r="H416" s="25">
        <f>ROUND(B416*0.14575,0)</f>
        <v/>
      </c>
      <c r="I416" s="25">
        <f>B416-H416</f>
        <v/>
      </c>
      <c r="J416" s="25">
        <f>IF(MAX(0,I416-ROUNDUP(IF(I416&lt;=158333,54167,I416*LOOKUP(I416,{0,158334,300000,550000,708331},{0,0.3,0.2,0.1,0})+LOOKUP(I416,{0,158334,300000,550000,708331},{0,6667,36667,91667,162500})),0)-LOOKUP(I416,{0,2120834,2162500,2204167,2245834},{48334,40000,26667,13334,0}))&lt;=0,0,ROUND(MAX(0,I416-ROUNDUP(IF(I416&lt;=158333,54167,I416*LOOKUP(I416,{0,158334,300000,550000,708331},{0,0.3,0.2,0.1,0})+LOOKUP(I416,{0,158334,300000,550000,708331},{0,6667,36667,91667,162500})),0)-LOOKUP(I416,{0,2120834,2162500,2204167,2245834},{48334,40000,26667,13334,0}))*LOOKUP(MAX(0,I416-ROUNDUP(IF(I416&lt;=158333,54167,I416*LOOKUP(I416,{0,158334,300000,550000,708331},{0,0.3,0.2,0.1,0})+LOOKUP(I416,{0,158334,300000,550000,708331},{0,6667,36667,91667,162500})),0)-LOOKUP(I416,{0,2120834,2162500,2204167,2245834},{48334,40000,26667,13334,0})),{0,162501,275001,579167,750001,1500001,3333334},{0.05105,0.1021,0.2042,0.23483,0.33693,0.4084,0.45945})-LOOKUP(MAX(0,I416-ROUNDUP(IF(I416&lt;=158333,54167,I416*LOOKUP(I416,{0,158334,300000,550000,708331},{0,0.3,0.2,0.1,0})+LOOKUP(I416,{0,158334,300000,550000,708331},{0,6667,36667,91667,162500})),0)-LOOKUP(I416,{0,2120834,2162500,2204167,2245834},{48334,40000,26667,13334,0})),{0,162501,275001,579167,750001,1500001,3333334},{0,8296,36374,54113,130688,237893,408061}),-1))</f>
        <v/>
      </c>
      <c r="K416" s="25">
        <f>IF(AND(D416&gt;0,C416&gt;=E416),ROUND(B416*D416,0),0)</f>
        <v/>
      </c>
      <c r="L416" s="25">
        <f>ROUND(K416*0.14575,0)</f>
        <v/>
      </c>
      <c r="M416" s="25">
        <f>IF(K416=0,0,ROUNDDOWN(ROUND((K416-L416)*LOOKUP(I416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16" s="25">
        <f>B416*C416+K416</f>
        <v/>
      </c>
      <c r="O416" s="25">
        <f>H416*C416+L416</f>
        <v/>
      </c>
      <c r="P416" s="25">
        <f>J416*C416+M416</f>
        <v/>
      </c>
      <c r="Q416" s="25">
        <f>IF(F416=1,IF(N416&lt;741000,0,IF(N416&lt;2191000,N416-740000,IF(N416&lt;2193000,1451000,IF(N416&lt;2196000,1453000,IF(N416&lt;2200000,1456000,IF(N416&lt;6600000,ROUND(IF(FLOOR(N416,4000)&lt;=3600000,FLOOR(N416,4000)*0.7-80000,FLOOR(N416,4000)*0.8-440000),0),IF(N416&lt;=8500000,ROUNDDOWN(N416*0.9-1100000,0),N416-1950000))))))),IF(N416&lt;651000,0,IF(N416&lt;1900000,N416-650000,IF(N416&lt;6600000,ROUND(IF(FLOOR(N416,4000)&lt;=3600000,FLOOR(N416,4000)*0.7-80000,FLOOR(N416,4000)*0.8-440000),0),IF(N416&lt;=8500000,ROUNDDOWN(N416*0.9-1100000,0),N416-1950000)))))</f>
        <v/>
      </c>
      <c r="R416" s="25">
        <f>IF(F416=1,LOOKUP(Q416,{0,4890001,6550001,23500001},{1040000,670000,620000,0}),LOOKUP(Q416,{0,1320001,3360001,4890001,6550001,23500001},{950000,880000,680000,630000,580000,0}))</f>
        <v/>
      </c>
      <c r="S416" s="25">
        <f>MAX(0,ROUNDDOWN(Q416-O416-R416-G416,-3))</f>
        <v/>
      </c>
      <c r="T416" s="25">
        <f>IF(S416&lt;=0,0,ROUNDDOWN(S416*LOOKUP(S416,{0,1950001,3300001,6950001,9000001,18000001,40000001},{0.05,0.1,0.2,0.23,0.33,0.4,0.45})-LOOKUP(S416,{0,1950001,3300001,6950001,9000001,18000001,40000001},{0,97500,427500,636000,1536000,2796000,4796000}),0)+ROUNDDOWN(ROUNDDOWN(S416*LOOKUP(S416,{0,1950001,3300001,6950001,9000001,18000001,40000001},{0.05,0.1,0.2,0.23,0.33,0.4,0.45})-LOOKUP(S416,{0,1950001,3300001,6950001,9000001,18000001,40000001},{0,97500,427500,636000,1536000,2796000,4796000}),0)*0.021,0))</f>
        <v/>
      </c>
      <c r="U416" s="25">
        <f>P416-T416</f>
        <v/>
      </c>
      <c r="V416" s="26">
        <f>IF(AND(P416&gt;0,T416=0),1,0)</f>
        <v/>
      </c>
    </row>
    <row r="417">
      <c r="A417" t="inlineStr">
        <is>
          <t>1万円刻み</t>
        </is>
      </c>
      <c r="B417" s="25">
        <f>'4_1万円刻み'!$A$22</f>
        <v/>
      </c>
      <c r="C417" s="26" t="n">
        <v>7</v>
      </c>
      <c r="D417" s="27" t="n">
        <v>0</v>
      </c>
      <c r="E417" s="26" t="n">
        <v>7</v>
      </c>
      <c r="F417" s="26" t="n">
        <v>1</v>
      </c>
      <c r="G417" s="25" t="n">
        <v>0</v>
      </c>
      <c r="H417" s="25">
        <f>ROUND(B417*0.14575,0)</f>
        <v/>
      </c>
      <c r="I417" s="25">
        <f>B417-H417</f>
        <v/>
      </c>
      <c r="J417" s="25">
        <f>IF(MAX(0,I417-ROUNDUP(IF(I417&lt;=158333,54167,I417*LOOKUP(I417,{0,158334,300000,550000,708331},{0,0.3,0.2,0.1,0})+LOOKUP(I417,{0,158334,300000,550000,708331},{0,6667,36667,91667,162500})),0)-LOOKUP(I417,{0,2120834,2162500,2204167,2245834},{48334,40000,26667,13334,0}))&lt;=0,0,ROUND(MAX(0,I417-ROUNDUP(IF(I417&lt;=158333,54167,I417*LOOKUP(I417,{0,158334,300000,550000,708331},{0,0.3,0.2,0.1,0})+LOOKUP(I417,{0,158334,300000,550000,708331},{0,6667,36667,91667,162500})),0)-LOOKUP(I417,{0,2120834,2162500,2204167,2245834},{48334,40000,26667,13334,0}))*LOOKUP(MAX(0,I417-ROUNDUP(IF(I417&lt;=158333,54167,I417*LOOKUP(I417,{0,158334,300000,550000,708331},{0,0.3,0.2,0.1,0})+LOOKUP(I417,{0,158334,300000,550000,708331},{0,6667,36667,91667,162500})),0)-LOOKUP(I417,{0,2120834,2162500,2204167,2245834},{48334,40000,26667,13334,0})),{0,162501,275001,579167,750001,1500001,3333334},{0.05105,0.1021,0.2042,0.23483,0.33693,0.4084,0.45945})-LOOKUP(MAX(0,I417-ROUNDUP(IF(I417&lt;=158333,54167,I417*LOOKUP(I417,{0,158334,300000,550000,708331},{0,0.3,0.2,0.1,0})+LOOKUP(I417,{0,158334,300000,550000,708331},{0,6667,36667,91667,162500})),0)-LOOKUP(I417,{0,2120834,2162500,2204167,2245834},{48334,40000,26667,13334,0})),{0,162501,275001,579167,750001,1500001,3333334},{0,8296,36374,54113,130688,237893,408061}),-1))</f>
        <v/>
      </c>
      <c r="K417" s="25">
        <f>IF(AND(D417&gt;0,C417&gt;=E417),ROUND(B417*D417,0),0)</f>
        <v/>
      </c>
      <c r="L417" s="25">
        <f>ROUND(K417*0.14575,0)</f>
        <v/>
      </c>
      <c r="M417" s="25">
        <f>IF(K417=0,0,ROUNDDOWN(ROUND((K417-L417)*LOOKUP(I417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17" s="25">
        <f>B417*C417+K417</f>
        <v/>
      </c>
      <c r="O417" s="25">
        <f>H417*C417+L417</f>
        <v/>
      </c>
      <c r="P417" s="25">
        <f>J417*C417+M417</f>
        <v/>
      </c>
      <c r="Q417" s="25">
        <f>IF(F417=1,IF(N417&lt;741000,0,IF(N417&lt;2191000,N417-740000,IF(N417&lt;2193000,1451000,IF(N417&lt;2196000,1453000,IF(N417&lt;2200000,1456000,IF(N417&lt;6600000,ROUND(IF(FLOOR(N417,4000)&lt;=3600000,FLOOR(N417,4000)*0.7-80000,FLOOR(N417,4000)*0.8-440000),0),IF(N417&lt;=8500000,ROUNDDOWN(N417*0.9-1100000,0),N417-1950000))))))),IF(N417&lt;651000,0,IF(N417&lt;1900000,N417-650000,IF(N417&lt;6600000,ROUND(IF(FLOOR(N417,4000)&lt;=3600000,FLOOR(N417,4000)*0.7-80000,FLOOR(N417,4000)*0.8-440000),0),IF(N417&lt;=8500000,ROUNDDOWN(N417*0.9-1100000,0),N417-1950000)))))</f>
        <v/>
      </c>
      <c r="R417" s="25">
        <f>IF(F417=1,LOOKUP(Q417,{0,4890001,6550001,23500001},{1040000,670000,620000,0}),LOOKUP(Q417,{0,1320001,3360001,4890001,6550001,23500001},{950000,880000,680000,630000,580000,0}))</f>
        <v/>
      </c>
      <c r="S417" s="25">
        <f>MAX(0,ROUNDDOWN(Q417-O417-R417-G417,-3))</f>
        <v/>
      </c>
      <c r="T417" s="25">
        <f>IF(S417&lt;=0,0,ROUNDDOWN(S417*LOOKUP(S417,{0,1950001,3300001,6950001,9000001,18000001,40000001},{0.05,0.1,0.2,0.23,0.33,0.4,0.45})-LOOKUP(S417,{0,1950001,3300001,6950001,9000001,18000001,40000001},{0,97500,427500,636000,1536000,2796000,4796000}),0)+ROUNDDOWN(ROUNDDOWN(S417*LOOKUP(S417,{0,1950001,3300001,6950001,9000001,18000001,40000001},{0.05,0.1,0.2,0.23,0.33,0.4,0.45})-LOOKUP(S417,{0,1950001,3300001,6950001,9000001,18000001,40000001},{0,97500,427500,636000,1536000,2796000,4796000}),0)*0.021,0))</f>
        <v/>
      </c>
      <c r="U417" s="25">
        <f>P417-T417</f>
        <v/>
      </c>
      <c r="V417" s="26">
        <f>IF(AND(P417&gt;0,T417=0),1,0)</f>
        <v/>
      </c>
    </row>
    <row r="418">
      <c r="A418" t="inlineStr">
        <is>
          <t>1万円刻み</t>
        </is>
      </c>
      <c r="B418" s="25">
        <f>'4_1万円刻み'!$A$22</f>
        <v/>
      </c>
      <c r="C418" s="26" t="n">
        <v>8</v>
      </c>
      <c r="D418" s="27" t="n">
        <v>0</v>
      </c>
      <c r="E418" s="26" t="n">
        <v>7</v>
      </c>
      <c r="F418" s="26" t="n">
        <v>1</v>
      </c>
      <c r="G418" s="25" t="n">
        <v>0</v>
      </c>
      <c r="H418" s="25">
        <f>ROUND(B418*0.14575,0)</f>
        <v/>
      </c>
      <c r="I418" s="25">
        <f>B418-H418</f>
        <v/>
      </c>
      <c r="J418" s="25">
        <f>IF(MAX(0,I418-ROUNDUP(IF(I418&lt;=158333,54167,I418*LOOKUP(I418,{0,158334,300000,550000,708331},{0,0.3,0.2,0.1,0})+LOOKUP(I418,{0,158334,300000,550000,708331},{0,6667,36667,91667,162500})),0)-LOOKUP(I418,{0,2120834,2162500,2204167,2245834},{48334,40000,26667,13334,0}))&lt;=0,0,ROUND(MAX(0,I418-ROUNDUP(IF(I418&lt;=158333,54167,I418*LOOKUP(I418,{0,158334,300000,550000,708331},{0,0.3,0.2,0.1,0})+LOOKUP(I418,{0,158334,300000,550000,708331},{0,6667,36667,91667,162500})),0)-LOOKUP(I418,{0,2120834,2162500,2204167,2245834},{48334,40000,26667,13334,0}))*LOOKUP(MAX(0,I418-ROUNDUP(IF(I418&lt;=158333,54167,I418*LOOKUP(I418,{0,158334,300000,550000,708331},{0,0.3,0.2,0.1,0})+LOOKUP(I418,{0,158334,300000,550000,708331},{0,6667,36667,91667,162500})),0)-LOOKUP(I418,{0,2120834,2162500,2204167,2245834},{48334,40000,26667,13334,0})),{0,162501,275001,579167,750001,1500001,3333334},{0.05105,0.1021,0.2042,0.23483,0.33693,0.4084,0.45945})-LOOKUP(MAX(0,I418-ROUNDUP(IF(I418&lt;=158333,54167,I418*LOOKUP(I418,{0,158334,300000,550000,708331},{0,0.3,0.2,0.1,0})+LOOKUP(I418,{0,158334,300000,550000,708331},{0,6667,36667,91667,162500})),0)-LOOKUP(I418,{0,2120834,2162500,2204167,2245834},{48334,40000,26667,13334,0})),{0,162501,275001,579167,750001,1500001,3333334},{0,8296,36374,54113,130688,237893,408061}),-1))</f>
        <v/>
      </c>
      <c r="K418" s="25">
        <f>IF(AND(D418&gt;0,C418&gt;=E418),ROUND(B418*D418,0),0)</f>
        <v/>
      </c>
      <c r="L418" s="25">
        <f>ROUND(K418*0.14575,0)</f>
        <v/>
      </c>
      <c r="M418" s="25">
        <f>IF(K418=0,0,ROUNDDOWN(ROUND((K418-L418)*LOOKUP(I418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18" s="25">
        <f>B418*C418+K418</f>
        <v/>
      </c>
      <c r="O418" s="25">
        <f>H418*C418+L418</f>
        <v/>
      </c>
      <c r="P418" s="25">
        <f>J418*C418+M418</f>
        <v/>
      </c>
      <c r="Q418" s="25">
        <f>IF(F418=1,IF(N418&lt;741000,0,IF(N418&lt;2191000,N418-740000,IF(N418&lt;2193000,1451000,IF(N418&lt;2196000,1453000,IF(N418&lt;2200000,1456000,IF(N418&lt;6600000,ROUND(IF(FLOOR(N418,4000)&lt;=3600000,FLOOR(N418,4000)*0.7-80000,FLOOR(N418,4000)*0.8-440000),0),IF(N418&lt;=8500000,ROUNDDOWN(N418*0.9-1100000,0),N418-1950000))))))),IF(N418&lt;651000,0,IF(N418&lt;1900000,N418-650000,IF(N418&lt;6600000,ROUND(IF(FLOOR(N418,4000)&lt;=3600000,FLOOR(N418,4000)*0.7-80000,FLOOR(N418,4000)*0.8-440000),0),IF(N418&lt;=8500000,ROUNDDOWN(N418*0.9-1100000,0),N418-1950000)))))</f>
        <v/>
      </c>
      <c r="R418" s="25">
        <f>IF(F418=1,LOOKUP(Q418,{0,4890001,6550001,23500001},{1040000,670000,620000,0}),LOOKUP(Q418,{0,1320001,3360001,4890001,6550001,23500001},{950000,880000,680000,630000,580000,0}))</f>
        <v/>
      </c>
      <c r="S418" s="25">
        <f>MAX(0,ROUNDDOWN(Q418-O418-R418-G418,-3))</f>
        <v/>
      </c>
      <c r="T418" s="25">
        <f>IF(S418&lt;=0,0,ROUNDDOWN(S418*LOOKUP(S418,{0,1950001,3300001,6950001,9000001,18000001,40000001},{0.05,0.1,0.2,0.23,0.33,0.4,0.45})-LOOKUP(S418,{0,1950001,3300001,6950001,9000001,18000001,40000001},{0,97500,427500,636000,1536000,2796000,4796000}),0)+ROUNDDOWN(ROUNDDOWN(S418*LOOKUP(S418,{0,1950001,3300001,6950001,9000001,18000001,40000001},{0.05,0.1,0.2,0.23,0.33,0.4,0.45})-LOOKUP(S418,{0,1950001,3300001,6950001,9000001,18000001,40000001},{0,97500,427500,636000,1536000,2796000,4796000}),0)*0.021,0))</f>
        <v/>
      </c>
      <c r="U418" s="25">
        <f>P418-T418</f>
        <v/>
      </c>
      <c r="V418" s="26">
        <f>IF(AND(P418&gt;0,T418=0),1,0)</f>
        <v/>
      </c>
    </row>
    <row r="419">
      <c r="A419" t="inlineStr">
        <is>
          <t>1万円刻み</t>
        </is>
      </c>
      <c r="B419" s="25">
        <f>'4_1万円刻み'!$A$22</f>
        <v/>
      </c>
      <c r="C419" s="26" t="n">
        <v>9</v>
      </c>
      <c r="D419" s="27" t="n">
        <v>0</v>
      </c>
      <c r="E419" s="26" t="n">
        <v>7</v>
      </c>
      <c r="F419" s="26" t="n">
        <v>1</v>
      </c>
      <c r="G419" s="25" t="n">
        <v>0</v>
      </c>
      <c r="H419" s="25">
        <f>ROUND(B419*0.14575,0)</f>
        <v/>
      </c>
      <c r="I419" s="25">
        <f>B419-H419</f>
        <v/>
      </c>
      <c r="J419" s="25">
        <f>IF(MAX(0,I419-ROUNDUP(IF(I419&lt;=158333,54167,I419*LOOKUP(I419,{0,158334,300000,550000,708331},{0,0.3,0.2,0.1,0})+LOOKUP(I419,{0,158334,300000,550000,708331},{0,6667,36667,91667,162500})),0)-LOOKUP(I419,{0,2120834,2162500,2204167,2245834},{48334,40000,26667,13334,0}))&lt;=0,0,ROUND(MAX(0,I419-ROUNDUP(IF(I419&lt;=158333,54167,I419*LOOKUP(I419,{0,158334,300000,550000,708331},{0,0.3,0.2,0.1,0})+LOOKUP(I419,{0,158334,300000,550000,708331},{0,6667,36667,91667,162500})),0)-LOOKUP(I419,{0,2120834,2162500,2204167,2245834},{48334,40000,26667,13334,0}))*LOOKUP(MAX(0,I419-ROUNDUP(IF(I419&lt;=158333,54167,I419*LOOKUP(I419,{0,158334,300000,550000,708331},{0,0.3,0.2,0.1,0})+LOOKUP(I419,{0,158334,300000,550000,708331},{0,6667,36667,91667,162500})),0)-LOOKUP(I419,{0,2120834,2162500,2204167,2245834},{48334,40000,26667,13334,0})),{0,162501,275001,579167,750001,1500001,3333334},{0.05105,0.1021,0.2042,0.23483,0.33693,0.4084,0.45945})-LOOKUP(MAX(0,I419-ROUNDUP(IF(I419&lt;=158333,54167,I419*LOOKUP(I419,{0,158334,300000,550000,708331},{0,0.3,0.2,0.1,0})+LOOKUP(I419,{0,158334,300000,550000,708331},{0,6667,36667,91667,162500})),0)-LOOKUP(I419,{0,2120834,2162500,2204167,2245834},{48334,40000,26667,13334,0})),{0,162501,275001,579167,750001,1500001,3333334},{0,8296,36374,54113,130688,237893,408061}),-1))</f>
        <v/>
      </c>
      <c r="K419" s="25">
        <f>IF(AND(D419&gt;0,C419&gt;=E419),ROUND(B419*D419,0),0)</f>
        <v/>
      </c>
      <c r="L419" s="25">
        <f>ROUND(K419*0.14575,0)</f>
        <v/>
      </c>
      <c r="M419" s="25">
        <f>IF(K419=0,0,ROUNDDOWN(ROUND((K419-L419)*LOOKUP(I419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19" s="25">
        <f>B419*C419+K419</f>
        <v/>
      </c>
      <c r="O419" s="25">
        <f>H419*C419+L419</f>
        <v/>
      </c>
      <c r="P419" s="25">
        <f>J419*C419+M419</f>
        <v/>
      </c>
      <c r="Q419" s="25">
        <f>IF(F419=1,IF(N419&lt;741000,0,IF(N419&lt;2191000,N419-740000,IF(N419&lt;2193000,1451000,IF(N419&lt;2196000,1453000,IF(N419&lt;2200000,1456000,IF(N419&lt;6600000,ROUND(IF(FLOOR(N419,4000)&lt;=3600000,FLOOR(N419,4000)*0.7-80000,FLOOR(N419,4000)*0.8-440000),0),IF(N419&lt;=8500000,ROUNDDOWN(N419*0.9-1100000,0),N419-1950000))))))),IF(N419&lt;651000,0,IF(N419&lt;1900000,N419-650000,IF(N419&lt;6600000,ROUND(IF(FLOOR(N419,4000)&lt;=3600000,FLOOR(N419,4000)*0.7-80000,FLOOR(N419,4000)*0.8-440000),0),IF(N419&lt;=8500000,ROUNDDOWN(N419*0.9-1100000,0),N419-1950000)))))</f>
        <v/>
      </c>
      <c r="R419" s="25">
        <f>IF(F419=1,LOOKUP(Q419,{0,4890001,6550001,23500001},{1040000,670000,620000,0}),LOOKUP(Q419,{0,1320001,3360001,4890001,6550001,23500001},{950000,880000,680000,630000,580000,0}))</f>
        <v/>
      </c>
      <c r="S419" s="25">
        <f>MAX(0,ROUNDDOWN(Q419-O419-R419-G419,-3))</f>
        <v/>
      </c>
      <c r="T419" s="25">
        <f>IF(S419&lt;=0,0,ROUNDDOWN(S419*LOOKUP(S419,{0,1950001,3300001,6950001,9000001,18000001,40000001},{0.05,0.1,0.2,0.23,0.33,0.4,0.45})-LOOKUP(S419,{0,1950001,3300001,6950001,9000001,18000001,40000001},{0,97500,427500,636000,1536000,2796000,4796000}),0)+ROUNDDOWN(ROUNDDOWN(S419*LOOKUP(S419,{0,1950001,3300001,6950001,9000001,18000001,40000001},{0.05,0.1,0.2,0.23,0.33,0.4,0.45})-LOOKUP(S419,{0,1950001,3300001,6950001,9000001,18000001,40000001},{0,97500,427500,636000,1536000,2796000,4796000}),0)*0.021,0))</f>
        <v/>
      </c>
      <c r="U419" s="25">
        <f>P419-T419</f>
        <v/>
      </c>
      <c r="V419" s="26">
        <f>IF(AND(P419&gt;0,T419=0),1,0)</f>
        <v/>
      </c>
    </row>
    <row r="420">
      <c r="A420" t="inlineStr">
        <is>
          <t>1万円刻み</t>
        </is>
      </c>
      <c r="B420" s="25">
        <f>'4_1万円刻み'!$A$22</f>
        <v/>
      </c>
      <c r="C420" s="26" t="n">
        <v>10</v>
      </c>
      <c r="D420" s="27" t="n">
        <v>0</v>
      </c>
      <c r="E420" s="26" t="n">
        <v>7</v>
      </c>
      <c r="F420" s="26" t="n">
        <v>1</v>
      </c>
      <c r="G420" s="25" t="n">
        <v>0</v>
      </c>
      <c r="H420" s="25">
        <f>ROUND(B420*0.14575,0)</f>
        <v/>
      </c>
      <c r="I420" s="25">
        <f>B420-H420</f>
        <v/>
      </c>
      <c r="J420" s="25">
        <f>IF(MAX(0,I420-ROUNDUP(IF(I420&lt;=158333,54167,I420*LOOKUP(I420,{0,158334,300000,550000,708331},{0,0.3,0.2,0.1,0})+LOOKUP(I420,{0,158334,300000,550000,708331},{0,6667,36667,91667,162500})),0)-LOOKUP(I420,{0,2120834,2162500,2204167,2245834},{48334,40000,26667,13334,0}))&lt;=0,0,ROUND(MAX(0,I420-ROUNDUP(IF(I420&lt;=158333,54167,I420*LOOKUP(I420,{0,158334,300000,550000,708331},{0,0.3,0.2,0.1,0})+LOOKUP(I420,{0,158334,300000,550000,708331},{0,6667,36667,91667,162500})),0)-LOOKUP(I420,{0,2120834,2162500,2204167,2245834},{48334,40000,26667,13334,0}))*LOOKUP(MAX(0,I420-ROUNDUP(IF(I420&lt;=158333,54167,I420*LOOKUP(I420,{0,158334,300000,550000,708331},{0,0.3,0.2,0.1,0})+LOOKUP(I420,{0,158334,300000,550000,708331},{0,6667,36667,91667,162500})),0)-LOOKUP(I420,{0,2120834,2162500,2204167,2245834},{48334,40000,26667,13334,0})),{0,162501,275001,579167,750001,1500001,3333334},{0.05105,0.1021,0.2042,0.23483,0.33693,0.4084,0.45945})-LOOKUP(MAX(0,I420-ROUNDUP(IF(I420&lt;=158333,54167,I420*LOOKUP(I420,{0,158334,300000,550000,708331},{0,0.3,0.2,0.1,0})+LOOKUP(I420,{0,158334,300000,550000,708331},{0,6667,36667,91667,162500})),0)-LOOKUP(I420,{0,2120834,2162500,2204167,2245834},{48334,40000,26667,13334,0})),{0,162501,275001,579167,750001,1500001,3333334},{0,8296,36374,54113,130688,237893,408061}),-1))</f>
        <v/>
      </c>
      <c r="K420" s="25">
        <f>IF(AND(D420&gt;0,C420&gt;=E420),ROUND(B420*D420,0),0)</f>
        <v/>
      </c>
      <c r="L420" s="25">
        <f>ROUND(K420*0.14575,0)</f>
        <v/>
      </c>
      <c r="M420" s="25">
        <f>IF(K420=0,0,ROUNDDOWN(ROUND((K420-L420)*LOOKUP(I420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20" s="25">
        <f>B420*C420+K420</f>
        <v/>
      </c>
      <c r="O420" s="25">
        <f>H420*C420+L420</f>
        <v/>
      </c>
      <c r="P420" s="25">
        <f>J420*C420+M420</f>
        <v/>
      </c>
      <c r="Q420" s="25">
        <f>IF(F420=1,IF(N420&lt;741000,0,IF(N420&lt;2191000,N420-740000,IF(N420&lt;2193000,1451000,IF(N420&lt;2196000,1453000,IF(N420&lt;2200000,1456000,IF(N420&lt;6600000,ROUND(IF(FLOOR(N420,4000)&lt;=3600000,FLOOR(N420,4000)*0.7-80000,FLOOR(N420,4000)*0.8-440000),0),IF(N420&lt;=8500000,ROUNDDOWN(N420*0.9-1100000,0),N420-1950000))))))),IF(N420&lt;651000,0,IF(N420&lt;1900000,N420-650000,IF(N420&lt;6600000,ROUND(IF(FLOOR(N420,4000)&lt;=3600000,FLOOR(N420,4000)*0.7-80000,FLOOR(N420,4000)*0.8-440000),0),IF(N420&lt;=8500000,ROUNDDOWN(N420*0.9-1100000,0),N420-1950000)))))</f>
        <v/>
      </c>
      <c r="R420" s="25">
        <f>IF(F420=1,LOOKUP(Q420,{0,4890001,6550001,23500001},{1040000,670000,620000,0}),LOOKUP(Q420,{0,1320001,3360001,4890001,6550001,23500001},{950000,880000,680000,630000,580000,0}))</f>
        <v/>
      </c>
      <c r="S420" s="25">
        <f>MAX(0,ROUNDDOWN(Q420-O420-R420-G420,-3))</f>
        <v/>
      </c>
      <c r="T420" s="25">
        <f>IF(S420&lt;=0,0,ROUNDDOWN(S420*LOOKUP(S420,{0,1950001,3300001,6950001,9000001,18000001,40000001},{0.05,0.1,0.2,0.23,0.33,0.4,0.45})-LOOKUP(S420,{0,1950001,3300001,6950001,9000001,18000001,40000001},{0,97500,427500,636000,1536000,2796000,4796000}),0)+ROUNDDOWN(ROUNDDOWN(S420*LOOKUP(S420,{0,1950001,3300001,6950001,9000001,18000001,40000001},{0.05,0.1,0.2,0.23,0.33,0.4,0.45})-LOOKUP(S420,{0,1950001,3300001,6950001,9000001,18000001,40000001},{0,97500,427500,636000,1536000,2796000,4796000}),0)*0.021,0))</f>
        <v/>
      </c>
      <c r="U420" s="25">
        <f>P420-T420</f>
        <v/>
      </c>
      <c r="V420" s="26">
        <f>IF(AND(P420&gt;0,T420=0),1,0)</f>
        <v/>
      </c>
    </row>
    <row r="421">
      <c r="A421" t="inlineStr">
        <is>
          <t>1万円刻み</t>
        </is>
      </c>
      <c r="B421" s="25">
        <f>'4_1万円刻み'!$A$22</f>
        <v/>
      </c>
      <c r="C421" s="26" t="n">
        <v>11</v>
      </c>
      <c r="D421" s="27" t="n">
        <v>0</v>
      </c>
      <c r="E421" s="26" t="n">
        <v>7</v>
      </c>
      <c r="F421" s="26" t="n">
        <v>1</v>
      </c>
      <c r="G421" s="25" t="n">
        <v>0</v>
      </c>
      <c r="H421" s="25">
        <f>ROUND(B421*0.14575,0)</f>
        <v/>
      </c>
      <c r="I421" s="25">
        <f>B421-H421</f>
        <v/>
      </c>
      <c r="J421" s="25">
        <f>IF(MAX(0,I421-ROUNDUP(IF(I421&lt;=158333,54167,I421*LOOKUP(I421,{0,158334,300000,550000,708331},{0,0.3,0.2,0.1,0})+LOOKUP(I421,{0,158334,300000,550000,708331},{0,6667,36667,91667,162500})),0)-LOOKUP(I421,{0,2120834,2162500,2204167,2245834},{48334,40000,26667,13334,0}))&lt;=0,0,ROUND(MAX(0,I421-ROUNDUP(IF(I421&lt;=158333,54167,I421*LOOKUP(I421,{0,158334,300000,550000,708331},{0,0.3,0.2,0.1,0})+LOOKUP(I421,{0,158334,300000,550000,708331},{0,6667,36667,91667,162500})),0)-LOOKUP(I421,{0,2120834,2162500,2204167,2245834},{48334,40000,26667,13334,0}))*LOOKUP(MAX(0,I421-ROUNDUP(IF(I421&lt;=158333,54167,I421*LOOKUP(I421,{0,158334,300000,550000,708331},{0,0.3,0.2,0.1,0})+LOOKUP(I421,{0,158334,300000,550000,708331},{0,6667,36667,91667,162500})),0)-LOOKUP(I421,{0,2120834,2162500,2204167,2245834},{48334,40000,26667,13334,0})),{0,162501,275001,579167,750001,1500001,3333334},{0.05105,0.1021,0.2042,0.23483,0.33693,0.4084,0.45945})-LOOKUP(MAX(0,I421-ROUNDUP(IF(I421&lt;=158333,54167,I421*LOOKUP(I421,{0,158334,300000,550000,708331},{0,0.3,0.2,0.1,0})+LOOKUP(I421,{0,158334,300000,550000,708331},{0,6667,36667,91667,162500})),0)-LOOKUP(I421,{0,2120834,2162500,2204167,2245834},{48334,40000,26667,13334,0})),{0,162501,275001,579167,750001,1500001,3333334},{0,8296,36374,54113,130688,237893,408061}),-1))</f>
        <v/>
      </c>
      <c r="K421" s="25">
        <f>IF(AND(D421&gt;0,C421&gt;=E421),ROUND(B421*D421,0),0)</f>
        <v/>
      </c>
      <c r="L421" s="25">
        <f>ROUND(K421*0.14575,0)</f>
        <v/>
      </c>
      <c r="M421" s="25">
        <f>IF(K421=0,0,ROUNDDOWN(ROUND((K421-L421)*LOOKUP(I421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21" s="25">
        <f>B421*C421+K421</f>
        <v/>
      </c>
      <c r="O421" s="25">
        <f>H421*C421+L421</f>
        <v/>
      </c>
      <c r="P421" s="25">
        <f>J421*C421+M421</f>
        <v/>
      </c>
      <c r="Q421" s="25">
        <f>IF(F421=1,IF(N421&lt;741000,0,IF(N421&lt;2191000,N421-740000,IF(N421&lt;2193000,1451000,IF(N421&lt;2196000,1453000,IF(N421&lt;2200000,1456000,IF(N421&lt;6600000,ROUND(IF(FLOOR(N421,4000)&lt;=3600000,FLOOR(N421,4000)*0.7-80000,FLOOR(N421,4000)*0.8-440000),0),IF(N421&lt;=8500000,ROUNDDOWN(N421*0.9-1100000,0),N421-1950000))))))),IF(N421&lt;651000,0,IF(N421&lt;1900000,N421-650000,IF(N421&lt;6600000,ROUND(IF(FLOOR(N421,4000)&lt;=3600000,FLOOR(N421,4000)*0.7-80000,FLOOR(N421,4000)*0.8-440000),0),IF(N421&lt;=8500000,ROUNDDOWN(N421*0.9-1100000,0),N421-1950000)))))</f>
        <v/>
      </c>
      <c r="R421" s="25">
        <f>IF(F421=1,LOOKUP(Q421,{0,4890001,6550001,23500001},{1040000,670000,620000,0}),LOOKUP(Q421,{0,1320001,3360001,4890001,6550001,23500001},{950000,880000,680000,630000,580000,0}))</f>
        <v/>
      </c>
      <c r="S421" s="25">
        <f>MAX(0,ROUNDDOWN(Q421-O421-R421-G421,-3))</f>
        <v/>
      </c>
      <c r="T421" s="25">
        <f>IF(S421&lt;=0,0,ROUNDDOWN(S421*LOOKUP(S421,{0,1950001,3300001,6950001,9000001,18000001,40000001},{0.05,0.1,0.2,0.23,0.33,0.4,0.45})-LOOKUP(S421,{0,1950001,3300001,6950001,9000001,18000001,40000001},{0,97500,427500,636000,1536000,2796000,4796000}),0)+ROUNDDOWN(ROUNDDOWN(S421*LOOKUP(S421,{0,1950001,3300001,6950001,9000001,18000001,40000001},{0.05,0.1,0.2,0.23,0.33,0.4,0.45})-LOOKUP(S421,{0,1950001,3300001,6950001,9000001,18000001,40000001},{0,97500,427500,636000,1536000,2796000,4796000}),0)*0.021,0))</f>
        <v/>
      </c>
      <c r="U421" s="25">
        <f>P421-T421</f>
        <v/>
      </c>
      <c r="V421" s="26">
        <f>IF(AND(P421&gt;0,T421=0),1,0)</f>
        <v/>
      </c>
    </row>
    <row r="422">
      <c r="A422" t="inlineStr">
        <is>
          <t>1万円刻み</t>
        </is>
      </c>
      <c r="B422" s="25">
        <f>'4_1万円刻み'!$A$22</f>
        <v/>
      </c>
      <c r="C422" s="26" t="n">
        <v>12</v>
      </c>
      <c r="D422" s="27" t="n">
        <v>0</v>
      </c>
      <c r="E422" s="26" t="n">
        <v>7</v>
      </c>
      <c r="F422" s="26" t="n">
        <v>1</v>
      </c>
      <c r="G422" s="25" t="n">
        <v>0</v>
      </c>
      <c r="H422" s="25">
        <f>ROUND(B422*0.14575,0)</f>
        <v/>
      </c>
      <c r="I422" s="25">
        <f>B422-H422</f>
        <v/>
      </c>
      <c r="J422" s="25">
        <f>IF(MAX(0,I422-ROUNDUP(IF(I422&lt;=158333,54167,I422*LOOKUP(I422,{0,158334,300000,550000,708331},{0,0.3,0.2,0.1,0})+LOOKUP(I422,{0,158334,300000,550000,708331},{0,6667,36667,91667,162500})),0)-LOOKUP(I422,{0,2120834,2162500,2204167,2245834},{48334,40000,26667,13334,0}))&lt;=0,0,ROUND(MAX(0,I422-ROUNDUP(IF(I422&lt;=158333,54167,I422*LOOKUP(I422,{0,158334,300000,550000,708331},{0,0.3,0.2,0.1,0})+LOOKUP(I422,{0,158334,300000,550000,708331},{0,6667,36667,91667,162500})),0)-LOOKUP(I422,{0,2120834,2162500,2204167,2245834},{48334,40000,26667,13334,0}))*LOOKUP(MAX(0,I422-ROUNDUP(IF(I422&lt;=158333,54167,I422*LOOKUP(I422,{0,158334,300000,550000,708331},{0,0.3,0.2,0.1,0})+LOOKUP(I422,{0,158334,300000,550000,708331},{0,6667,36667,91667,162500})),0)-LOOKUP(I422,{0,2120834,2162500,2204167,2245834},{48334,40000,26667,13334,0})),{0,162501,275001,579167,750001,1500001,3333334},{0.05105,0.1021,0.2042,0.23483,0.33693,0.4084,0.45945})-LOOKUP(MAX(0,I422-ROUNDUP(IF(I422&lt;=158333,54167,I422*LOOKUP(I422,{0,158334,300000,550000,708331},{0,0.3,0.2,0.1,0})+LOOKUP(I422,{0,158334,300000,550000,708331},{0,6667,36667,91667,162500})),0)-LOOKUP(I422,{0,2120834,2162500,2204167,2245834},{48334,40000,26667,13334,0})),{0,162501,275001,579167,750001,1500001,3333334},{0,8296,36374,54113,130688,237893,408061}),-1))</f>
        <v/>
      </c>
      <c r="K422" s="25">
        <f>IF(AND(D422&gt;0,C422&gt;=E422),ROUND(B422*D422,0),0)</f>
        <v/>
      </c>
      <c r="L422" s="25">
        <f>ROUND(K422*0.14575,0)</f>
        <v/>
      </c>
      <c r="M422" s="25">
        <f>IF(K422=0,0,ROUNDDOWN(ROUND((K422-L422)*LOOKUP(I422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22" s="25">
        <f>B422*C422+K422</f>
        <v/>
      </c>
      <c r="O422" s="25">
        <f>H422*C422+L422</f>
        <v/>
      </c>
      <c r="P422" s="25">
        <f>J422*C422+M422</f>
        <v/>
      </c>
      <c r="Q422" s="25">
        <f>IF(F422=1,IF(N422&lt;741000,0,IF(N422&lt;2191000,N422-740000,IF(N422&lt;2193000,1451000,IF(N422&lt;2196000,1453000,IF(N422&lt;2200000,1456000,IF(N422&lt;6600000,ROUND(IF(FLOOR(N422,4000)&lt;=3600000,FLOOR(N422,4000)*0.7-80000,FLOOR(N422,4000)*0.8-440000),0),IF(N422&lt;=8500000,ROUNDDOWN(N422*0.9-1100000,0),N422-1950000))))))),IF(N422&lt;651000,0,IF(N422&lt;1900000,N422-650000,IF(N422&lt;6600000,ROUND(IF(FLOOR(N422,4000)&lt;=3600000,FLOOR(N422,4000)*0.7-80000,FLOOR(N422,4000)*0.8-440000),0),IF(N422&lt;=8500000,ROUNDDOWN(N422*0.9-1100000,0),N422-1950000)))))</f>
        <v/>
      </c>
      <c r="R422" s="25">
        <f>IF(F422=1,LOOKUP(Q422,{0,4890001,6550001,23500001},{1040000,670000,620000,0}),LOOKUP(Q422,{0,1320001,3360001,4890001,6550001,23500001},{950000,880000,680000,630000,580000,0}))</f>
        <v/>
      </c>
      <c r="S422" s="25">
        <f>MAX(0,ROUNDDOWN(Q422-O422-R422-G422,-3))</f>
        <v/>
      </c>
      <c r="T422" s="25">
        <f>IF(S422&lt;=0,0,ROUNDDOWN(S422*LOOKUP(S422,{0,1950001,3300001,6950001,9000001,18000001,40000001},{0.05,0.1,0.2,0.23,0.33,0.4,0.45})-LOOKUP(S422,{0,1950001,3300001,6950001,9000001,18000001,40000001},{0,97500,427500,636000,1536000,2796000,4796000}),0)+ROUNDDOWN(ROUNDDOWN(S422*LOOKUP(S422,{0,1950001,3300001,6950001,9000001,18000001,40000001},{0.05,0.1,0.2,0.23,0.33,0.4,0.45})-LOOKUP(S422,{0,1950001,3300001,6950001,9000001,18000001,40000001},{0,97500,427500,636000,1536000,2796000,4796000}),0)*0.021,0))</f>
        <v/>
      </c>
      <c r="U422" s="25">
        <f>P422-T422</f>
        <v/>
      </c>
      <c r="V422" s="26">
        <f>IF(AND(P422&gt;0,T422=0),1,0)</f>
        <v/>
      </c>
    </row>
    <row r="423">
      <c r="A423" t="inlineStr">
        <is>
          <t>1万円刻み</t>
        </is>
      </c>
      <c r="B423" s="25">
        <f>'4_1万円刻み'!$A$23</f>
        <v/>
      </c>
      <c r="C423" s="26" t="n">
        <v>1</v>
      </c>
      <c r="D423" s="27" t="n">
        <v>0</v>
      </c>
      <c r="E423" s="26" t="n">
        <v>7</v>
      </c>
      <c r="F423" s="26" t="n">
        <v>1</v>
      </c>
      <c r="G423" s="25" t="n">
        <v>0</v>
      </c>
      <c r="H423" s="25">
        <f>ROUND(B423*0.14575,0)</f>
        <v/>
      </c>
      <c r="I423" s="25">
        <f>B423-H423</f>
        <v/>
      </c>
      <c r="J423" s="25">
        <f>IF(MAX(0,I423-ROUNDUP(IF(I423&lt;=158333,54167,I423*LOOKUP(I423,{0,158334,300000,550000,708331},{0,0.3,0.2,0.1,0})+LOOKUP(I423,{0,158334,300000,550000,708331},{0,6667,36667,91667,162500})),0)-LOOKUP(I423,{0,2120834,2162500,2204167,2245834},{48334,40000,26667,13334,0}))&lt;=0,0,ROUND(MAX(0,I423-ROUNDUP(IF(I423&lt;=158333,54167,I423*LOOKUP(I423,{0,158334,300000,550000,708331},{0,0.3,0.2,0.1,0})+LOOKUP(I423,{0,158334,300000,550000,708331},{0,6667,36667,91667,162500})),0)-LOOKUP(I423,{0,2120834,2162500,2204167,2245834},{48334,40000,26667,13334,0}))*LOOKUP(MAX(0,I423-ROUNDUP(IF(I423&lt;=158333,54167,I423*LOOKUP(I423,{0,158334,300000,550000,708331},{0,0.3,0.2,0.1,0})+LOOKUP(I423,{0,158334,300000,550000,708331},{0,6667,36667,91667,162500})),0)-LOOKUP(I423,{0,2120834,2162500,2204167,2245834},{48334,40000,26667,13334,0})),{0,162501,275001,579167,750001,1500001,3333334},{0.05105,0.1021,0.2042,0.23483,0.33693,0.4084,0.45945})-LOOKUP(MAX(0,I423-ROUNDUP(IF(I423&lt;=158333,54167,I423*LOOKUP(I423,{0,158334,300000,550000,708331},{0,0.3,0.2,0.1,0})+LOOKUP(I423,{0,158334,300000,550000,708331},{0,6667,36667,91667,162500})),0)-LOOKUP(I423,{0,2120834,2162500,2204167,2245834},{48334,40000,26667,13334,0})),{0,162501,275001,579167,750001,1500001,3333334},{0,8296,36374,54113,130688,237893,408061}),-1))</f>
        <v/>
      </c>
      <c r="K423" s="25">
        <f>IF(AND(D423&gt;0,C423&gt;=E423),ROUND(B423*D423,0),0)</f>
        <v/>
      </c>
      <c r="L423" s="25">
        <f>ROUND(K423*0.14575,0)</f>
        <v/>
      </c>
      <c r="M423" s="25">
        <f>IF(K423=0,0,ROUNDDOWN(ROUND((K423-L423)*LOOKUP(I423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23" s="25">
        <f>B423*C423+K423</f>
        <v/>
      </c>
      <c r="O423" s="25">
        <f>H423*C423+L423</f>
        <v/>
      </c>
      <c r="P423" s="25">
        <f>J423*C423+M423</f>
        <v/>
      </c>
      <c r="Q423" s="25">
        <f>IF(F423=1,IF(N423&lt;741000,0,IF(N423&lt;2191000,N423-740000,IF(N423&lt;2193000,1451000,IF(N423&lt;2196000,1453000,IF(N423&lt;2200000,1456000,IF(N423&lt;6600000,ROUND(IF(FLOOR(N423,4000)&lt;=3600000,FLOOR(N423,4000)*0.7-80000,FLOOR(N423,4000)*0.8-440000),0),IF(N423&lt;=8500000,ROUNDDOWN(N423*0.9-1100000,0),N423-1950000))))))),IF(N423&lt;651000,0,IF(N423&lt;1900000,N423-650000,IF(N423&lt;6600000,ROUND(IF(FLOOR(N423,4000)&lt;=3600000,FLOOR(N423,4000)*0.7-80000,FLOOR(N423,4000)*0.8-440000),0),IF(N423&lt;=8500000,ROUNDDOWN(N423*0.9-1100000,0),N423-1950000)))))</f>
        <v/>
      </c>
      <c r="R423" s="25">
        <f>IF(F423=1,LOOKUP(Q423,{0,4890001,6550001,23500001},{1040000,670000,620000,0}),LOOKUP(Q423,{0,1320001,3360001,4890001,6550001,23500001},{950000,880000,680000,630000,580000,0}))</f>
        <v/>
      </c>
      <c r="S423" s="25">
        <f>MAX(0,ROUNDDOWN(Q423-O423-R423-G423,-3))</f>
        <v/>
      </c>
      <c r="T423" s="25">
        <f>IF(S423&lt;=0,0,ROUNDDOWN(S423*LOOKUP(S423,{0,1950001,3300001,6950001,9000001,18000001,40000001},{0.05,0.1,0.2,0.23,0.33,0.4,0.45})-LOOKUP(S423,{0,1950001,3300001,6950001,9000001,18000001,40000001},{0,97500,427500,636000,1536000,2796000,4796000}),0)+ROUNDDOWN(ROUNDDOWN(S423*LOOKUP(S423,{0,1950001,3300001,6950001,9000001,18000001,40000001},{0.05,0.1,0.2,0.23,0.33,0.4,0.45})-LOOKUP(S423,{0,1950001,3300001,6950001,9000001,18000001,40000001},{0,97500,427500,636000,1536000,2796000,4796000}),0)*0.021,0))</f>
        <v/>
      </c>
      <c r="U423" s="25">
        <f>P423-T423</f>
        <v/>
      </c>
      <c r="V423" s="26">
        <f>IF(AND(P423&gt;0,T423=0),1,0)</f>
        <v/>
      </c>
    </row>
    <row r="424">
      <c r="A424" t="inlineStr">
        <is>
          <t>1万円刻み</t>
        </is>
      </c>
      <c r="B424" s="25">
        <f>'4_1万円刻み'!$A$23</f>
        <v/>
      </c>
      <c r="C424" s="26" t="n">
        <v>2</v>
      </c>
      <c r="D424" s="27" t="n">
        <v>0</v>
      </c>
      <c r="E424" s="26" t="n">
        <v>7</v>
      </c>
      <c r="F424" s="26" t="n">
        <v>1</v>
      </c>
      <c r="G424" s="25" t="n">
        <v>0</v>
      </c>
      <c r="H424" s="25">
        <f>ROUND(B424*0.14575,0)</f>
        <v/>
      </c>
      <c r="I424" s="25">
        <f>B424-H424</f>
        <v/>
      </c>
      <c r="J424" s="25">
        <f>IF(MAX(0,I424-ROUNDUP(IF(I424&lt;=158333,54167,I424*LOOKUP(I424,{0,158334,300000,550000,708331},{0,0.3,0.2,0.1,0})+LOOKUP(I424,{0,158334,300000,550000,708331},{0,6667,36667,91667,162500})),0)-LOOKUP(I424,{0,2120834,2162500,2204167,2245834},{48334,40000,26667,13334,0}))&lt;=0,0,ROUND(MAX(0,I424-ROUNDUP(IF(I424&lt;=158333,54167,I424*LOOKUP(I424,{0,158334,300000,550000,708331},{0,0.3,0.2,0.1,0})+LOOKUP(I424,{0,158334,300000,550000,708331},{0,6667,36667,91667,162500})),0)-LOOKUP(I424,{0,2120834,2162500,2204167,2245834},{48334,40000,26667,13334,0}))*LOOKUP(MAX(0,I424-ROUNDUP(IF(I424&lt;=158333,54167,I424*LOOKUP(I424,{0,158334,300000,550000,708331},{0,0.3,0.2,0.1,0})+LOOKUP(I424,{0,158334,300000,550000,708331},{0,6667,36667,91667,162500})),0)-LOOKUP(I424,{0,2120834,2162500,2204167,2245834},{48334,40000,26667,13334,0})),{0,162501,275001,579167,750001,1500001,3333334},{0.05105,0.1021,0.2042,0.23483,0.33693,0.4084,0.45945})-LOOKUP(MAX(0,I424-ROUNDUP(IF(I424&lt;=158333,54167,I424*LOOKUP(I424,{0,158334,300000,550000,708331},{0,0.3,0.2,0.1,0})+LOOKUP(I424,{0,158334,300000,550000,708331},{0,6667,36667,91667,162500})),0)-LOOKUP(I424,{0,2120834,2162500,2204167,2245834},{48334,40000,26667,13334,0})),{0,162501,275001,579167,750001,1500001,3333334},{0,8296,36374,54113,130688,237893,408061}),-1))</f>
        <v/>
      </c>
      <c r="K424" s="25">
        <f>IF(AND(D424&gt;0,C424&gt;=E424),ROUND(B424*D424,0),0)</f>
        <v/>
      </c>
      <c r="L424" s="25">
        <f>ROUND(K424*0.14575,0)</f>
        <v/>
      </c>
      <c r="M424" s="25">
        <f>IF(K424=0,0,ROUNDDOWN(ROUND((K424-L424)*LOOKUP(I424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24" s="25">
        <f>B424*C424+K424</f>
        <v/>
      </c>
      <c r="O424" s="25">
        <f>H424*C424+L424</f>
        <v/>
      </c>
      <c r="P424" s="25">
        <f>J424*C424+M424</f>
        <v/>
      </c>
      <c r="Q424" s="25">
        <f>IF(F424=1,IF(N424&lt;741000,0,IF(N424&lt;2191000,N424-740000,IF(N424&lt;2193000,1451000,IF(N424&lt;2196000,1453000,IF(N424&lt;2200000,1456000,IF(N424&lt;6600000,ROUND(IF(FLOOR(N424,4000)&lt;=3600000,FLOOR(N424,4000)*0.7-80000,FLOOR(N424,4000)*0.8-440000),0),IF(N424&lt;=8500000,ROUNDDOWN(N424*0.9-1100000,0),N424-1950000))))))),IF(N424&lt;651000,0,IF(N424&lt;1900000,N424-650000,IF(N424&lt;6600000,ROUND(IF(FLOOR(N424,4000)&lt;=3600000,FLOOR(N424,4000)*0.7-80000,FLOOR(N424,4000)*0.8-440000),0),IF(N424&lt;=8500000,ROUNDDOWN(N424*0.9-1100000,0),N424-1950000)))))</f>
        <v/>
      </c>
      <c r="R424" s="25">
        <f>IF(F424=1,LOOKUP(Q424,{0,4890001,6550001,23500001},{1040000,670000,620000,0}),LOOKUP(Q424,{0,1320001,3360001,4890001,6550001,23500001},{950000,880000,680000,630000,580000,0}))</f>
        <v/>
      </c>
      <c r="S424" s="25">
        <f>MAX(0,ROUNDDOWN(Q424-O424-R424-G424,-3))</f>
        <v/>
      </c>
      <c r="T424" s="25">
        <f>IF(S424&lt;=0,0,ROUNDDOWN(S424*LOOKUP(S424,{0,1950001,3300001,6950001,9000001,18000001,40000001},{0.05,0.1,0.2,0.23,0.33,0.4,0.45})-LOOKUP(S424,{0,1950001,3300001,6950001,9000001,18000001,40000001},{0,97500,427500,636000,1536000,2796000,4796000}),0)+ROUNDDOWN(ROUNDDOWN(S424*LOOKUP(S424,{0,1950001,3300001,6950001,9000001,18000001,40000001},{0.05,0.1,0.2,0.23,0.33,0.4,0.45})-LOOKUP(S424,{0,1950001,3300001,6950001,9000001,18000001,40000001},{0,97500,427500,636000,1536000,2796000,4796000}),0)*0.021,0))</f>
        <v/>
      </c>
      <c r="U424" s="25">
        <f>P424-T424</f>
        <v/>
      </c>
      <c r="V424" s="26">
        <f>IF(AND(P424&gt;0,T424=0),1,0)</f>
        <v/>
      </c>
    </row>
    <row r="425">
      <c r="A425" t="inlineStr">
        <is>
          <t>1万円刻み</t>
        </is>
      </c>
      <c r="B425" s="25">
        <f>'4_1万円刻み'!$A$23</f>
        <v/>
      </c>
      <c r="C425" s="26" t="n">
        <v>3</v>
      </c>
      <c r="D425" s="27" t="n">
        <v>0</v>
      </c>
      <c r="E425" s="26" t="n">
        <v>7</v>
      </c>
      <c r="F425" s="26" t="n">
        <v>1</v>
      </c>
      <c r="G425" s="25" t="n">
        <v>0</v>
      </c>
      <c r="H425" s="25">
        <f>ROUND(B425*0.14575,0)</f>
        <v/>
      </c>
      <c r="I425" s="25">
        <f>B425-H425</f>
        <v/>
      </c>
      <c r="J425" s="25">
        <f>IF(MAX(0,I425-ROUNDUP(IF(I425&lt;=158333,54167,I425*LOOKUP(I425,{0,158334,300000,550000,708331},{0,0.3,0.2,0.1,0})+LOOKUP(I425,{0,158334,300000,550000,708331},{0,6667,36667,91667,162500})),0)-LOOKUP(I425,{0,2120834,2162500,2204167,2245834},{48334,40000,26667,13334,0}))&lt;=0,0,ROUND(MAX(0,I425-ROUNDUP(IF(I425&lt;=158333,54167,I425*LOOKUP(I425,{0,158334,300000,550000,708331},{0,0.3,0.2,0.1,0})+LOOKUP(I425,{0,158334,300000,550000,708331},{0,6667,36667,91667,162500})),0)-LOOKUP(I425,{0,2120834,2162500,2204167,2245834},{48334,40000,26667,13334,0}))*LOOKUP(MAX(0,I425-ROUNDUP(IF(I425&lt;=158333,54167,I425*LOOKUP(I425,{0,158334,300000,550000,708331},{0,0.3,0.2,0.1,0})+LOOKUP(I425,{0,158334,300000,550000,708331},{0,6667,36667,91667,162500})),0)-LOOKUP(I425,{0,2120834,2162500,2204167,2245834},{48334,40000,26667,13334,0})),{0,162501,275001,579167,750001,1500001,3333334},{0.05105,0.1021,0.2042,0.23483,0.33693,0.4084,0.45945})-LOOKUP(MAX(0,I425-ROUNDUP(IF(I425&lt;=158333,54167,I425*LOOKUP(I425,{0,158334,300000,550000,708331},{0,0.3,0.2,0.1,0})+LOOKUP(I425,{0,158334,300000,550000,708331},{0,6667,36667,91667,162500})),0)-LOOKUP(I425,{0,2120834,2162500,2204167,2245834},{48334,40000,26667,13334,0})),{0,162501,275001,579167,750001,1500001,3333334},{0,8296,36374,54113,130688,237893,408061}),-1))</f>
        <v/>
      </c>
      <c r="K425" s="25">
        <f>IF(AND(D425&gt;0,C425&gt;=E425),ROUND(B425*D425,0),0)</f>
        <v/>
      </c>
      <c r="L425" s="25">
        <f>ROUND(K425*0.14575,0)</f>
        <v/>
      </c>
      <c r="M425" s="25">
        <f>IF(K425=0,0,ROUNDDOWN(ROUND((K425-L425)*LOOKUP(I425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25" s="25">
        <f>B425*C425+K425</f>
        <v/>
      </c>
      <c r="O425" s="25">
        <f>H425*C425+L425</f>
        <v/>
      </c>
      <c r="P425" s="25">
        <f>J425*C425+M425</f>
        <v/>
      </c>
      <c r="Q425" s="25">
        <f>IF(F425=1,IF(N425&lt;741000,0,IF(N425&lt;2191000,N425-740000,IF(N425&lt;2193000,1451000,IF(N425&lt;2196000,1453000,IF(N425&lt;2200000,1456000,IF(N425&lt;6600000,ROUND(IF(FLOOR(N425,4000)&lt;=3600000,FLOOR(N425,4000)*0.7-80000,FLOOR(N425,4000)*0.8-440000),0),IF(N425&lt;=8500000,ROUNDDOWN(N425*0.9-1100000,0),N425-1950000))))))),IF(N425&lt;651000,0,IF(N425&lt;1900000,N425-650000,IF(N425&lt;6600000,ROUND(IF(FLOOR(N425,4000)&lt;=3600000,FLOOR(N425,4000)*0.7-80000,FLOOR(N425,4000)*0.8-440000),0),IF(N425&lt;=8500000,ROUNDDOWN(N425*0.9-1100000,0),N425-1950000)))))</f>
        <v/>
      </c>
      <c r="R425" s="25">
        <f>IF(F425=1,LOOKUP(Q425,{0,4890001,6550001,23500001},{1040000,670000,620000,0}),LOOKUP(Q425,{0,1320001,3360001,4890001,6550001,23500001},{950000,880000,680000,630000,580000,0}))</f>
        <v/>
      </c>
      <c r="S425" s="25">
        <f>MAX(0,ROUNDDOWN(Q425-O425-R425-G425,-3))</f>
        <v/>
      </c>
      <c r="T425" s="25">
        <f>IF(S425&lt;=0,0,ROUNDDOWN(S425*LOOKUP(S425,{0,1950001,3300001,6950001,9000001,18000001,40000001},{0.05,0.1,0.2,0.23,0.33,0.4,0.45})-LOOKUP(S425,{0,1950001,3300001,6950001,9000001,18000001,40000001},{0,97500,427500,636000,1536000,2796000,4796000}),0)+ROUNDDOWN(ROUNDDOWN(S425*LOOKUP(S425,{0,1950001,3300001,6950001,9000001,18000001,40000001},{0.05,0.1,0.2,0.23,0.33,0.4,0.45})-LOOKUP(S425,{0,1950001,3300001,6950001,9000001,18000001,40000001},{0,97500,427500,636000,1536000,2796000,4796000}),0)*0.021,0))</f>
        <v/>
      </c>
      <c r="U425" s="25">
        <f>P425-T425</f>
        <v/>
      </c>
      <c r="V425" s="26">
        <f>IF(AND(P425&gt;0,T425=0),1,0)</f>
        <v/>
      </c>
    </row>
    <row r="426">
      <c r="A426" t="inlineStr">
        <is>
          <t>1万円刻み</t>
        </is>
      </c>
      <c r="B426" s="25">
        <f>'4_1万円刻み'!$A$23</f>
        <v/>
      </c>
      <c r="C426" s="26" t="n">
        <v>4</v>
      </c>
      <c r="D426" s="27" t="n">
        <v>0</v>
      </c>
      <c r="E426" s="26" t="n">
        <v>7</v>
      </c>
      <c r="F426" s="26" t="n">
        <v>1</v>
      </c>
      <c r="G426" s="25" t="n">
        <v>0</v>
      </c>
      <c r="H426" s="25">
        <f>ROUND(B426*0.14575,0)</f>
        <v/>
      </c>
      <c r="I426" s="25">
        <f>B426-H426</f>
        <v/>
      </c>
      <c r="J426" s="25">
        <f>IF(MAX(0,I426-ROUNDUP(IF(I426&lt;=158333,54167,I426*LOOKUP(I426,{0,158334,300000,550000,708331},{0,0.3,0.2,0.1,0})+LOOKUP(I426,{0,158334,300000,550000,708331},{0,6667,36667,91667,162500})),0)-LOOKUP(I426,{0,2120834,2162500,2204167,2245834},{48334,40000,26667,13334,0}))&lt;=0,0,ROUND(MAX(0,I426-ROUNDUP(IF(I426&lt;=158333,54167,I426*LOOKUP(I426,{0,158334,300000,550000,708331},{0,0.3,0.2,0.1,0})+LOOKUP(I426,{0,158334,300000,550000,708331},{0,6667,36667,91667,162500})),0)-LOOKUP(I426,{0,2120834,2162500,2204167,2245834},{48334,40000,26667,13334,0}))*LOOKUP(MAX(0,I426-ROUNDUP(IF(I426&lt;=158333,54167,I426*LOOKUP(I426,{0,158334,300000,550000,708331},{0,0.3,0.2,0.1,0})+LOOKUP(I426,{0,158334,300000,550000,708331},{0,6667,36667,91667,162500})),0)-LOOKUP(I426,{0,2120834,2162500,2204167,2245834},{48334,40000,26667,13334,0})),{0,162501,275001,579167,750001,1500001,3333334},{0.05105,0.1021,0.2042,0.23483,0.33693,0.4084,0.45945})-LOOKUP(MAX(0,I426-ROUNDUP(IF(I426&lt;=158333,54167,I426*LOOKUP(I426,{0,158334,300000,550000,708331},{0,0.3,0.2,0.1,0})+LOOKUP(I426,{0,158334,300000,550000,708331},{0,6667,36667,91667,162500})),0)-LOOKUP(I426,{0,2120834,2162500,2204167,2245834},{48334,40000,26667,13334,0})),{0,162501,275001,579167,750001,1500001,3333334},{0,8296,36374,54113,130688,237893,408061}),-1))</f>
        <v/>
      </c>
      <c r="K426" s="25">
        <f>IF(AND(D426&gt;0,C426&gt;=E426),ROUND(B426*D426,0),0)</f>
        <v/>
      </c>
      <c r="L426" s="25">
        <f>ROUND(K426*0.14575,0)</f>
        <v/>
      </c>
      <c r="M426" s="25">
        <f>IF(K426=0,0,ROUNDDOWN(ROUND((K426-L426)*LOOKUP(I426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26" s="25">
        <f>B426*C426+K426</f>
        <v/>
      </c>
      <c r="O426" s="25">
        <f>H426*C426+L426</f>
        <v/>
      </c>
      <c r="P426" s="25">
        <f>J426*C426+M426</f>
        <v/>
      </c>
      <c r="Q426" s="25">
        <f>IF(F426=1,IF(N426&lt;741000,0,IF(N426&lt;2191000,N426-740000,IF(N426&lt;2193000,1451000,IF(N426&lt;2196000,1453000,IF(N426&lt;2200000,1456000,IF(N426&lt;6600000,ROUND(IF(FLOOR(N426,4000)&lt;=3600000,FLOOR(N426,4000)*0.7-80000,FLOOR(N426,4000)*0.8-440000),0),IF(N426&lt;=8500000,ROUNDDOWN(N426*0.9-1100000,0),N426-1950000))))))),IF(N426&lt;651000,0,IF(N426&lt;1900000,N426-650000,IF(N426&lt;6600000,ROUND(IF(FLOOR(N426,4000)&lt;=3600000,FLOOR(N426,4000)*0.7-80000,FLOOR(N426,4000)*0.8-440000),0),IF(N426&lt;=8500000,ROUNDDOWN(N426*0.9-1100000,0),N426-1950000)))))</f>
        <v/>
      </c>
      <c r="R426" s="25">
        <f>IF(F426=1,LOOKUP(Q426,{0,4890001,6550001,23500001},{1040000,670000,620000,0}),LOOKUP(Q426,{0,1320001,3360001,4890001,6550001,23500001},{950000,880000,680000,630000,580000,0}))</f>
        <v/>
      </c>
      <c r="S426" s="25">
        <f>MAX(0,ROUNDDOWN(Q426-O426-R426-G426,-3))</f>
        <v/>
      </c>
      <c r="T426" s="25">
        <f>IF(S426&lt;=0,0,ROUNDDOWN(S426*LOOKUP(S426,{0,1950001,3300001,6950001,9000001,18000001,40000001},{0.05,0.1,0.2,0.23,0.33,0.4,0.45})-LOOKUP(S426,{0,1950001,3300001,6950001,9000001,18000001,40000001},{0,97500,427500,636000,1536000,2796000,4796000}),0)+ROUNDDOWN(ROUNDDOWN(S426*LOOKUP(S426,{0,1950001,3300001,6950001,9000001,18000001,40000001},{0.05,0.1,0.2,0.23,0.33,0.4,0.45})-LOOKUP(S426,{0,1950001,3300001,6950001,9000001,18000001,40000001},{0,97500,427500,636000,1536000,2796000,4796000}),0)*0.021,0))</f>
        <v/>
      </c>
      <c r="U426" s="25">
        <f>P426-T426</f>
        <v/>
      </c>
      <c r="V426" s="26">
        <f>IF(AND(P426&gt;0,T426=0),1,0)</f>
        <v/>
      </c>
    </row>
    <row r="427">
      <c r="A427" t="inlineStr">
        <is>
          <t>1万円刻み</t>
        </is>
      </c>
      <c r="B427" s="25">
        <f>'4_1万円刻み'!$A$23</f>
        <v/>
      </c>
      <c r="C427" s="26" t="n">
        <v>5</v>
      </c>
      <c r="D427" s="27" t="n">
        <v>0</v>
      </c>
      <c r="E427" s="26" t="n">
        <v>7</v>
      </c>
      <c r="F427" s="26" t="n">
        <v>1</v>
      </c>
      <c r="G427" s="25" t="n">
        <v>0</v>
      </c>
      <c r="H427" s="25">
        <f>ROUND(B427*0.14575,0)</f>
        <v/>
      </c>
      <c r="I427" s="25">
        <f>B427-H427</f>
        <v/>
      </c>
      <c r="J427" s="25">
        <f>IF(MAX(0,I427-ROUNDUP(IF(I427&lt;=158333,54167,I427*LOOKUP(I427,{0,158334,300000,550000,708331},{0,0.3,0.2,0.1,0})+LOOKUP(I427,{0,158334,300000,550000,708331},{0,6667,36667,91667,162500})),0)-LOOKUP(I427,{0,2120834,2162500,2204167,2245834},{48334,40000,26667,13334,0}))&lt;=0,0,ROUND(MAX(0,I427-ROUNDUP(IF(I427&lt;=158333,54167,I427*LOOKUP(I427,{0,158334,300000,550000,708331},{0,0.3,0.2,0.1,0})+LOOKUP(I427,{0,158334,300000,550000,708331},{0,6667,36667,91667,162500})),0)-LOOKUP(I427,{0,2120834,2162500,2204167,2245834},{48334,40000,26667,13334,0}))*LOOKUP(MAX(0,I427-ROUNDUP(IF(I427&lt;=158333,54167,I427*LOOKUP(I427,{0,158334,300000,550000,708331},{0,0.3,0.2,0.1,0})+LOOKUP(I427,{0,158334,300000,550000,708331},{0,6667,36667,91667,162500})),0)-LOOKUP(I427,{0,2120834,2162500,2204167,2245834},{48334,40000,26667,13334,0})),{0,162501,275001,579167,750001,1500001,3333334},{0.05105,0.1021,0.2042,0.23483,0.33693,0.4084,0.45945})-LOOKUP(MAX(0,I427-ROUNDUP(IF(I427&lt;=158333,54167,I427*LOOKUP(I427,{0,158334,300000,550000,708331},{0,0.3,0.2,0.1,0})+LOOKUP(I427,{0,158334,300000,550000,708331},{0,6667,36667,91667,162500})),0)-LOOKUP(I427,{0,2120834,2162500,2204167,2245834},{48334,40000,26667,13334,0})),{0,162501,275001,579167,750001,1500001,3333334},{0,8296,36374,54113,130688,237893,408061}),-1))</f>
        <v/>
      </c>
      <c r="K427" s="25">
        <f>IF(AND(D427&gt;0,C427&gt;=E427),ROUND(B427*D427,0),0)</f>
        <v/>
      </c>
      <c r="L427" s="25">
        <f>ROUND(K427*0.14575,0)</f>
        <v/>
      </c>
      <c r="M427" s="25">
        <f>IF(K427=0,0,ROUNDDOWN(ROUND((K427-L427)*LOOKUP(I427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27" s="25">
        <f>B427*C427+K427</f>
        <v/>
      </c>
      <c r="O427" s="25">
        <f>H427*C427+L427</f>
        <v/>
      </c>
      <c r="P427" s="25">
        <f>J427*C427+M427</f>
        <v/>
      </c>
      <c r="Q427" s="25">
        <f>IF(F427=1,IF(N427&lt;741000,0,IF(N427&lt;2191000,N427-740000,IF(N427&lt;2193000,1451000,IF(N427&lt;2196000,1453000,IF(N427&lt;2200000,1456000,IF(N427&lt;6600000,ROUND(IF(FLOOR(N427,4000)&lt;=3600000,FLOOR(N427,4000)*0.7-80000,FLOOR(N427,4000)*0.8-440000),0),IF(N427&lt;=8500000,ROUNDDOWN(N427*0.9-1100000,0),N427-1950000))))))),IF(N427&lt;651000,0,IF(N427&lt;1900000,N427-650000,IF(N427&lt;6600000,ROUND(IF(FLOOR(N427,4000)&lt;=3600000,FLOOR(N427,4000)*0.7-80000,FLOOR(N427,4000)*0.8-440000),0),IF(N427&lt;=8500000,ROUNDDOWN(N427*0.9-1100000,0),N427-1950000)))))</f>
        <v/>
      </c>
      <c r="R427" s="25">
        <f>IF(F427=1,LOOKUP(Q427,{0,4890001,6550001,23500001},{1040000,670000,620000,0}),LOOKUP(Q427,{0,1320001,3360001,4890001,6550001,23500001},{950000,880000,680000,630000,580000,0}))</f>
        <v/>
      </c>
      <c r="S427" s="25">
        <f>MAX(0,ROUNDDOWN(Q427-O427-R427-G427,-3))</f>
        <v/>
      </c>
      <c r="T427" s="25">
        <f>IF(S427&lt;=0,0,ROUNDDOWN(S427*LOOKUP(S427,{0,1950001,3300001,6950001,9000001,18000001,40000001},{0.05,0.1,0.2,0.23,0.33,0.4,0.45})-LOOKUP(S427,{0,1950001,3300001,6950001,9000001,18000001,40000001},{0,97500,427500,636000,1536000,2796000,4796000}),0)+ROUNDDOWN(ROUNDDOWN(S427*LOOKUP(S427,{0,1950001,3300001,6950001,9000001,18000001,40000001},{0.05,0.1,0.2,0.23,0.33,0.4,0.45})-LOOKUP(S427,{0,1950001,3300001,6950001,9000001,18000001,40000001},{0,97500,427500,636000,1536000,2796000,4796000}),0)*0.021,0))</f>
        <v/>
      </c>
      <c r="U427" s="25">
        <f>P427-T427</f>
        <v/>
      </c>
      <c r="V427" s="26">
        <f>IF(AND(P427&gt;0,T427=0),1,0)</f>
        <v/>
      </c>
    </row>
    <row r="428">
      <c r="A428" t="inlineStr">
        <is>
          <t>1万円刻み</t>
        </is>
      </c>
      <c r="B428" s="25">
        <f>'4_1万円刻み'!$A$23</f>
        <v/>
      </c>
      <c r="C428" s="26" t="n">
        <v>6</v>
      </c>
      <c r="D428" s="27" t="n">
        <v>0</v>
      </c>
      <c r="E428" s="26" t="n">
        <v>7</v>
      </c>
      <c r="F428" s="26" t="n">
        <v>1</v>
      </c>
      <c r="G428" s="25" t="n">
        <v>0</v>
      </c>
      <c r="H428" s="25">
        <f>ROUND(B428*0.14575,0)</f>
        <v/>
      </c>
      <c r="I428" s="25">
        <f>B428-H428</f>
        <v/>
      </c>
      <c r="J428" s="25">
        <f>IF(MAX(0,I428-ROUNDUP(IF(I428&lt;=158333,54167,I428*LOOKUP(I428,{0,158334,300000,550000,708331},{0,0.3,0.2,0.1,0})+LOOKUP(I428,{0,158334,300000,550000,708331},{0,6667,36667,91667,162500})),0)-LOOKUP(I428,{0,2120834,2162500,2204167,2245834},{48334,40000,26667,13334,0}))&lt;=0,0,ROUND(MAX(0,I428-ROUNDUP(IF(I428&lt;=158333,54167,I428*LOOKUP(I428,{0,158334,300000,550000,708331},{0,0.3,0.2,0.1,0})+LOOKUP(I428,{0,158334,300000,550000,708331},{0,6667,36667,91667,162500})),0)-LOOKUP(I428,{0,2120834,2162500,2204167,2245834},{48334,40000,26667,13334,0}))*LOOKUP(MAX(0,I428-ROUNDUP(IF(I428&lt;=158333,54167,I428*LOOKUP(I428,{0,158334,300000,550000,708331},{0,0.3,0.2,0.1,0})+LOOKUP(I428,{0,158334,300000,550000,708331},{0,6667,36667,91667,162500})),0)-LOOKUP(I428,{0,2120834,2162500,2204167,2245834},{48334,40000,26667,13334,0})),{0,162501,275001,579167,750001,1500001,3333334},{0.05105,0.1021,0.2042,0.23483,0.33693,0.4084,0.45945})-LOOKUP(MAX(0,I428-ROUNDUP(IF(I428&lt;=158333,54167,I428*LOOKUP(I428,{0,158334,300000,550000,708331},{0,0.3,0.2,0.1,0})+LOOKUP(I428,{0,158334,300000,550000,708331},{0,6667,36667,91667,162500})),0)-LOOKUP(I428,{0,2120834,2162500,2204167,2245834},{48334,40000,26667,13334,0})),{0,162501,275001,579167,750001,1500001,3333334},{0,8296,36374,54113,130688,237893,408061}),-1))</f>
        <v/>
      </c>
      <c r="K428" s="25">
        <f>IF(AND(D428&gt;0,C428&gt;=E428),ROUND(B428*D428,0),0)</f>
        <v/>
      </c>
      <c r="L428" s="25">
        <f>ROUND(K428*0.14575,0)</f>
        <v/>
      </c>
      <c r="M428" s="25">
        <f>IF(K428=0,0,ROUNDDOWN(ROUND((K428-L428)*LOOKUP(I428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28" s="25">
        <f>B428*C428+K428</f>
        <v/>
      </c>
      <c r="O428" s="25">
        <f>H428*C428+L428</f>
        <v/>
      </c>
      <c r="P428" s="25">
        <f>J428*C428+M428</f>
        <v/>
      </c>
      <c r="Q428" s="25">
        <f>IF(F428=1,IF(N428&lt;741000,0,IF(N428&lt;2191000,N428-740000,IF(N428&lt;2193000,1451000,IF(N428&lt;2196000,1453000,IF(N428&lt;2200000,1456000,IF(N428&lt;6600000,ROUND(IF(FLOOR(N428,4000)&lt;=3600000,FLOOR(N428,4000)*0.7-80000,FLOOR(N428,4000)*0.8-440000),0),IF(N428&lt;=8500000,ROUNDDOWN(N428*0.9-1100000,0),N428-1950000))))))),IF(N428&lt;651000,0,IF(N428&lt;1900000,N428-650000,IF(N428&lt;6600000,ROUND(IF(FLOOR(N428,4000)&lt;=3600000,FLOOR(N428,4000)*0.7-80000,FLOOR(N428,4000)*0.8-440000),0),IF(N428&lt;=8500000,ROUNDDOWN(N428*0.9-1100000,0),N428-1950000)))))</f>
        <v/>
      </c>
      <c r="R428" s="25">
        <f>IF(F428=1,LOOKUP(Q428,{0,4890001,6550001,23500001},{1040000,670000,620000,0}),LOOKUP(Q428,{0,1320001,3360001,4890001,6550001,23500001},{950000,880000,680000,630000,580000,0}))</f>
        <v/>
      </c>
      <c r="S428" s="25">
        <f>MAX(0,ROUNDDOWN(Q428-O428-R428-G428,-3))</f>
        <v/>
      </c>
      <c r="T428" s="25">
        <f>IF(S428&lt;=0,0,ROUNDDOWN(S428*LOOKUP(S428,{0,1950001,3300001,6950001,9000001,18000001,40000001},{0.05,0.1,0.2,0.23,0.33,0.4,0.45})-LOOKUP(S428,{0,1950001,3300001,6950001,9000001,18000001,40000001},{0,97500,427500,636000,1536000,2796000,4796000}),0)+ROUNDDOWN(ROUNDDOWN(S428*LOOKUP(S428,{0,1950001,3300001,6950001,9000001,18000001,40000001},{0.05,0.1,0.2,0.23,0.33,0.4,0.45})-LOOKUP(S428,{0,1950001,3300001,6950001,9000001,18000001,40000001},{0,97500,427500,636000,1536000,2796000,4796000}),0)*0.021,0))</f>
        <v/>
      </c>
      <c r="U428" s="25">
        <f>P428-T428</f>
        <v/>
      </c>
      <c r="V428" s="26">
        <f>IF(AND(P428&gt;0,T428=0),1,0)</f>
        <v/>
      </c>
    </row>
    <row r="429">
      <c r="A429" t="inlineStr">
        <is>
          <t>1万円刻み</t>
        </is>
      </c>
      <c r="B429" s="25">
        <f>'4_1万円刻み'!$A$23</f>
        <v/>
      </c>
      <c r="C429" s="26" t="n">
        <v>7</v>
      </c>
      <c r="D429" s="27" t="n">
        <v>0</v>
      </c>
      <c r="E429" s="26" t="n">
        <v>7</v>
      </c>
      <c r="F429" s="26" t="n">
        <v>1</v>
      </c>
      <c r="G429" s="25" t="n">
        <v>0</v>
      </c>
      <c r="H429" s="25">
        <f>ROUND(B429*0.14575,0)</f>
        <v/>
      </c>
      <c r="I429" s="25">
        <f>B429-H429</f>
        <v/>
      </c>
      <c r="J429" s="25">
        <f>IF(MAX(0,I429-ROUNDUP(IF(I429&lt;=158333,54167,I429*LOOKUP(I429,{0,158334,300000,550000,708331},{0,0.3,0.2,0.1,0})+LOOKUP(I429,{0,158334,300000,550000,708331},{0,6667,36667,91667,162500})),0)-LOOKUP(I429,{0,2120834,2162500,2204167,2245834},{48334,40000,26667,13334,0}))&lt;=0,0,ROUND(MAX(0,I429-ROUNDUP(IF(I429&lt;=158333,54167,I429*LOOKUP(I429,{0,158334,300000,550000,708331},{0,0.3,0.2,0.1,0})+LOOKUP(I429,{0,158334,300000,550000,708331},{0,6667,36667,91667,162500})),0)-LOOKUP(I429,{0,2120834,2162500,2204167,2245834},{48334,40000,26667,13334,0}))*LOOKUP(MAX(0,I429-ROUNDUP(IF(I429&lt;=158333,54167,I429*LOOKUP(I429,{0,158334,300000,550000,708331},{0,0.3,0.2,0.1,0})+LOOKUP(I429,{0,158334,300000,550000,708331},{0,6667,36667,91667,162500})),0)-LOOKUP(I429,{0,2120834,2162500,2204167,2245834},{48334,40000,26667,13334,0})),{0,162501,275001,579167,750001,1500001,3333334},{0.05105,0.1021,0.2042,0.23483,0.33693,0.4084,0.45945})-LOOKUP(MAX(0,I429-ROUNDUP(IF(I429&lt;=158333,54167,I429*LOOKUP(I429,{0,158334,300000,550000,708331},{0,0.3,0.2,0.1,0})+LOOKUP(I429,{0,158334,300000,550000,708331},{0,6667,36667,91667,162500})),0)-LOOKUP(I429,{0,2120834,2162500,2204167,2245834},{48334,40000,26667,13334,0})),{0,162501,275001,579167,750001,1500001,3333334},{0,8296,36374,54113,130688,237893,408061}),-1))</f>
        <v/>
      </c>
      <c r="K429" s="25">
        <f>IF(AND(D429&gt;0,C429&gt;=E429),ROUND(B429*D429,0),0)</f>
        <v/>
      </c>
      <c r="L429" s="25">
        <f>ROUND(K429*0.14575,0)</f>
        <v/>
      </c>
      <c r="M429" s="25">
        <f>IF(K429=0,0,ROUNDDOWN(ROUND((K429-L429)*LOOKUP(I429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29" s="25">
        <f>B429*C429+K429</f>
        <v/>
      </c>
      <c r="O429" s="25">
        <f>H429*C429+L429</f>
        <v/>
      </c>
      <c r="P429" s="25">
        <f>J429*C429+M429</f>
        <v/>
      </c>
      <c r="Q429" s="25">
        <f>IF(F429=1,IF(N429&lt;741000,0,IF(N429&lt;2191000,N429-740000,IF(N429&lt;2193000,1451000,IF(N429&lt;2196000,1453000,IF(N429&lt;2200000,1456000,IF(N429&lt;6600000,ROUND(IF(FLOOR(N429,4000)&lt;=3600000,FLOOR(N429,4000)*0.7-80000,FLOOR(N429,4000)*0.8-440000),0),IF(N429&lt;=8500000,ROUNDDOWN(N429*0.9-1100000,0),N429-1950000))))))),IF(N429&lt;651000,0,IF(N429&lt;1900000,N429-650000,IF(N429&lt;6600000,ROUND(IF(FLOOR(N429,4000)&lt;=3600000,FLOOR(N429,4000)*0.7-80000,FLOOR(N429,4000)*0.8-440000),0),IF(N429&lt;=8500000,ROUNDDOWN(N429*0.9-1100000,0),N429-1950000)))))</f>
        <v/>
      </c>
      <c r="R429" s="25">
        <f>IF(F429=1,LOOKUP(Q429,{0,4890001,6550001,23500001},{1040000,670000,620000,0}),LOOKUP(Q429,{0,1320001,3360001,4890001,6550001,23500001},{950000,880000,680000,630000,580000,0}))</f>
        <v/>
      </c>
      <c r="S429" s="25">
        <f>MAX(0,ROUNDDOWN(Q429-O429-R429-G429,-3))</f>
        <v/>
      </c>
      <c r="T429" s="25">
        <f>IF(S429&lt;=0,0,ROUNDDOWN(S429*LOOKUP(S429,{0,1950001,3300001,6950001,9000001,18000001,40000001},{0.05,0.1,0.2,0.23,0.33,0.4,0.45})-LOOKUP(S429,{0,1950001,3300001,6950001,9000001,18000001,40000001},{0,97500,427500,636000,1536000,2796000,4796000}),0)+ROUNDDOWN(ROUNDDOWN(S429*LOOKUP(S429,{0,1950001,3300001,6950001,9000001,18000001,40000001},{0.05,0.1,0.2,0.23,0.33,0.4,0.45})-LOOKUP(S429,{0,1950001,3300001,6950001,9000001,18000001,40000001},{0,97500,427500,636000,1536000,2796000,4796000}),0)*0.021,0))</f>
        <v/>
      </c>
      <c r="U429" s="25">
        <f>P429-T429</f>
        <v/>
      </c>
      <c r="V429" s="26">
        <f>IF(AND(P429&gt;0,T429=0),1,0)</f>
        <v/>
      </c>
    </row>
    <row r="430">
      <c r="A430" t="inlineStr">
        <is>
          <t>1万円刻み</t>
        </is>
      </c>
      <c r="B430" s="25">
        <f>'4_1万円刻み'!$A$23</f>
        <v/>
      </c>
      <c r="C430" s="26" t="n">
        <v>8</v>
      </c>
      <c r="D430" s="27" t="n">
        <v>0</v>
      </c>
      <c r="E430" s="26" t="n">
        <v>7</v>
      </c>
      <c r="F430" s="26" t="n">
        <v>1</v>
      </c>
      <c r="G430" s="25" t="n">
        <v>0</v>
      </c>
      <c r="H430" s="25">
        <f>ROUND(B430*0.14575,0)</f>
        <v/>
      </c>
      <c r="I430" s="25">
        <f>B430-H430</f>
        <v/>
      </c>
      <c r="J430" s="25">
        <f>IF(MAX(0,I430-ROUNDUP(IF(I430&lt;=158333,54167,I430*LOOKUP(I430,{0,158334,300000,550000,708331},{0,0.3,0.2,0.1,0})+LOOKUP(I430,{0,158334,300000,550000,708331},{0,6667,36667,91667,162500})),0)-LOOKUP(I430,{0,2120834,2162500,2204167,2245834},{48334,40000,26667,13334,0}))&lt;=0,0,ROUND(MAX(0,I430-ROUNDUP(IF(I430&lt;=158333,54167,I430*LOOKUP(I430,{0,158334,300000,550000,708331},{0,0.3,0.2,0.1,0})+LOOKUP(I430,{0,158334,300000,550000,708331},{0,6667,36667,91667,162500})),0)-LOOKUP(I430,{0,2120834,2162500,2204167,2245834},{48334,40000,26667,13334,0}))*LOOKUP(MAX(0,I430-ROUNDUP(IF(I430&lt;=158333,54167,I430*LOOKUP(I430,{0,158334,300000,550000,708331},{0,0.3,0.2,0.1,0})+LOOKUP(I430,{0,158334,300000,550000,708331},{0,6667,36667,91667,162500})),0)-LOOKUP(I430,{0,2120834,2162500,2204167,2245834},{48334,40000,26667,13334,0})),{0,162501,275001,579167,750001,1500001,3333334},{0.05105,0.1021,0.2042,0.23483,0.33693,0.4084,0.45945})-LOOKUP(MAX(0,I430-ROUNDUP(IF(I430&lt;=158333,54167,I430*LOOKUP(I430,{0,158334,300000,550000,708331},{0,0.3,0.2,0.1,0})+LOOKUP(I430,{0,158334,300000,550000,708331},{0,6667,36667,91667,162500})),0)-LOOKUP(I430,{0,2120834,2162500,2204167,2245834},{48334,40000,26667,13334,0})),{0,162501,275001,579167,750001,1500001,3333334},{0,8296,36374,54113,130688,237893,408061}),-1))</f>
        <v/>
      </c>
      <c r="K430" s="25">
        <f>IF(AND(D430&gt;0,C430&gt;=E430),ROUND(B430*D430,0),0)</f>
        <v/>
      </c>
      <c r="L430" s="25">
        <f>ROUND(K430*0.14575,0)</f>
        <v/>
      </c>
      <c r="M430" s="25">
        <f>IF(K430=0,0,ROUNDDOWN(ROUND((K430-L430)*LOOKUP(I430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30" s="25">
        <f>B430*C430+K430</f>
        <v/>
      </c>
      <c r="O430" s="25">
        <f>H430*C430+L430</f>
        <v/>
      </c>
      <c r="P430" s="25">
        <f>J430*C430+M430</f>
        <v/>
      </c>
      <c r="Q430" s="25">
        <f>IF(F430=1,IF(N430&lt;741000,0,IF(N430&lt;2191000,N430-740000,IF(N430&lt;2193000,1451000,IF(N430&lt;2196000,1453000,IF(N430&lt;2200000,1456000,IF(N430&lt;6600000,ROUND(IF(FLOOR(N430,4000)&lt;=3600000,FLOOR(N430,4000)*0.7-80000,FLOOR(N430,4000)*0.8-440000),0),IF(N430&lt;=8500000,ROUNDDOWN(N430*0.9-1100000,0),N430-1950000))))))),IF(N430&lt;651000,0,IF(N430&lt;1900000,N430-650000,IF(N430&lt;6600000,ROUND(IF(FLOOR(N430,4000)&lt;=3600000,FLOOR(N430,4000)*0.7-80000,FLOOR(N430,4000)*0.8-440000),0),IF(N430&lt;=8500000,ROUNDDOWN(N430*0.9-1100000,0),N430-1950000)))))</f>
        <v/>
      </c>
      <c r="R430" s="25">
        <f>IF(F430=1,LOOKUP(Q430,{0,4890001,6550001,23500001},{1040000,670000,620000,0}),LOOKUP(Q430,{0,1320001,3360001,4890001,6550001,23500001},{950000,880000,680000,630000,580000,0}))</f>
        <v/>
      </c>
      <c r="S430" s="25">
        <f>MAX(0,ROUNDDOWN(Q430-O430-R430-G430,-3))</f>
        <v/>
      </c>
      <c r="T430" s="25">
        <f>IF(S430&lt;=0,0,ROUNDDOWN(S430*LOOKUP(S430,{0,1950001,3300001,6950001,9000001,18000001,40000001},{0.05,0.1,0.2,0.23,0.33,0.4,0.45})-LOOKUP(S430,{0,1950001,3300001,6950001,9000001,18000001,40000001},{0,97500,427500,636000,1536000,2796000,4796000}),0)+ROUNDDOWN(ROUNDDOWN(S430*LOOKUP(S430,{0,1950001,3300001,6950001,9000001,18000001,40000001},{0.05,0.1,0.2,0.23,0.33,0.4,0.45})-LOOKUP(S430,{0,1950001,3300001,6950001,9000001,18000001,40000001},{0,97500,427500,636000,1536000,2796000,4796000}),0)*0.021,0))</f>
        <v/>
      </c>
      <c r="U430" s="25">
        <f>P430-T430</f>
        <v/>
      </c>
      <c r="V430" s="26">
        <f>IF(AND(P430&gt;0,T430=0),1,0)</f>
        <v/>
      </c>
    </row>
    <row r="431">
      <c r="A431" t="inlineStr">
        <is>
          <t>1万円刻み</t>
        </is>
      </c>
      <c r="B431" s="25">
        <f>'4_1万円刻み'!$A$23</f>
        <v/>
      </c>
      <c r="C431" s="26" t="n">
        <v>9</v>
      </c>
      <c r="D431" s="27" t="n">
        <v>0</v>
      </c>
      <c r="E431" s="26" t="n">
        <v>7</v>
      </c>
      <c r="F431" s="26" t="n">
        <v>1</v>
      </c>
      <c r="G431" s="25" t="n">
        <v>0</v>
      </c>
      <c r="H431" s="25">
        <f>ROUND(B431*0.14575,0)</f>
        <v/>
      </c>
      <c r="I431" s="25">
        <f>B431-H431</f>
        <v/>
      </c>
      <c r="J431" s="25">
        <f>IF(MAX(0,I431-ROUNDUP(IF(I431&lt;=158333,54167,I431*LOOKUP(I431,{0,158334,300000,550000,708331},{0,0.3,0.2,0.1,0})+LOOKUP(I431,{0,158334,300000,550000,708331},{0,6667,36667,91667,162500})),0)-LOOKUP(I431,{0,2120834,2162500,2204167,2245834},{48334,40000,26667,13334,0}))&lt;=0,0,ROUND(MAX(0,I431-ROUNDUP(IF(I431&lt;=158333,54167,I431*LOOKUP(I431,{0,158334,300000,550000,708331},{0,0.3,0.2,0.1,0})+LOOKUP(I431,{0,158334,300000,550000,708331},{0,6667,36667,91667,162500})),0)-LOOKUP(I431,{0,2120834,2162500,2204167,2245834},{48334,40000,26667,13334,0}))*LOOKUP(MAX(0,I431-ROUNDUP(IF(I431&lt;=158333,54167,I431*LOOKUP(I431,{0,158334,300000,550000,708331},{0,0.3,0.2,0.1,0})+LOOKUP(I431,{0,158334,300000,550000,708331},{0,6667,36667,91667,162500})),0)-LOOKUP(I431,{0,2120834,2162500,2204167,2245834},{48334,40000,26667,13334,0})),{0,162501,275001,579167,750001,1500001,3333334},{0.05105,0.1021,0.2042,0.23483,0.33693,0.4084,0.45945})-LOOKUP(MAX(0,I431-ROUNDUP(IF(I431&lt;=158333,54167,I431*LOOKUP(I431,{0,158334,300000,550000,708331},{0,0.3,0.2,0.1,0})+LOOKUP(I431,{0,158334,300000,550000,708331},{0,6667,36667,91667,162500})),0)-LOOKUP(I431,{0,2120834,2162500,2204167,2245834},{48334,40000,26667,13334,0})),{0,162501,275001,579167,750001,1500001,3333334},{0,8296,36374,54113,130688,237893,408061}),-1))</f>
        <v/>
      </c>
      <c r="K431" s="25">
        <f>IF(AND(D431&gt;0,C431&gt;=E431),ROUND(B431*D431,0),0)</f>
        <v/>
      </c>
      <c r="L431" s="25">
        <f>ROUND(K431*0.14575,0)</f>
        <v/>
      </c>
      <c r="M431" s="25">
        <f>IF(K431=0,0,ROUNDDOWN(ROUND((K431-L431)*LOOKUP(I431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31" s="25">
        <f>B431*C431+K431</f>
        <v/>
      </c>
      <c r="O431" s="25">
        <f>H431*C431+L431</f>
        <v/>
      </c>
      <c r="P431" s="25">
        <f>J431*C431+M431</f>
        <v/>
      </c>
      <c r="Q431" s="25">
        <f>IF(F431=1,IF(N431&lt;741000,0,IF(N431&lt;2191000,N431-740000,IF(N431&lt;2193000,1451000,IF(N431&lt;2196000,1453000,IF(N431&lt;2200000,1456000,IF(N431&lt;6600000,ROUND(IF(FLOOR(N431,4000)&lt;=3600000,FLOOR(N431,4000)*0.7-80000,FLOOR(N431,4000)*0.8-440000),0),IF(N431&lt;=8500000,ROUNDDOWN(N431*0.9-1100000,0),N431-1950000))))))),IF(N431&lt;651000,0,IF(N431&lt;1900000,N431-650000,IF(N431&lt;6600000,ROUND(IF(FLOOR(N431,4000)&lt;=3600000,FLOOR(N431,4000)*0.7-80000,FLOOR(N431,4000)*0.8-440000),0),IF(N431&lt;=8500000,ROUNDDOWN(N431*0.9-1100000,0),N431-1950000)))))</f>
        <v/>
      </c>
      <c r="R431" s="25">
        <f>IF(F431=1,LOOKUP(Q431,{0,4890001,6550001,23500001},{1040000,670000,620000,0}),LOOKUP(Q431,{0,1320001,3360001,4890001,6550001,23500001},{950000,880000,680000,630000,580000,0}))</f>
        <v/>
      </c>
      <c r="S431" s="25">
        <f>MAX(0,ROUNDDOWN(Q431-O431-R431-G431,-3))</f>
        <v/>
      </c>
      <c r="T431" s="25">
        <f>IF(S431&lt;=0,0,ROUNDDOWN(S431*LOOKUP(S431,{0,1950001,3300001,6950001,9000001,18000001,40000001},{0.05,0.1,0.2,0.23,0.33,0.4,0.45})-LOOKUP(S431,{0,1950001,3300001,6950001,9000001,18000001,40000001},{0,97500,427500,636000,1536000,2796000,4796000}),0)+ROUNDDOWN(ROUNDDOWN(S431*LOOKUP(S431,{0,1950001,3300001,6950001,9000001,18000001,40000001},{0.05,0.1,0.2,0.23,0.33,0.4,0.45})-LOOKUP(S431,{0,1950001,3300001,6950001,9000001,18000001,40000001},{0,97500,427500,636000,1536000,2796000,4796000}),0)*0.021,0))</f>
        <v/>
      </c>
      <c r="U431" s="25">
        <f>P431-T431</f>
        <v/>
      </c>
      <c r="V431" s="26">
        <f>IF(AND(P431&gt;0,T431=0),1,0)</f>
        <v/>
      </c>
    </row>
    <row r="432">
      <c r="A432" t="inlineStr">
        <is>
          <t>1万円刻み</t>
        </is>
      </c>
      <c r="B432" s="25">
        <f>'4_1万円刻み'!$A$23</f>
        <v/>
      </c>
      <c r="C432" s="26" t="n">
        <v>10</v>
      </c>
      <c r="D432" s="27" t="n">
        <v>0</v>
      </c>
      <c r="E432" s="26" t="n">
        <v>7</v>
      </c>
      <c r="F432" s="26" t="n">
        <v>1</v>
      </c>
      <c r="G432" s="25" t="n">
        <v>0</v>
      </c>
      <c r="H432" s="25">
        <f>ROUND(B432*0.14575,0)</f>
        <v/>
      </c>
      <c r="I432" s="25">
        <f>B432-H432</f>
        <v/>
      </c>
      <c r="J432" s="25">
        <f>IF(MAX(0,I432-ROUNDUP(IF(I432&lt;=158333,54167,I432*LOOKUP(I432,{0,158334,300000,550000,708331},{0,0.3,0.2,0.1,0})+LOOKUP(I432,{0,158334,300000,550000,708331},{0,6667,36667,91667,162500})),0)-LOOKUP(I432,{0,2120834,2162500,2204167,2245834},{48334,40000,26667,13334,0}))&lt;=0,0,ROUND(MAX(0,I432-ROUNDUP(IF(I432&lt;=158333,54167,I432*LOOKUP(I432,{0,158334,300000,550000,708331},{0,0.3,0.2,0.1,0})+LOOKUP(I432,{0,158334,300000,550000,708331},{0,6667,36667,91667,162500})),0)-LOOKUP(I432,{0,2120834,2162500,2204167,2245834},{48334,40000,26667,13334,0}))*LOOKUP(MAX(0,I432-ROUNDUP(IF(I432&lt;=158333,54167,I432*LOOKUP(I432,{0,158334,300000,550000,708331},{0,0.3,0.2,0.1,0})+LOOKUP(I432,{0,158334,300000,550000,708331},{0,6667,36667,91667,162500})),0)-LOOKUP(I432,{0,2120834,2162500,2204167,2245834},{48334,40000,26667,13334,0})),{0,162501,275001,579167,750001,1500001,3333334},{0.05105,0.1021,0.2042,0.23483,0.33693,0.4084,0.45945})-LOOKUP(MAX(0,I432-ROUNDUP(IF(I432&lt;=158333,54167,I432*LOOKUP(I432,{0,158334,300000,550000,708331},{0,0.3,0.2,0.1,0})+LOOKUP(I432,{0,158334,300000,550000,708331},{0,6667,36667,91667,162500})),0)-LOOKUP(I432,{0,2120834,2162500,2204167,2245834},{48334,40000,26667,13334,0})),{0,162501,275001,579167,750001,1500001,3333334},{0,8296,36374,54113,130688,237893,408061}),-1))</f>
        <v/>
      </c>
      <c r="K432" s="25">
        <f>IF(AND(D432&gt;0,C432&gt;=E432),ROUND(B432*D432,0),0)</f>
        <v/>
      </c>
      <c r="L432" s="25">
        <f>ROUND(K432*0.14575,0)</f>
        <v/>
      </c>
      <c r="M432" s="25">
        <f>IF(K432=0,0,ROUNDDOWN(ROUND((K432-L432)*LOOKUP(I432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32" s="25">
        <f>B432*C432+K432</f>
        <v/>
      </c>
      <c r="O432" s="25">
        <f>H432*C432+L432</f>
        <v/>
      </c>
      <c r="P432" s="25">
        <f>J432*C432+M432</f>
        <v/>
      </c>
      <c r="Q432" s="25">
        <f>IF(F432=1,IF(N432&lt;741000,0,IF(N432&lt;2191000,N432-740000,IF(N432&lt;2193000,1451000,IF(N432&lt;2196000,1453000,IF(N432&lt;2200000,1456000,IF(N432&lt;6600000,ROUND(IF(FLOOR(N432,4000)&lt;=3600000,FLOOR(N432,4000)*0.7-80000,FLOOR(N432,4000)*0.8-440000),0),IF(N432&lt;=8500000,ROUNDDOWN(N432*0.9-1100000,0),N432-1950000))))))),IF(N432&lt;651000,0,IF(N432&lt;1900000,N432-650000,IF(N432&lt;6600000,ROUND(IF(FLOOR(N432,4000)&lt;=3600000,FLOOR(N432,4000)*0.7-80000,FLOOR(N432,4000)*0.8-440000),0),IF(N432&lt;=8500000,ROUNDDOWN(N432*0.9-1100000,0),N432-1950000)))))</f>
        <v/>
      </c>
      <c r="R432" s="25">
        <f>IF(F432=1,LOOKUP(Q432,{0,4890001,6550001,23500001},{1040000,670000,620000,0}),LOOKUP(Q432,{0,1320001,3360001,4890001,6550001,23500001},{950000,880000,680000,630000,580000,0}))</f>
        <v/>
      </c>
      <c r="S432" s="25">
        <f>MAX(0,ROUNDDOWN(Q432-O432-R432-G432,-3))</f>
        <v/>
      </c>
      <c r="T432" s="25">
        <f>IF(S432&lt;=0,0,ROUNDDOWN(S432*LOOKUP(S432,{0,1950001,3300001,6950001,9000001,18000001,40000001},{0.05,0.1,0.2,0.23,0.33,0.4,0.45})-LOOKUP(S432,{0,1950001,3300001,6950001,9000001,18000001,40000001},{0,97500,427500,636000,1536000,2796000,4796000}),0)+ROUNDDOWN(ROUNDDOWN(S432*LOOKUP(S432,{0,1950001,3300001,6950001,9000001,18000001,40000001},{0.05,0.1,0.2,0.23,0.33,0.4,0.45})-LOOKUP(S432,{0,1950001,3300001,6950001,9000001,18000001,40000001},{0,97500,427500,636000,1536000,2796000,4796000}),0)*0.021,0))</f>
        <v/>
      </c>
      <c r="U432" s="25">
        <f>P432-T432</f>
        <v/>
      </c>
      <c r="V432" s="26">
        <f>IF(AND(P432&gt;0,T432=0),1,0)</f>
        <v/>
      </c>
    </row>
    <row r="433">
      <c r="A433" t="inlineStr">
        <is>
          <t>1万円刻み</t>
        </is>
      </c>
      <c r="B433" s="25">
        <f>'4_1万円刻み'!$A$23</f>
        <v/>
      </c>
      <c r="C433" s="26" t="n">
        <v>11</v>
      </c>
      <c r="D433" s="27" t="n">
        <v>0</v>
      </c>
      <c r="E433" s="26" t="n">
        <v>7</v>
      </c>
      <c r="F433" s="26" t="n">
        <v>1</v>
      </c>
      <c r="G433" s="25" t="n">
        <v>0</v>
      </c>
      <c r="H433" s="25">
        <f>ROUND(B433*0.14575,0)</f>
        <v/>
      </c>
      <c r="I433" s="25">
        <f>B433-H433</f>
        <v/>
      </c>
      <c r="J433" s="25">
        <f>IF(MAX(0,I433-ROUNDUP(IF(I433&lt;=158333,54167,I433*LOOKUP(I433,{0,158334,300000,550000,708331},{0,0.3,0.2,0.1,0})+LOOKUP(I433,{0,158334,300000,550000,708331},{0,6667,36667,91667,162500})),0)-LOOKUP(I433,{0,2120834,2162500,2204167,2245834},{48334,40000,26667,13334,0}))&lt;=0,0,ROUND(MAX(0,I433-ROUNDUP(IF(I433&lt;=158333,54167,I433*LOOKUP(I433,{0,158334,300000,550000,708331},{0,0.3,0.2,0.1,0})+LOOKUP(I433,{0,158334,300000,550000,708331},{0,6667,36667,91667,162500})),0)-LOOKUP(I433,{0,2120834,2162500,2204167,2245834},{48334,40000,26667,13334,0}))*LOOKUP(MAX(0,I433-ROUNDUP(IF(I433&lt;=158333,54167,I433*LOOKUP(I433,{0,158334,300000,550000,708331},{0,0.3,0.2,0.1,0})+LOOKUP(I433,{0,158334,300000,550000,708331},{0,6667,36667,91667,162500})),0)-LOOKUP(I433,{0,2120834,2162500,2204167,2245834},{48334,40000,26667,13334,0})),{0,162501,275001,579167,750001,1500001,3333334},{0.05105,0.1021,0.2042,0.23483,0.33693,0.4084,0.45945})-LOOKUP(MAX(0,I433-ROUNDUP(IF(I433&lt;=158333,54167,I433*LOOKUP(I433,{0,158334,300000,550000,708331},{0,0.3,0.2,0.1,0})+LOOKUP(I433,{0,158334,300000,550000,708331},{0,6667,36667,91667,162500})),0)-LOOKUP(I433,{0,2120834,2162500,2204167,2245834},{48334,40000,26667,13334,0})),{0,162501,275001,579167,750001,1500001,3333334},{0,8296,36374,54113,130688,237893,408061}),-1))</f>
        <v/>
      </c>
      <c r="K433" s="25">
        <f>IF(AND(D433&gt;0,C433&gt;=E433),ROUND(B433*D433,0),0)</f>
        <v/>
      </c>
      <c r="L433" s="25">
        <f>ROUND(K433*0.14575,0)</f>
        <v/>
      </c>
      <c r="M433" s="25">
        <f>IF(K433=0,0,ROUNDDOWN(ROUND((K433-L433)*LOOKUP(I433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33" s="25">
        <f>B433*C433+K433</f>
        <v/>
      </c>
      <c r="O433" s="25">
        <f>H433*C433+L433</f>
        <v/>
      </c>
      <c r="P433" s="25">
        <f>J433*C433+M433</f>
        <v/>
      </c>
      <c r="Q433" s="25">
        <f>IF(F433=1,IF(N433&lt;741000,0,IF(N433&lt;2191000,N433-740000,IF(N433&lt;2193000,1451000,IF(N433&lt;2196000,1453000,IF(N433&lt;2200000,1456000,IF(N433&lt;6600000,ROUND(IF(FLOOR(N433,4000)&lt;=3600000,FLOOR(N433,4000)*0.7-80000,FLOOR(N433,4000)*0.8-440000),0),IF(N433&lt;=8500000,ROUNDDOWN(N433*0.9-1100000,0),N433-1950000))))))),IF(N433&lt;651000,0,IF(N433&lt;1900000,N433-650000,IF(N433&lt;6600000,ROUND(IF(FLOOR(N433,4000)&lt;=3600000,FLOOR(N433,4000)*0.7-80000,FLOOR(N433,4000)*0.8-440000),0),IF(N433&lt;=8500000,ROUNDDOWN(N433*0.9-1100000,0),N433-1950000)))))</f>
        <v/>
      </c>
      <c r="R433" s="25">
        <f>IF(F433=1,LOOKUP(Q433,{0,4890001,6550001,23500001},{1040000,670000,620000,0}),LOOKUP(Q433,{0,1320001,3360001,4890001,6550001,23500001},{950000,880000,680000,630000,580000,0}))</f>
        <v/>
      </c>
      <c r="S433" s="25">
        <f>MAX(0,ROUNDDOWN(Q433-O433-R433-G433,-3))</f>
        <v/>
      </c>
      <c r="T433" s="25">
        <f>IF(S433&lt;=0,0,ROUNDDOWN(S433*LOOKUP(S433,{0,1950001,3300001,6950001,9000001,18000001,40000001},{0.05,0.1,0.2,0.23,0.33,0.4,0.45})-LOOKUP(S433,{0,1950001,3300001,6950001,9000001,18000001,40000001},{0,97500,427500,636000,1536000,2796000,4796000}),0)+ROUNDDOWN(ROUNDDOWN(S433*LOOKUP(S433,{0,1950001,3300001,6950001,9000001,18000001,40000001},{0.05,0.1,0.2,0.23,0.33,0.4,0.45})-LOOKUP(S433,{0,1950001,3300001,6950001,9000001,18000001,40000001},{0,97500,427500,636000,1536000,2796000,4796000}),0)*0.021,0))</f>
        <v/>
      </c>
      <c r="U433" s="25">
        <f>P433-T433</f>
        <v/>
      </c>
      <c r="V433" s="26">
        <f>IF(AND(P433&gt;0,T433=0),1,0)</f>
        <v/>
      </c>
    </row>
    <row r="434">
      <c r="A434" t="inlineStr">
        <is>
          <t>1万円刻み</t>
        </is>
      </c>
      <c r="B434" s="25">
        <f>'4_1万円刻み'!$A$23</f>
        <v/>
      </c>
      <c r="C434" s="26" t="n">
        <v>12</v>
      </c>
      <c r="D434" s="27" t="n">
        <v>0</v>
      </c>
      <c r="E434" s="26" t="n">
        <v>7</v>
      </c>
      <c r="F434" s="26" t="n">
        <v>1</v>
      </c>
      <c r="G434" s="25" t="n">
        <v>0</v>
      </c>
      <c r="H434" s="25">
        <f>ROUND(B434*0.14575,0)</f>
        <v/>
      </c>
      <c r="I434" s="25">
        <f>B434-H434</f>
        <v/>
      </c>
      <c r="J434" s="25">
        <f>IF(MAX(0,I434-ROUNDUP(IF(I434&lt;=158333,54167,I434*LOOKUP(I434,{0,158334,300000,550000,708331},{0,0.3,0.2,0.1,0})+LOOKUP(I434,{0,158334,300000,550000,708331},{0,6667,36667,91667,162500})),0)-LOOKUP(I434,{0,2120834,2162500,2204167,2245834},{48334,40000,26667,13334,0}))&lt;=0,0,ROUND(MAX(0,I434-ROUNDUP(IF(I434&lt;=158333,54167,I434*LOOKUP(I434,{0,158334,300000,550000,708331},{0,0.3,0.2,0.1,0})+LOOKUP(I434,{0,158334,300000,550000,708331},{0,6667,36667,91667,162500})),0)-LOOKUP(I434,{0,2120834,2162500,2204167,2245834},{48334,40000,26667,13334,0}))*LOOKUP(MAX(0,I434-ROUNDUP(IF(I434&lt;=158333,54167,I434*LOOKUP(I434,{0,158334,300000,550000,708331},{0,0.3,0.2,0.1,0})+LOOKUP(I434,{0,158334,300000,550000,708331},{0,6667,36667,91667,162500})),0)-LOOKUP(I434,{0,2120834,2162500,2204167,2245834},{48334,40000,26667,13334,0})),{0,162501,275001,579167,750001,1500001,3333334},{0.05105,0.1021,0.2042,0.23483,0.33693,0.4084,0.45945})-LOOKUP(MAX(0,I434-ROUNDUP(IF(I434&lt;=158333,54167,I434*LOOKUP(I434,{0,158334,300000,550000,708331},{0,0.3,0.2,0.1,0})+LOOKUP(I434,{0,158334,300000,550000,708331},{0,6667,36667,91667,162500})),0)-LOOKUP(I434,{0,2120834,2162500,2204167,2245834},{48334,40000,26667,13334,0})),{0,162501,275001,579167,750001,1500001,3333334},{0,8296,36374,54113,130688,237893,408061}),-1))</f>
        <v/>
      </c>
      <c r="K434" s="25">
        <f>IF(AND(D434&gt;0,C434&gt;=E434),ROUND(B434*D434,0),0)</f>
        <v/>
      </c>
      <c r="L434" s="25">
        <f>ROUND(K434*0.14575,0)</f>
        <v/>
      </c>
      <c r="M434" s="25">
        <f>IF(K434=0,0,ROUNDDOWN(ROUND((K434-L434)*LOOKUP(I434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34" s="25">
        <f>B434*C434+K434</f>
        <v/>
      </c>
      <c r="O434" s="25">
        <f>H434*C434+L434</f>
        <v/>
      </c>
      <c r="P434" s="25">
        <f>J434*C434+M434</f>
        <v/>
      </c>
      <c r="Q434" s="25">
        <f>IF(F434=1,IF(N434&lt;741000,0,IF(N434&lt;2191000,N434-740000,IF(N434&lt;2193000,1451000,IF(N434&lt;2196000,1453000,IF(N434&lt;2200000,1456000,IF(N434&lt;6600000,ROUND(IF(FLOOR(N434,4000)&lt;=3600000,FLOOR(N434,4000)*0.7-80000,FLOOR(N434,4000)*0.8-440000),0),IF(N434&lt;=8500000,ROUNDDOWN(N434*0.9-1100000,0),N434-1950000))))))),IF(N434&lt;651000,0,IF(N434&lt;1900000,N434-650000,IF(N434&lt;6600000,ROUND(IF(FLOOR(N434,4000)&lt;=3600000,FLOOR(N434,4000)*0.7-80000,FLOOR(N434,4000)*0.8-440000),0),IF(N434&lt;=8500000,ROUNDDOWN(N434*0.9-1100000,0),N434-1950000)))))</f>
        <v/>
      </c>
      <c r="R434" s="25">
        <f>IF(F434=1,LOOKUP(Q434,{0,4890001,6550001,23500001},{1040000,670000,620000,0}),LOOKUP(Q434,{0,1320001,3360001,4890001,6550001,23500001},{950000,880000,680000,630000,580000,0}))</f>
        <v/>
      </c>
      <c r="S434" s="25">
        <f>MAX(0,ROUNDDOWN(Q434-O434-R434-G434,-3))</f>
        <v/>
      </c>
      <c r="T434" s="25">
        <f>IF(S434&lt;=0,0,ROUNDDOWN(S434*LOOKUP(S434,{0,1950001,3300001,6950001,9000001,18000001,40000001},{0.05,0.1,0.2,0.23,0.33,0.4,0.45})-LOOKUP(S434,{0,1950001,3300001,6950001,9000001,18000001,40000001},{0,97500,427500,636000,1536000,2796000,4796000}),0)+ROUNDDOWN(ROUNDDOWN(S434*LOOKUP(S434,{0,1950001,3300001,6950001,9000001,18000001,40000001},{0.05,0.1,0.2,0.23,0.33,0.4,0.45})-LOOKUP(S434,{0,1950001,3300001,6950001,9000001,18000001,40000001},{0,97500,427500,636000,1536000,2796000,4796000}),0)*0.021,0))</f>
        <v/>
      </c>
      <c r="U434" s="25">
        <f>P434-T434</f>
        <v/>
      </c>
      <c r="V434" s="26">
        <f>IF(AND(P434&gt;0,T434=0),1,0)</f>
        <v/>
      </c>
    </row>
    <row r="435">
      <c r="A435" t="inlineStr">
        <is>
          <t>1万円刻み</t>
        </is>
      </c>
      <c r="B435" s="25">
        <f>'4_1万円刻み'!$A$24</f>
        <v/>
      </c>
      <c r="C435" s="26" t="n">
        <v>1</v>
      </c>
      <c r="D435" s="27" t="n">
        <v>0</v>
      </c>
      <c r="E435" s="26" t="n">
        <v>7</v>
      </c>
      <c r="F435" s="26" t="n">
        <v>1</v>
      </c>
      <c r="G435" s="25" t="n">
        <v>0</v>
      </c>
      <c r="H435" s="25">
        <f>ROUND(B435*0.14575,0)</f>
        <v/>
      </c>
      <c r="I435" s="25">
        <f>B435-H435</f>
        <v/>
      </c>
      <c r="J435" s="25">
        <f>IF(MAX(0,I435-ROUNDUP(IF(I435&lt;=158333,54167,I435*LOOKUP(I435,{0,158334,300000,550000,708331},{0,0.3,0.2,0.1,0})+LOOKUP(I435,{0,158334,300000,550000,708331},{0,6667,36667,91667,162500})),0)-LOOKUP(I435,{0,2120834,2162500,2204167,2245834},{48334,40000,26667,13334,0}))&lt;=0,0,ROUND(MAX(0,I435-ROUNDUP(IF(I435&lt;=158333,54167,I435*LOOKUP(I435,{0,158334,300000,550000,708331},{0,0.3,0.2,0.1,0})+LOOKUP(I435,{0,158334,300000,550000,708331},{0,6667,36667,91667,162500})),0)-LOOKUP(I435,{0,2120834,2162500,2204167,2245834},{48334,40000,26667,13334,0}))*LOOKUP(MAX(0,I435-ROUNDUP(IF(I435&lt;=158333,54167,I435*LOOKUP(I435,{0,158334,300000,550000,708331},{0,0.3,0.2,0.1,0})+LOOKUP(I435,{0,158334,300000,550000,708331},{0,6667,36667,91667,162500})),0)-LOOKUP(I435,{0,2120834,2162500,2204167,2245834},{48334,40000,26667,13334,0})),{0,162501,275001,579167,750001,1500001,3333334},{0.05105,0.1021,0.2042,0.23483,0.33693,0.4084,0.45945})-LOOKUP(MAX(0,I435-ROUNDUP(IF(I435&lt;=158333,54167,I435*LOOKUP(I435,{0,158334,300000,550000,708331},{0,0.3,0.2,0.1,0})+LOOKUP(I435,{0,158334,300000,550000,708331},{0,6667,36667,91667,162500})),0)-LOOKUP(I435,{0,2120834,2162500,2204167,2245834},{48334,40000,26667,13334,0})),{0,162501,275001,579167,750001,1500001,3333334},{0,8296,36374,54113,130688,237893,408061}),-1))</f>
        <v/>
      </c>
      <c r="K435" s="25">
        <f>IF(AND(D435&gt;0,C435&gt;=E435),ROUND(B435*D435,0),0)</f>
        <v/>
      </c>
      <c r="L435" s="25">
        <f>ROUND(K435*0.14575,0)</f>
        <v/>
      </c>
      <c r="M435" s="25">
        <f>IF(K435=0,0,ROUNDDOWN(ROUND((K435-L435)*LOOKUP(I435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35" s="25">
        <f>B435*C435+K435</f>
        <v/>
      </c>
      <c r="O435" s="25">
        <f>H435*C435+L435</f>
        <v/>
      </c>
      <c r="P435" s="25">
        <f>J435*C435+M435</f>
        <v/>
      </c>
      <c r="Q435" s="25">
        <f>IF(F435=1,IF(N435&lt;741000,0,IF(N435&lt;2191000,N435-740000,IF(N435&lt;2193000,1451000,IF(N435&lt;2196000,1453000,IF(N435&lt;2200000,1456000,IF(N435&lt;6600000,ROUND(IF(FLOOR(N435,4000)&lt;=3600000,FLOOR(N435,4000)*0.7-80000,FLOOR(N435,4000)*0.8-440000),0),IF(N435&lt;=8500000,ROUNDDOWN(N435*0.9-1100000,0),N435-1950000))))))),IF(N435&lt;651000,0,IF(N435&lt;1900000,N435-650000,IF(N435&lt;6600000,ROUND(IF(FLOOR(N435,4000)&lt;=3600000,FLOOR(N435,4000)*0.7-80000,FLOOR(N435,4000)*0.8-440000),0),IF(N435&lt;=8500000,ROUNDDOWN(N435*0.9-1100000,0),N435-1950000)))))</f>
        <v/>
      </c>
      <c r="R435" s="25">
        <f>IF(F435=1,LOOKUP(Q435,{0,4890001,6550001,23500001},{1040000,670000,620000,0}),LOOKUP(Q435,{0,1320001,3360001,4890001,6550001,23500001},{950000,880000,680000,630000,580000,0}))</f>
        <v/>
      </c>
      <c r="S435" s="25">
        <f>MAX(0,ROUNDDOWN(Q435-O435-R435-G435,-3))</f>
        <v/>
      </c>
      <c r="T435" s="25">
        <f>IF(S435&lt;=0,0,ROUNDDOWN(S435*LOOKUP(S435,{0,1950001,3300001,6950001,9000001,18000001,40000001},{0.05,0.1,0.2,0.23,0.33,0.4,0.45})-LOOKUP(S435,{0,1950001,3300001,6950001,9000001,18000001,40000001},{0,97500,427500,636000,1536000,2796000,4796000}),0)+ROUNDDOWN(ROUNDDOWN(S435*LOOKUP(S435,{0,1950001,3300001,6950001,9000001,18000001,40000001},{0.05,0.1,0.2,0.23,0.33,0.4,0.45})-LOOKUP(S435,{0,1950001,3300001,6950001,9000001,18000001,40000001},{0,97500,427500,636000,1536000,2796000,4796000}),0)*0.021,0))</f>
        <v/>
      </c>
      <c r="U435" s="25">
        <f>P435-T435</f>
        <v/>
      </c>
      <c r="V435" s="26">
        <f>IF(AND(P435&gt;0,T435=0),1,0)</f>
        <v/>
      </c>
    </row>
    <row r="436">
      <c r="A436" t="inlineStr">
        <is>
          <t>1万円刻み</t>
        </is>
      </c>
      <c r="B436" s="25">
        <f>'4_1万円刻み'!$A$24</f>
        <v/>
      </c>
      <c r="C436" s="26" t="n">
        <v>2</v>
      </c>
      <c r="D436" s="27" t="n">
        <v>0</v>
      </c>
      <c r="E436" s="26" t="n">
        <v>7</v>
      </c>
      <c r="F436" s="26" t="n">
        <v>1</v>
      </c>
      <c r="G436" s="25" t="n">
        <v>0</v>
      </c>
      <c r="H436" s="25">
        <f>ROUND(B436*0.14575,0)</f>
        <v/>
      </c>
      <c r="I436" s="25">
        <f>B436-H436</f>
        <v/>
      </c>
      <c r="J436" s="25">
        <f>IF(MAX(0,I436-ROUNDUP(IF(I436&lt;=158333,54167,I436*LOOKUP(I436,{0,158334,300000,550000,708331},{0,0.3,0.2,0.1,0})+LOOKUP(I436,{0,158334,300000,550000,708331},{0,6667,36667,91667,162500})),0)-LOOKUP(I436,{0,2120834,2162500,2204167,2245834},{48334,40000,26667,13334,0}))&lt;=0,0,ROUND(MAX(0,I436-ROUNDUP(IF(I436&lt;=158333,54167,I436*LOOKUP(I436,{0,158334,300000,550000,708331},{0,0.3,0.2,0.1,0})+LOOKUP(I436,{0,158334,300000,550000,708331},{0,6667,36667,91667,162500})),0)-LOOKUP(I436,{0,2120834,2162500,2204167,2245834},{48334,40000,26667,13334,0}))*LOOKUP(MAX(0,I436-ROUNDUP(IF(I436&lt;=158333,54167,I436*LOOKUP(I436,{0,158334,300000,550000,708331},{0,0.3,0.2,0.1,0})+LOOKUP(I436,{0,158334,300000,550000,708331},{0,6667,36667,91667,162500})),0)-LOOKUP(I436,{0,2120834,2162500,2204167,2245834},{48334,40000,26667,13334,0})),{0,162501,275001,579167,750001,1500001,3333334},{0.05105,0.1021,0.2042,0.23483,0.33693,0.4084,0.45945})-LOOKUP(MAX(0,I436-ROUNDUP(IF(I436&lt;=158333,54167,I436*LOOKUP(I436,{0,158334,300000,550000,708331},{0,0.3,0.2,0.1,0})+LOOKUP(I436,{0,158334,300000,550000,708331},{0,6667,36667,91667,162500})),0)-LOOKUP(I436,{0,2120834,2162500,2204167,2245834},{48334,40000,26667,13334,0})),{0,162501,275001,579167,750001,1500001,3333334},{0,8296,36374,54113,130688,237893,408061}),-1))</f>
        <v/>
      </c>
      <c r="K436" s="25">
        <f>IF(AND(D436&gt;0,C436&gt;=E436),ROUND(B436*D436,0),0)</f>
        <v/>
      </c>
      <c r="L436" s="25">
        <f>ROUND(K436*0.14575,0)</f>
        <v/>
      </c>
      <c r="M436" s="25">
        <f>IF(K436=0,0,ROUNDDOWN(ROUND((K436-L436)*LOOKUP(I436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36" s="25">
        <f>B436*C436+K436</f>
        <v/>
      </c>
      <c r="O436" s="25">
        <f>H436*C436+L436</f>
        <v/>
      </c>
      <c r="P436" s="25">
        <f>J436*C436+M436</f>
        <v/>
      </c>
      <c r="Q436" s="25">
        <f>IF(F436=1,IF(N436&lt;741000,0,IF(N436&lt;2191000,N436-740000,IF(N436&lt;2193000,1451000,IF(N436&lt;2196000,1453000,IF(N436&lt;2200000,1456000,IF(N436&lt;6600000,ROUND(IF(FLOOR(N436,4000)&lt;=3600000,FLOOR(N436,4000)*0.7-80000,FLOOR(N436,4000)*0.8-440000),0),IF(N436&lt;=8500000,ROUNDDOWN(N436*0.9-1100000,0),N436-1950000))))))),IF(N436&lt;651000,0,IF(N436&lt;1900000,N436-650000,IF(N436&lt;6600000,ROUND(IF(FLOOR(N436,4000)&lt;=3600000,FLOOR(N436,4000)*0.7-80000,FLOOR(N436,4000)*0.8-440000),0),IF(N436&lt;=8500000,ROUNDDOWN(N436*0.9-1100000,0),N436-1950000)))))</f>
        <v/>
      </c>
      <c r="R436" s="25">
        <f>IF(F436=1,LOOKUP(Q436,{0,4890001,6550001,23500001},{1040000,670000,620000,0}),LOOKUP(Q436,{0,1320001,3360001,4890001,6550001,23500001},{950000,880000,680000,630000,580000,0}))</f>
        <v/>
      </c>
      <c r="S436" s="25">
        <f>MAX(0,ROUNDDOWN(Q436-O436-R436-G436,-3))</f>
        <v/>
      </c>
      <c r="T436" s="25">
        <f>IF(S436&lt;=0,0,ROUNDDOWN(S436*LOOKUP(S436,{0,1950001,3300001,6950001,9000001,18000001,40000001},{0.05,0.1,0.2,0.23,0.33,0.4,0.45})-LOOKUP(S436,{0,1950001,3300001,6950001,9000001,18000001,40000001},{0,97500,427500,636000,1536000,2796000,4796000}),0)+ROUNDDOWN(ROUNDDOWN(S436*LOOKUP(S436,{0,1950001,3300001,6950001,9000001,18000001,40000001},{0.05,0.1,0.2,0.23,0.33,0.4,0.45})-LOOKUP(S436,{0,1950001,3300001,6950001,9000001,18000001,40000001},{0,97500,427500,636000,1536000,2796000,4796000}),0)*0.021,0))</f>
        <v/>
      </c>
      <c r="U436" s="25">
        <f>P436-T436</f>
        <v/>
      </c>
      <c r="V436" s="26">
        <f>IF(AND(P436&gt;0,T436=0),1,0)</f>
        <v/>
      </c>
    </row>
    <row r="437">
      <c r="A437" t="inlineStr">
        <is>
          <t>1万円刻み</t>
        </is>
      </c>
      <c r="B437" s="25">
        <f>'4_1万円刻み'!$A$24</f>
        <v/>
      </c>
      <c r="C437" s="26" t="n">
        <v>3</v>
      </c>
      <c r="D437" s="27" t="n">
        <v>0</v>
      </c>
      <c r="E437" s="26" t="n">
        <v>7</v>
      </c>
      <c r="F437" s="26" t="n">
        <v>1</v>
      </c>
      <c r="G437" s="25" t="n">
        <v>0</v>
      </c>
      <c r="H437" s="25">
        <f>ROUND(B437*0.14575,0)</f>
        <v/>
      </c>
      <c r="I437" s="25">
        <f>B437-H437</f>
        <v/>
      </c>
      <c r="J437" s="25">
        <f>IF(MAX(0,I437-ROUNDUP(IF(I437&lt;=158333,54167,I437*LOOKUP(I437,{0,158334,300000,550000,708331},{0,0.3,0.2,0.1,0})+LOOKUP(I437,{0,158334,300000,550000,708331},{0,6667,36667,91667,162500})),0)-LOOKUP(I437,{0,2120834,2162500,2204167,2245834},{48334,40000,26667,13334,0}))&lt;=0,0,ROUND(MAX(0,I437-ROUNDUP(IF(I437&lt;=158333,54167,I437*LOOKUP(I437,{0,158334,300000,550000,708331},{0,0.3,0.2,0.1,0})+LOOKUP(I437,{0,158334,300000,550000,708331},{0,6667,36667,91667,162500})),0)-LOOKUP(I437,{0,2120834,2162500,2204167,2245834},{48334,40000,26667,13334,0}))*LOOKUP(MAX(0,I437-ROUNDUP(IF(I437&lt;=158333,54167,I437*LOOKUP(I437,{0,158334,300000,550000,708331},{0,0.3,0.2,0.1,0})+LOOKUP(I437,{0,158334,300000,550000,708331},{0,6667,36667,91667,162500})),0)-LOOKUP(I437,{0,2120834,2162500,2204167,2245834},{48334,40000,26667,13334,0})),{0,162501,275001,579167,750001,1500001,3333334},{0.05105,0.1021,0.2042,0.23483,0.33693,0.4084,0.45945})-LOOKUP(MAX(0,I437-ROUNDUP(IF(I437&lt;=158333,54167,I437*LOOKUP(I437,{0,158334,300000,550000,708331},{0,0.3,0.2,0.1,0})+LOOKUP(I437,{0,158334,300000,550000,708331},{0,6667,36667,91667,162500})),0)-LOOKUP(I437,{0,2120834,2162500,2204167,2245834},{48334,40000,26667,13334,0})),{0,162501,275001,579167,750001,1500001,3333334},{0,8296,36374,54113,130688,237893,408061}),-1))</f>
        <v/>
      </c>
      <c r="K437" s="25">
        <f>IF(AND(D437&gt;0,C437&gt;=E437),ROUND(B437*D437,0),0)</f>
        <v/>
      </c>
      <c r="L437" s="25">
        <f>ROUND(K437*0.14575,0)</f>
        <v/>
      </c>
      <c r="M437" s="25">
        <f>IF(K437=0,0,ROUNDDOWN(ROUND((K437-L437)*LOOKUP(I437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37" s="25">
        <f>B437*C437+K437</f>
        <v/>
      </c>
      <c r="O437" s="25">
        <f>H437*C437+L437</f>
        <v/>
      </c>
      <c r="P437" s="25">
        <f>J437*C437+M437</f>
        <v/>
      </c>
      <c r="Q437" s="25">
        <f>IF(F437=1,IF(N437&lt;741000,0,IF(N437&lt;2191000,N437-740000,IF(N437&lt;2193000,1451000,IF(N437&lt;2196000,1453000,IF(N437&lt;2200000,1456000,IF(N437&lt;6600000,ROUND(IF(FLOOR(N437,4000)&lt;=3600000,FLOOR(N437,4000)*0.7-80000,FLOOR(N437,4000)*0.8-440000),0),IF(N437&lt;=8500000,ROUNDDOWN(N437*0.9-1100000,0),N437-1950000))))))),IF(N437&lt;651000,0,IF(N437&lt;1900000,N437-650000,IF(N437&lt;6600000,ROUND(IF(FLOOR(N437,4000)&lt;=3600000,FLOOR(N437,4000)*0.7-80000,FLOOR(N437,4000)*0.8-440000),0),IF(N437&lt;=8500000,ROUNDDOWN(N437*0.9-1100000,0),N437-1950000)))))</f>
        <v/>
      </c>
      <c r="R437" s="25">
        <f>IF(F437=1,LOOKUP(Q437,{0,4890001,6550001,23500001},{1040000,670000,620000,0}),LOOKUP(Q437,{0,1320001,3360001,4890001,6550001,23500001},{950000,880000,680000,630000,580000,0}))</f>
        <v/>
      </c>
      <c r="S437" s="25">
        <f>MAX(0,ROUNDDOWN(Q437-O437-R437-G437,-3))</f>
        <v/>
      </c>
      <c r="T437" s="25">
        <f>IF(S437&lt;=0,0,ROUNDDOWN(S437*LOOKUP(S437,{0,1950001,3300001,6950001,9000001,18000001,40000001},{0.05,0.1,0.2,0.23,0.33,0.4,0.45})-LOOKUP(S437,{0,1950001,3300001,6950001,9000001,18000001,40000001},{0,97500,427500,636000,1536000,2796000,4796000}),0)+ROUNDDOWN(ROUNDDOWN(S437*LOOKUP(S437,{0,1950001,3300001,6950001,9000001,18000001,40000001},{0.05,0.1,0.2,0.23,0.33,0.4,0.45})-LOOKUP(S437,{0,1950001,3300001,6950001,9000001,18000001,40000001},{0,97500,427500,636000,1536000,2796000,4796000}),0)*0.021,0))</f>
        <v/>
      </c>
      <c r="U437" s="25">
        <f>P437-T437</f>
        <v/>
      </c>
      <c r="V437" s="26">
        <f>IF(AND(P437&gt;0,T437=0),1,0)</f>
        <v/>
      </c>
    </row>
    <row r="438">
      <c r="A438" t="inlineStr">
        <is>
          <t>1万円刻み</t>
        </is>
      </c>
      <c r="B438" s="25">
        <f>'4_1万円刻み'!$A$24</f>
        <v/>
      </c>
      <c r="C438" s="26" t="n">
        <v>4</v>
      </c>
      <c r="D438" s="27" t="n">
        <v>0</v>
      </c>
      <c r="E438" s="26" t="n">
        <v>7</v>
      </c>
      <c r="F438" s="26" t="n">
        <v>1</v>
      </c>
      <c r="G438" s="25" t="n">
        <v>0</v>
      </c>
      <c r="H438" s="25">
        <f>ROUND(B438*0.14575,0)</f>
        <v/>
      </c>
      <c r="I438" s="25">
        <f>B438-H438</f>
        <v/>
      </c>
      <c r="J438" s="25">
        <f>IF(MAX(0,I438-ROUNDUP(IF(I438&lt;=158333,54167,I438*LOOKUP(I438,{0,158334,300000,550000,708331},{0,0.3,0.2,0.1,0})+LOOKUP(I438,{0,158334,300000,550000,708331},{0,6667,36667,91667,162500})),0)-LOOKUP(I438,{0,2120834,2162500,2204167,2245834},{48334,40000,26667,13334,0}))&lt;=0,0,ROUND(MAX(0,I438-ROUNDUP(IF(I438&lt;=158333,54167,I438*LOOKUP(I438,{0,158334,300000,550000,708331},{0,0.3,0.2,0.1,0})+LOOKUP(I438,{0,158334,300000,550000,708331},{0,6667,36667,91667,162500})),0)-LOOKUP(I438,{0,2120834,2162500,2204167,2245834},{48334,40000,26667,13334,0}))*LOOKUP(MAX(0,I438-ROUNDUP(IF(I438&lt;=158333,54167,I438*LOOKUP(I438,{0,158334,300000,550000,708331},{0,0.3,0.2,0.1,0})+LOOKUP(I438,{0,158334,300000,550000,708331},{0,6667,36667,91667,162500})),0)-LOOKUP(I438,{0,2120834,2162500,2204167,2245834},{48334,40000,26667,13334,0})),{0,162501,275001,579167,750001,1500001,3333334},{0.05105,0.1021,0.2042,0.23483,0.33693,0.4084,0.45945})-LOOKUP(MAX(0,I438-ROUNDUP(IF(I438&lt;=158333,54167,I438*LOOKUP(I438,{0,158334,300000,550000,708331},{0,0.3,0.2,0.1,0})+LOOKUP(I438,{0,158334,300000,550000,708331},{0,6667,36667,91667,162500})),0)-LOOKUP(I438,{0,2120834,2162500,2204167,2245834},{48334,40000,26667,13334,0})),{0,162501,275001,579167,750001,1500001,3333334},{0,8296,36374,54113,130688,237893,408061}),-1))</f>
        <v/>
      </c>
      <c r="K438" s="25">
        <f>IF(AND(D438&gt;0,C438&gt;=E438),ROUND(B438*D438,0),0)</f>
        <v/>
      </c>
      <c r="L438" s="25">
        <f>ROUND(K438*0.14575,0)</f>
        <v/>
      </c>
      <c r="M438" s="25">
        <f>IF(K438=0,0,ROUNDDOWN(ROUND((K438-L438)*LOOKUP(I438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38" s="25">
        <f>B438*C438+K438</f>
        <v/>
      </c>
      <c r="O438" s="25">
        <f>H438*C438+L438</f>
        <v/>
      </c>
      <c r="P438" s="25">
        <f>J438*C438+M438</f>
        <v/>
      </c>
      <c r="Q438" s="25">
        <f>IF(F438=1,IF(N438&lt;741000,0,IF(N438&lt;2191000,N438-740000,IF(N438&lt;2193000,1451000,IF(N438&lt;2196000,1453000,IF(N438&lt;2200000,1456000,IF(N438&lt;6600000,ROUND(IF(FLOOR(N438,4000)&lt;=3600000,FLOOR(N438,4000)*0.7-80000,FLOOR(N438,4000)*0.8-440000),0),IF(N438&lt;=8500000,ROUNDDOWN(N438*0.9-1100000,0),N438-1950000))))))),IF(N438&lt;651000,0,IF(N438&lt;1900000,N438-650000,IF(N438&lt;6600000,ROUND(IF(FLOOR(N438,4000)&lt;=3600000,FLOOR(N438,4000)*0.7-80000,FLOOR(N438,4000)*0.8-440000),0),IF(N438&lt;=8500000,ROUNDDOWN(N438*0.9-1100000,0),N438-1950000)))))</f>
        <v/>
      </c>
      <c r="R438" s="25">
        <f>IF(F438=1,LOOKUP(Q438,{0,4890001,6550001,23500001},{1040000,670000,620000,0}),LOOKUP(Q438,{0,1320001,3360001,4890001,6550001,23500001},{950000,880000,680000,630000,580000,0}))</f>
        <v/>
      </c>
      <c r="S438" s="25">
        <f>MAX(0,ROUNDDOWN(Q438-O438-R438-G438,-3))</f>
        <v/>
      </c>
      <c r="T438" s="25">
        <f>IF(S438&lt;=0,0,ROUNDDOWN(S438*LOOKUP(S438,{0,1950001,3300001,6950001,9000001,18000001,40000001},{0.05,0.1,0.2,0.23,0.33,0.4,0.45})-LOOKUP(S438,{0,1950001,3300001,6950001,9000001,18000001,40000001},{0,97500,427500,636000,1536000,2796000,4796000}),0)+ROUNDDOWN(ROUNDDOWN(S438*LOOKUP(S438,{0,1950001,3300001,6950001,9000001,18000001,40000001},{0.05,0.1,0.2,0.23,0.33,0.4,0.45})-LOOKUP(S438,{0,1950001,3300001,6950001,9000001,18000001,40000001},{0,97500,427500,636000,1536000,2796000,4796000}),0)*0.021,0))</f>
        <v/>
      </c>
      <c r="U438" s="25">
        <f>P438-T438</f>
        <v/>
      </c>
      <c r="V438" s="26">
        <f>IF(AND(P438&gt;0,T438=0),1,0)</f>
        <v/>
      </c>
    </row>
    <row r="439">
      <c r="A439" t="inlineStr">
        <is>
          <t>1万円刻み</t>
        </is>
      </c>
      <c r="B439" s="25">
        <f>'4_1万円刻み'!$A$24</f>
        <v/>
      </c>
      <c r="C439" s="26" t="n">
        <v>5</v>
      </c>
      <c r="D439" s="27" t="n">
        <v>0</v>
      </c>
      <c r="E439" s="26" t="n">
        <v>7</v>
      </c>
      <c r="F439" s="26" t="n">
        <v>1</v>
      </c>
      <c r="G439" s="25" t="n">
        <v>0</v>
      </c>
      <c r="H439" s="25">
        <f>ROUND(B439*0.14575,0)</f>
        <v/>
      </c>
      <c r="I439" s="25">
        <f>B439-H439</f>
        <v/>
      </c>
      <c r="J439" s="25">
        <f>IF(MAX(0,I439-ROUNDUP(IF(I439&lt;=158333,54167,I439*LOOKUP(I439,{0,158334,300000,550000,708331},{0,0.3,0.2,0.1,0})+LOOKUP(I439,{0,158334,300000,550000,708331},{0,6667,36667,91667,162500})),0)-LOOKUP(I439,{0,2120834,2162500,2204167,2245834},{48334,40000,26667,13334,0}))&lt;=0,0,ROUND(MAX(0,I439-ROUNDUP(IF(I439&lt;=158333,54167,I439*LOOKUP(I439,{0,158334,300000,550000,708331},{0,0.3,0.2,0.1,0})+LOOKUP(I439,{0,158334,300000,550000,708331},{0,6667,36667,91667,162500})),0)-LOOKUP(I439,{0,2120834,2162500,2204167,2245834},{48334,40000,26667,13334,0}))*LOOKUP(MAX(0,I439-ROUNDUP(IF(I439&lt;=158333,54167,I439*LOOKUP(I439,{0,158334,300000,550000,708331},{0,0.3,0.2,0.1,0})+LOOKUP(I439,{0,158334,300000,550000,708331},{0,6667,36667,91667,162500})),0)-LOOKUP(I439,{0,2120834,2162500,2204167,2245834},{48334,40000,26667,13334,0})),{0,162501,275001,579167,750001,1500001,3333334},{0.05105,0.1021,0.2042,0.23483,0.33693,0.4084,0.45945})-LOOKUP(MAX(0,I439-ROUNDUP(IF(I439&lt;=158333,54167,I439*LOOKUP(I439,{0,158334,300000,550000,708331},{0,0.3,0.2,0.1,0})+LOOKUP(I439,{0,158334,300000,550000,708331},{0,6667,36667,91667,162500})),0)-LOOKUP(I439,{0,2120834,2162500,2204167,2245834},{48334,40000,26667,13334,0})),{0,162501,275001,579167,750001,1500001,3333334},{0,8296,36374,54113,130688,237893,408061}),-1))</f>
        <v/>
      </c>
      <c r="K439" s="25">
        <f>IF(AND(D439&gt;0,C439&gt;=E439),ROUND(B439*D439,0),0)</f>
        <v/>
      </c>
      <c r="L439" s="25">
        <f>ROUND(K439*0.14575,0)</f>
        <v/>
      </c>
      <c r="M439" s="25">
        <f>IF(K439=0,0,ROUNDDOWN(ROUND((K439-L439)*LOOKUP(I439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39" s="25">
        <f>B439*C439+K439</f>
        <v/>
      </c>
      <c r="O439" s="25">
        <f>H439*C439+L439</f>
        <v/>
      </c>
      <c r="P439" s="25">
        <f>J439*C439+M439</f>
        <v/>
      </c>
      <c r="Q439" s="25">
        <f>IF(F439=1,IF(N439&lt;741000,0,IF(N439&lt;2191000,N439-740000,IF(N439&lt;2193000,1451000,IF(N439&lt;2196000,1453000,IF(N439&lt;2200000,1456000,IF(N439&lt;6600000,ROUND(IF(FLOOR(N439,4000)&lt;=3600000,FLOOR(N439,4000)*0.7-80000,FLOOR(N439,4000)*0.8-440000),0),IF(N439&lt;=8500000,ROUNDDOWN(N439*0.9-1100000,0),N439-1950000))))))),IF(N439&lt;651000,0,IF(N439&lt;1900000,N439-650000,IF(N439&lt;6600000,ROUND(IF(FLOOR(N439,4000)&lt;=3600000,FLOOR(N439,4000)*0.7-80000,FLOOR(N439,4000)*0.8-440000),0),IF(N439&lt;=8500000,ROUNDDOWN(N439*0.9-1100000,0),N439-1950000)))))</f>
        <v/>
      </c>
      <c r="R439" s="25">
        <f>IF(F439=1,LOOKUP(Q439,{0,4890001,6550001,23500001},{1040000,670000,620000,0}),LOOKUP(Q439,{0,1320001,3360001,4890001,6550001,23500001},{950000,880000,680000,630000,580000,0}))</f>
        <v/>
      </c>
      <c r="S439" s="25">
        <f>MAX(0,ROUNDDOWN(Q439-O439-R439-G439,-3))</f>
        <v/>
      </c>
      <c r="T439" s="25">
        <f>IF(S439&lt;=0,0,ROUNDDOWN(S439*LOOKUP(S439,{0,1950001,3300001,6950001,9000001,18000001,40000001},{0.05,0.1,0.2,0.23,0.33,0.4,0.45})-LOOKUP(S439,{0,1950001,3300001,6950001,9000001,18000001,40000001},{0,97500,427500,636000,1536000,2796000,4796000}),0)+ROUNDDOWN(ROUNDDOWN(S439*LOOKUP(S439,{0,1950001,3300001,6950001,9000001,18000001,40000001},{0.05,0.1,0.2,0.23,0.33,0.4,0.45})-LOOKUP(S439,{0,1950001,3300001,6950001,9000001,18000001,40000001},{0,97500,427500,636000,1536000,2796000,4796000}),0)*0.021,0))</f>
        <v/>
      </c>
      <c r="U439" s="25">
        <f>P439-T439</f>
        <v/>
      </c>
      <c r="V439" s="26">
        <f>IF(AND(P439&gt;0,T439=0),1,0)</f>
        <v/>
      </c>
    </row>
    <row r="440">
      <c r="A440" t="inlineStr">
        <is>
          <t>1万円刻み</t>
        </is>
      </c>
      <c r="B440" s="25">
        <f>'4_1万円刻み'!$A$24</f>
        <v/>
      </c>
      <c r="C440" s="26" t="n">
        <v>6</v>
      </c>
      <c r="D440" s="27" t="n">
        <v>0</v>
      </c>
      <c r="E440" s="26" t="n">
        <v>7</v>
      </c>
      <c r="F440" s="26" t="n">
        <v>1</v>
      </c>
      <c r="G440" s="25" t="n">
        <v>0</v>
      </c>
      <c r="H440" s="25">
        <f>ROUND(B440*0.14575,0)</f>
        <v/>
      </c>
      <c r="I440" s="25">
        <f>B440-H440</f>
        <v/>
      </c>
      <c r="J440" s="25">
        <f>IF(MAX(0,I440-ROUNDUP(IF(I440&lt;=158333,54167,I440*LOOKUP(I440,{0,158334,300000,550000,708331},{0,0.3,0.2,0.1,0})+LOOKUP(I440,{0,158334,300000,550000,708331},{0,6667,36667,91667,162500})),0)-LOOKUP(I440,{0,2120834,2162500,2204167,2245834},{48334,40000,26667,13334,0}))&lt;=0,0,ROUND(MAX(0,I440-ROUNDUP(IF(I440&lt;=158333,54167,I440*LOOKUP(I440,{0,158334,300000,550000,708331},{0,0.3,0.2,0.1,0})+LOOKUP(I440,{0,158334,300000,550000,708331},{0,6667,36667,91667,162500})),0)-LOOKUP(I440,{0,2120834,2162500,2204167,2245834},{48334,40000,26667,13334,0}))*LOOKUP(MAX(0,I440-ROUNDUP(IF(I440&lt;=158333,54167,I440*LOOKUP(I440,{0,158334,300000,550000,708331},{0,0.3,0.2,0.1,0})+LOOKUP(I440,{0,158334,300000,550000,708331},{0,6667,36667,91667,162500})),0)-LOOKUP(I440,{0,2120834,2162500,2204167,2245834},{48334,40000,26667,13334,0})),{0,162501,275001,579167,750001,1500001,3333334},{0.05105,0.1021,0.2042,0.23483,0.33693,0.4084,0.45945})-LOOKUP(MAX(0,I440-ROUNDUP(IF(I440&lt;=158333,54167,I440*LOOKUP(I440,{0,158334,300000,550000,708331},{0,0.3,0.2,0.1,0})+LOOKUP(I440,{0,158334,300000,550000,708331},{0,6667,36667,91667,162500})),0)-LOOKUP(I440,{0,2120834,2162500,2204167,2245834},{48334,40000,26667,13334,0})),{0,162501,275001,579167,750001,1500001,3333334},{0,8296,36374,54113,130688,237893,408061}),-1))</f>
        <v/>
      </c>
      <c r="K440" s="25">
        <f>IF(AND(D440&gt;0,C440&gt;=E440),ROUND(B440*D440,0),0)</f>
        <v/>
      </c>
      <c r="L440" s="25">
        <f>ROUND(K440*0.14575,0)</f>
        <v/>
      </c>
      <c r="M440" s="25">
        <f>IF(K440=0,0,ROUNDDOWN(ROUND((K440-L440)*LOOKUP(I440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40" s="25">
        <f>B440*C440+K440</f>
        <v/>
      </c>
      <c r="O440" s="25">
        <f>H440*C440+L440</f>
        <v/>
      </c>
      <c r="P440" s="25">
        <f>J440*C440+M440</f>
        <v/>
      </c>
      <c r="Q440" s="25">
        <f>IF(F440=1,IF(N440&lt;741000,0,IF(N440&lt;2191000,N440-740000,IF(N440&lt;2193000,1451000,IF(N440&lt;2196000,1453000,IF(N440&lt;2200000,1456000,IF(N440&lt;6600000,ROUND(IF(FLOOR(N440,4000)&lt;=3600000,FLOOR(N440,4000)*0.7-80000,FLOOR(N440,4000)*0.8-440000),0),IF(N440&lt;=8500000,ROUNDDOWN(N440*0.9-1100000,0),N440-1950000))))))),IF(N440&lt;651000,0,IF(N440&lt;1900000,N440-650000,IF(N440&lt;6600000,ROUND(IF(FLOOR(N440,4000)&lt;=3600000,FLOOR(N440,4000)*0.7-80000,FLOOR(N440,4000)*0.8-440000),0),IF(N440&lt;=8500000,ROUNDDOWN(N440*0.9-1100000,0),N440-1950000)))))</f>
        <v/>
      </c>
      <c r="R440" s="25">
        <f>IF(F440=1,LOOKUP(Q440,{0,4890001,6550001,23500001},{1040000,670000,620000,0}),LOOKUP(Q440,{0,1320001,3360001,4890001,6550001,23500001},{950000,880000,680000,630000,580000,0}))</f>
        <v/>
      </c>
      <c r="S440" s="25">
        <f>MAX(0,ROUNDDOWN(Q440-O440-R440-G440,-3))</f>
        <v/>
      </c>
      <c r="T440" s="25">
        <f>IF(S440&lt;=0,0,ROUNDDOWN(S440*LOOKUP(S440,{0,1950001,3300001,6950001,9000001,18000001,40000001},{0.05,0.1,0.2,0.23,0.33,0.4,0.45})-LOOKUP(S440,{0,1950001,3300001,6950001,9000001,18000001,40000001},{0,97500,427500,636000,1536000,2796000,4796000}),0)+ROUNDDOWN(ROUNDDOWN(S440*LOOKUP(S440,{0,1950001,3300001,6950001,9000001,18000001,40000001},{0.05,0.1,0.2,0.23,0.33,0.4,0.45})-LOOKUP(S440,{0,1950001,3300001,6950001,9000001,18000001,40000001},{0,97500,427500,636000,1536000,2796000,4796000}),0)*0.021,0))</f>
        <v/>
      </c>
      <c r="U440" s="25">
        <f>P440-T440</f>
        <v/>
      </c>
      <c r="V440" s="26">
        <f>IF(AND(P440&gt;0,T440=0),1,0)</f>
        <v/>
      </c>
    </row>
    <row r="441">
      <c r="A441" t="inlineStr">
        <is>
          <t>1万円刻み</t>
        </is>
      </c>
      <c r="B441" s="25">
        <f>'4_1万円刻み'!$A$24</f>
        <v/>
      </c>
      <c r="C441" s="26" t="n">
        <v>7</v>
      </c>
      <c r="D441" s="27" t="n">
        <v>0</v>
      </c>
      <c r="E441" s="26" t="n">
        <v>7</v>
      </c>
      <c r="F441" s="26" t="n">
        <v>1</v>
      </c>
      <c r="G441" s="25" t="n">
        <v>0</v>
      </c>
      <c r="H441" s="25">
        <f>ROUND(B441*0.14575,0)</f>
        <v/>
      </c>
      <c r="I441" s="25">
        <f>B441-H441</f>
        <v/>
      </c>
      <c r="J441" s="25">
        <f>IF(MAX(0,I441-ROUNDUP(IF(I441&lt;=158333,54167,I441*LOOKUP(I441,{0,158334,300000,550000,708331},{0,0.3,0.2,0.1,0})+LOOKUP(I441,{0,158334,300000,550000,708331},{0,6667,36667,91667,162500})),0)-LOOKUP(I441,{0,2120834,2162500,2204167,2245834},{48334,40000,26667,13334,0}))&lt;=0,0,ROUND(MAX(0,I441-ROUNDUP(IF(I441&lt;=158333,54167,I441*LOOKUP(I441,{0,158334,300000,550000,708331},{0,0.3,0.2,0.1,0})+LOOKUP(I441,{0,158334,300000,550000,708331},{0,6667,36667,91667,162500})),0)-LOOKUP(I441,{0,2120834,2162500,2204167,2245834},{48334,40000,26667,13334,0}))*LOOKUP(MAX(0,I441-ROUNDUP(IF(I441&lt;=158333,54167,I441*LOOKUP(I441,{0,158334,300000,550000,708331},{0,0.3,0.2,0.1,0})+LOOKUP(I441,{0,158334,300000,550000,708331},{0,6667,36667,91667,162500})),0)-LOOKUP(I441,{0,2120834,2162500,2204167,2245834},{48334,40000,26667,13334,0})),{0,162501,275001,579167,750001,1500001,3333334},{0.05105,0.1021,0.2042,0.23483,0.33693,0.4084,0.45945})-LOOKUP(MAX(0,I441-ROUNDUP(IF(I441&lt;=158333,54167,I441*LOOKUP(I441,{0,158334,300000,550000,708331},{0,0.3,0.2,0.1,0})+LOOKUP(I441,{0,158334,300000,550000,708331},{0,6667,36667,91667,162500})),0)-LOOKUP(I441,{0,2120834,2162500,2204167,2245834},{48334,40000,26667,13334,0})),{0,162501,275001,579167,750001,1500001,3333334},{0,8296,36374,54113,130688,237893,408061}),-1))</f>
        <v/>
      </c>
      <c r="K441" s="25">
        <f>IF(AND(D441&gt;0,C441&gt;=E441),ROUND(B441*D441,0),0)</f>
        <v/>
      </c>
      <c r="L441" s="25">
        <f>ROUND(K441*0.14575,0)</f>
        <v/>
      </c>
      <c r="M441" s="25">
        <f>IF(K441=0,0,ROUNDDOWN(ROUND((K441-L441)*LOOKUP(I441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41" s="25">
        <f>B441*C441+K441</f>
        <v/>
      </c>
      <c r="O441" s="25">
        <f>H441*C441+L441</f>
        <v/>
      </c>
      <c r="P441" s="25">
        <f>J441*C441+M441</f>
        <v/>
      </c>
      <c r="Q441" s="25">
        <f>IF(F441=1,IF(N441&lt;741000,0,IF(N441&lt;2191000,N441-740000,IF(N441&lt;2193000,1451000,IF(N441&lt;2196000,1453000,IF(N441&lt;2200000,1456000,IF(N441&lt;6600000,ROUND(IF(FLOOR(N441,4000)&lt;=3600000,FLOOR(N441,4000)*0.7-80000,FLOOR(N441,4000)*0.8-440000),0),IF(N441&lt;=8500000,ROUNDDOWN(N441*0.9-1100000,0),N441-1950000))))))),IF(N441&lt;651000,0,IF(N441&lt;1900000,N441-650000,IF(N441&lt;6600000,ROUND(IF(FLOOR(N441,4000)&lt;=3600000,FLOOR(N441,4000)*0.7-80000,FLOOR(N441,4000)*0.8-440000),0),IF(N441&lt;=8500000,ROUNDDOWN(N441*0.9-1100000,0),N441-1950000)))))</f>
        <v/>
      </c>
      <c r="R441" s="25">
        <f>IF(F441=1,LOOKUP(Q441,{0,4890001,6550001,23500001},{1040000,670000,620000,0}),LOOKUP(Q441,{0,1320001,3360001,4890001,6550001,23500001},{950000,880000,680000,630000,580000,0}))</f>
        <v/>
      </c>
      <c r="S441" s="25">
        <f>MAX(0,ROUNDDOWN(Q441-O441-R441-G441,-3))</f>
        <v/>
      </c>
      <c r="T441" s="25">
        <f>IF(S441&lt;=0,0,ROUNDDOWN(S441*LOOKUP(S441,{0,1950001,3300001,6950001,9000001,18000001,40000001},{0.05,0.1,0.2,0.23,0.33,0.4,0.45})-LOOKUP(S441,{0,1950001,3300001,6950001,9000001,18000001,40000001},{0,97500,427500,636000,1536000,2796000,4796000}),0)+ROUNDDOWN(ROUNDDOWN(S441*LOOKUP(S441,{0,1950001,3300001,6950001,9000001,18000001,40000001},{0.05,0.1,0.2,0.23,0.33,0.4,0.45})-LOOKUP(S441,{0,1950001,3300001,6950001,9000001,18000001,40000001},{0,97500,427500,636000,1536000,2796000,4796000}),0)*0.021,0))</f>
        <v/>
      </c>
      <c r="U441" s="25">
        <f>P441-T441</f>
        <v/>
      </c>
      <c r="V441" s="26">
        <f>IF(AND(P441&gt;0,T441=0),1,0)</f>
        <v/>
      </c>
    </row>
    <row r="442">
      <c r="A442" t="inlineStr">
        <is>
          <t>1万円刻み</t>
        </is>
      </c>
      <c r="B442" s="25">
        <f>'4_1万円刻み'!$A$24</f>
        <v/>
      </c>
      <c r="C442" s="26" t="n">
        <v>8</v>
      </c>
      <c r="D442" s="27" t="n">
        <v>0</v>
      </c>
      <c r="E442" s="26" t="n">
        <v>7</v>
      </c>
      <c r="F442" s="26" t="n">
        <v>1</v>
      </c>
      <c r="G442" s="25" t="n">
        <v>0</v>
      </c>
      <c r="H442" s="25">
        <f>ROUND(B442*0.14575,0)</f>
        <v/>
      </c>
      <c r="I442" s="25">
        <f>B442-H442</f>
        <v/>
      </c>
      <c r="J442" s="25">
        <f>IF(MAX(0,I442-ROUNDUP(IF(I442&lt;=158333,54167,I442*LOOKUP(I442,{0,158334,300000,550000,708331},{0,0.3,0.2,0.1,0})+LOOKUP(I442,{0,158334,300000,550000,708331},{0,6667,36667,91667,162500})),0)-LOOKUP(I442,{0,2120834,2162500,2204167,2245834},{48334,40000,26667,13334,0}))&lt;=0,0,ROUND(MAX(0,I442-ROUNDUP(IF(I442&lt;=158333,54167,I442*LOOKUP(I442,{0,158334,300000,550000,708331},{0,0.3,0.2,0.1,0})+LOOKUP(I442,{0,158334,300000,550000,708331},{0,6667,36667,91667,162500})),0)-LOOKUP(I442,{0,2120834,2162500,2204167,2245834},{48334,40000,26667,13334,0}))*LOOKUP(MAX(0,I442-ROUNDUP(IF(I442&lt;=158333,54167,I442*LOOKUP(I442,{0,158334,300000,550000,708331},{0,0.3,0.2,0.1,0})+LOOKUP(I442,{0,158334,300000,550000,708331},{0,6667,36667,91667,162500})),0)-LOOKUP(I442,{0,2120834,2162500,2204167,2245834},{48334,40000,26667,13334,0})),{0,162501,275001,579167,750001,1500001,3333334},{0.05105,0.1021,0.2042,0.23483,0.33693,0.4084,0.45945})-LOOKUP(MAX(0,I442-ROUNDUP(IF(I442&lt;=158333,54167,I442*LOOKUP(I442,{0,158334,300000,550000,708331},{0,0.3,0.2,0.1,0})+LOOKUP(I442,{0,158334,300000,550000,708331},{0,6667,36667,91667,162500})),0)-LOOKUP(I442,{0,2120834,2162500,2204167,2245834},{48334,40000,26667,13334,0})),{0,162501,275001,579167,750001,1500001,3333334},{0,8296,36374,54113,130688,237893,408061}),-1))</f>
        <v/>
      </c>
      <c r="K442" s="25">
        <f>IF(AND(D442&gt;0,C442&gt;=E442),ROUND(B442*D442,0),0)</f>
        <v/>
      </c>
      <c r="L442" s="25">
        <f>ROUND(K442*0.14575,0)</f>
        <v/>
      </c>
      <c r="M442" s="25">
        <f>IF(K442=0,0,ROUNDDOWN(ROUND((K442-L442)*LOOKUP(I442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42" s="25">
        <f>B442*C442+K442</f>
        <v/>
      </c>
      <c r="O442" s="25">
        <f>H442*C442+L442</f>
        <v/>
      </c>
      <c r="P442" s="25">
        <f>J442*C442+M442</f>
        <v/>
      </c>
      <c r="Q442" s="25">
        <f>IF(F442=1,IF(N442&lt;741000,0,IF(N442&lt;2191000,N442-740000,IF(N442&lt;2193000,1451000,IF(N442&lt;2196000,1453000,IF(N442&lt;2200000,1456000,IF(N442&lt;6600000,ROUND(IF(FLOOR(N442,4000)&lt;=3600000,FLOOR(N442,4000)*0.7-80000,FLOOR(N442,4000)*0.8-440000),0),IF(N442&lt;=8500000,ROUNDDOWN(N442*0.9-1100000,0),N442-1950000))))))),IF(N442&lt;651000,0,IF(N442&lt;1900000,N442-650000,IF(N442&lt;6600000,ROUND(IF(FLOOR(N442,4000)&lt;=3600000,FLOOR(N442,4000)*0.7-80000,FLOOR(N442,4000)*0.8-440000),0),IF(N442&lt;=8500000,ROUNDDOWN(N442*0.9-1100000,0),N442-1950000)))))</f>
        <v/>
      </c>
      <c r="R442" s="25">
        <f>IF(F442=1,LOOKUP(Q442,{0,4890001,6550001,23500001},{1040000,670000,620000,0}),LOOKUP(Q442,{0,1320001,3360001,4890001,6550001,23500001},{950000,880000,680000,630000,580000,0}))</f>
        <v/>
      </c>
      <c r="S442" s="25">
        <f>MAX(0,ROUNDDOWN(Q442-O442-R442-G442,-3))</f>
        <v/>
      </c>
      <c r="T442" s="25">
        <f>IF(S442&lt;=0,0,ROUNDDOWN(S442*LOOKUP(S442,{0,1950001,3300001,6950001,9000001,18000001,40000001},{0.05,0.1,0.2,0.23,0.33,0.4,0.45})-LOOKUP(S442,{0,1950001,3300001,6950001,9000001,18000001,40000001},{0,97500,427500,636000,1536000,2796000,4796000}),0)+ROUNDDOWN(ROUNDDOWN(S442*LOOKUP(S442,{0,1950001,3300001,6950001,9000001,18000001,40000001},{0.05,0.1,0.2,0.23,0.33,0.4,0.45})-LOOKUP(S442,{0,1950001,3300001,6950001,9000001,18000001,40000001},{0,97500,427500,636000,1536000,2796000,4796000}),0)*0.021,0))</f>
        <v/>
      </c>
      <c r="U442" s="25">
        <f>P442-T442</f>
        <v/>
      </c>
      <c r="V442" s="26">
        <f>IF(AND(P442&gt;0,T442=0),1,0)</f>
        <v/>
      </c>
    </row>
    <row r="443">
      <c r="A443" t="inlineStr">
        <is>
          <t>1万円刻み</t>
        </is>
      </c>
      <c r="B443" s="25">
        <f>'4_1万円刻み'!$A$24</f>
        <v/>
      </c>
      <c r="C443" s="26" t="n">
        <v>9</v>
      </c>
      <c r="D443" s="27" t="n">
        <v>0</v>
      </c>
      <c r="E443" s="26" t="n">
        <v>7</v>
      </c>
      <c r="F443" s="26" t="n">
        <v>1</v>
      </c>
      <c r="G443" s="25" t="n">
        <v>0</v>
      </c>
      <c r="H443" s="25">
        <f>ROUND(B443*0.14575,0)</f>
        <v/>
      </c>
      <c r="I443" s="25">
        <f>B443-H443</f>
        <v/>
      </c>
      <c r="J443" s="25">
        <f>IF(MAX(0,I443-ROUNDUP(IF(I443&lt;=158333,54167,I443*LOOKUP(I443,{0,158334,300000,550000,708331},{0,0.3,0.2,0.1,0})+LOOKUP(I443,{0,158334,300000,550000,708331},{0,6667,36667,91667,162500})),0)-LOOKUP(I443,{0,2120834,2162500,2204167,2245834},{48334,40000,26667,13334,0}))&lt;=0,0,ROUND(MAX(0,I443-ROUNDUP(IF(I443&lt;=158333,54167,I443*LOOKUP(I443,{0,158334,300000,550000,708331},{0,0.3,0.2,0.1,0})+LOOKUP(I443,{0,158334,300000,550000,708331},{0,6667,36667,91667,162500})),0)-LOOKUP(I443,{0,2120834,2162500,2204167,2245834},{48334,40000,26667,13334,0}))*LOOKUP(MAX(0,I443-ROUNDUP(IF(I443&lt;=158333,54167,I443*LOOKUP(I443,{0,158334,300000,550000,708331},{0,0.3,0.2,0.1,0})+LOOKUP(I443,{0,158334,300000,550000,708331},{0,6667,36667,91667,162500})),0)-LOOKUP(I443,{0,2120834,2162500,2204167,2245834},{48334,40000,26667,13334,0})),{0,162501,275001,579167,750001,1500001,3333334},{0.05105,0.1021,0.2042,0.23483,0.33693,0.4084,0.45945})-LOOKUP(MAX(0,I443-ROUNDUP(IF(I443&lt;=158333,54167,I443*LOOKUP(I443,{0,158334,300000,550000,708331},{0,0.3,0.2,0.1,0})+LOOKUP(I443,{0,158334,300000,550000,708331},{0,6667,36667,91667,162500})),0)-LOOKUP(I443,{0,2120834,2162500,2204167,2245834},{48334,40000,26667,13334,0})),{0,162501,275001,579167,750001,1500001,3333334},{0,8296,36374,54113,130688,237893,408061}),-1))</f>
        <v/>
      </c>
      <c r="K443" s="25">
        <f>IF(AND(D443&gt;0,C443&gt;=E443),ROUND(B443*D443,0),0)</f>
        <v/>
      </c>
      <c r="L443" s="25">
        <f>ROUND(K443*0.14575,0)</f>
        <v/>
      </c>
      <c r="M443" s="25">
        <f>IF(K443=0,0,ROUNDDOWN(ROUND((K443-L443)*LOOKUP(I443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43" s="25">
        <f>B443*C443+K443</f>
        <v/>
      </c>
      <c r="O443" s="25">
        <f>H443*C443+L443</f>
        <v/>
      </c>
      <c r="P443" s="25">
        <f>J443*C443+M443</f>
        <v/>
      </c>
      <c r="Q443" s="25">
        <f>IF(F443=1,IF(N443&lt;741000,0,IF(N443&lt;2191000,N443-740000,IF(N443&lt;2193000,1451000,IF(N443&lt;2196000,1453000,IF(N443&lt;2200000,1456000,IF(N443&lt;6600000,ROUND(IF(FLOOR(N443,4000)&lt;=3600000,FLOOR(N443,4000)*0.7-80000,FLOOR(N443,4000)*0.8-440000),0),IF(N443&lt;=8500000,ROUNDDOWN(N443*0.9-1100000,0),N443-1950000))))))),IF(N443&lt;651000,0,IF(N443&lt;1900000,N443-650000,IF(N443&lt;6600000,ROUND(IF(FLOOR(N443,4000)&lt;=3600000,FLOOR(N443,4000)*0.7-80000,FLOOR(N443,4000)*0.8-440000),0),IF(N443&lt;=8500000,ROUNDDOWN(N443*0.9-1100000,0),N443-1950000)))))</f>
        <v/>
      </c>
      <c r="R443" s="25">
        <f>IF(F443=1,LOOKUP(Q443,{0,4890001,6550001,23500001},{1040000,670000,620000,0}),LOOKUP(Q443,{0,1320001,3360001,4890001,6550001,23500001},{950000,880000,680000,630000,580000,0}))</f>
        <v/>
      </c>
      <c r="S443" s="25">
        <f>MAX(0,ROUNDDOWN(Q443-O443-R443-G443,-3))</f>
        <v/>
      </c>
      <c r="T443" s="25">
        <f>IF(S443&lt;=0,0,ROUNDDOWN(S443*LOOKUP(S443,{0,1950001,3300001,6950001,9000001,18000001,40000001},{0.05,0.1,0.2,0.23,0.33,0.4,0.45})-LOOKUP(S443,{0,1950001,3300001,6950001,9000001,18000001,40000001},{0,97500,427500,636000,1536000,2796000,4796000}),0)+ROUNDDOWN(ROUNDDOWN(S443*LOOKUP(S443,{0,1950001,3300001,6950001,9000001,18000001,40000001},{0.05,0.1,0.2,0.23,0.33,0.4,0.45})-LOOKUP(S443,{0,1950001,3300001,6950001,9000001,18000001,40000001},{0,97500,427500,636000,1536000,2796000,4796000}),0)*0.021,0))</f>
        <v/>
      </c>
      <c r="U443" s="25">
        <f>P443-T443</f>
        <v/>
      </c>
      <c r="V443" s="26">
        <f>IF(AND(P443&gt;0,T443=0),1,0)</f>
        <v/>
      </c>
    </row>
    <row r="444">
      <c r="A444" t="inlineStr">
        <is>
          <t>1万円刻み</t>
        </is>
      </c>
      <c r="B444" s="25">
        <f>'4_1万円刻み'!$A$24</f>
        <v/>
      </c>
      <c r="C444" s="26" t="n">
        <v>10</v>
      </c>
      <c r="D444" s="27" t="n">
        <v>0</v>
      </c>
      <c r="E444" s="26" t="n">
        <v>7</v>
      </c>
      <c r="F444" s="26" t="n">
        <v>1</v>
      </c>
      <c r="G444" s="25" t="n">
        <v>0</v>
      </c>
      <c r="H444" s="25">
        <f>ROUND(B444*0.14575,0)</f>
        <v/>
      </c>
      <c r="I444" s="25">
        <f>B444-H444</f>
        <v/>
      </c>
      <c r="J444" s="25">
        <f>IF(MAX(0,I444-ROUNDUP(IF(I444&lt;=158333,54167,I444*LOOKUP(I444,{0,158334,300000,550000,708331},{0,0.3,0.2,0.1,0})+LOOKUP(I444,{0,158334,300000,550000,708331},{0,6667,36667,91667,162500})),0)-LOOKUP(I444,{0,2120834,2162500,2204167,2245834},{48334,40000,26667,13334,0}))&lt;=0,0,ROUND(MAX(0,I444-ROUNDUP(IF(I444&lt;=158333,54167,I444*LOOKUP(I444,{0,158334,300000,550000,708331},{0,0.3,0.2,0.1,0})+LOOKUP(I444,{0,158334,300000,550000,708331},{0,6667,36667,91667,162500})),0)-LOOKUP(I444,{0,2120834,2162500,2204167,2245834},{48334,40000,26667,13334,0}))*LOOKUP(MAX(0,I444-ROUNDUP(IF(I444&lt;=158333,54167,I444*LOOKUP(I444,{0,158334,300000,550000,708331},{0,0.3,0.2,0.1,0})+LOOKUP(I444,{0,158334,300000,550000,708331},{0,6667,36667,91667,162500})),0)-LOOKUP(I444,{0,2120834,2162500,2204167,2245834},{48334,40000,26667,13334,0})),{0,162501,275001,579167,750001,1500001,3333334},{0.05105,0.1021,0.2042,0.23483,0.33693,0.4084,0.45945})-LOOKUP(MAX(0,I444-ROUNDUP(IF(I444&lt;=158333,54167,I444*LOOKUP(I444,{0,158334,300000,550000,708331},{0,0.3,0.2,0.1,0})+LOOKUP(I444,{0,158334,300000,550000,708331},{0,6667,36667,91667,162500})),0)-LOOKUP(I444,{0,2120834,2162500,2204167,2245834},{48334,40000,26667,13334,0})),{0,162501,275001,579167,750001,1500001,3333334},{0,8296,36374,54113,130688,237893,408061}),-1))</f>
        <v/>
      </c>
      <c r="K444" s="25">
        <f>IF(AND(D444&gt;0,C444&gt;=E444),ROUND(B444*D444,0),0)</f>
        <v/>
      </c>
      <c r="L444" s="25">
        <f>ROUND(K444*0.14575,0)</f>
        <v/>
      </c>
      <c r="M444" s="25">
        <f>IF(K444=0,0,ROUNDDOWN(ROUND((K444-L444)*LOOKUP(I444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44" s="25">
        <f>B444*C444+K444</f>
        <v/>
      </c>
      <c r="O444" s="25">
        <f>H444*C444+L444</f>
        <v/>
      </c>
      <c r="P444" s="25">
        <f>J444*C444+M444</f>
        <v/>
      </c>
      <c r="Q444" s="25">
        <f>IF(F444=1,IF(N444&lt;741000,0,IF(N444&lt;2191000,N444-740000,IF(N444&lt;2193000,1451000,IF(N444&lt;2196000,1453000,IF(N444&lt;2200000,1456000,IF(N444&lt;6600000,ROUND(IF(FLOOR(N444,4000)&lt;=3600000,FLOOR(N444,4000)*0.7-80000,FLOOR(N444,4000)*0.8-440000),0),IF(N444&lt;=8500000,ROUNDDOWN(N444*0.9-1100000,0),N444-1950000))))))),IF(N444&lt;651000,0,IF(N444&lt;1900000,N444-650000,IF(N444&lt;6600000,ROUND(IF(FLOOR(N444,4000)&lt;=3600000,FLOOR(N444,4000)*0.7-80000,FLOOR(N444,4000)*0.8-440000),0),IF(N444&lt;=8500000,ROUNDDOWN(N444*0.9-1100000,0),N444-1950000)))))</f>
        <v/>
      </c>
      <c r="R444" s="25">
        <f>IF(F444=1,LOOKUP(Q444,{0,4890001,6550001,23500001},{1040000,670000,620000,0}),LOOKUP(Q444,{0,1320001,3360001,4890001,6550001,23500001},{950000,880000,680000,630000,580000,0}))</f>
        <v/>
      </c>
      <c r="S444" s="25">
        <f>MAX(0,ROUNDDOWN(Q444-O444-R444-G444,-3))</f>
        <v/>
      </c>
      <c r="T444" s="25">
        <f>IF(S444&lt;=0,0,ROUNDDOWN(S444*LOOKUP(S444,{0,1950001,3300001,6950001,9000001,18000001,40000001},{0.05,0.1,0.2,0.23,0.33,0.4,0.45})-LOOKUP(S444,{0,1950001,3300001,6950001,9000001,18000001,40000001},{0,97500,427500,636000,1536000,2796000,4796000}),0)+ROUNDDOWN(ROUNDDOWN(S444*LOOKUP(S444,{0,1950001,3300001,6950001,9000001,18000001,40000001},{0.05,0.1,0.2,0.23,0.33,0.4,0.45})-LOOKUP(S444,{0,1950001,3300001,6950001,9000001,18000001,40000001},{0,97500,427500,636000,1536000,2796000,4796000}),0)*0.021,0))</f>
        <v/>
      </c>
      <c r="U444" s="25">
        <f>P444-T444</f>
        <v/>
      </c>
      <c r="V444" s="26">
        <f>IF(AND(P444&gt;0,T444=0),1,0)</f>
        <v/>
      </c>
    </row>
    <row r="445">
      <c r="A445" t="inlineStr">
        <is>
          <t>1万円刻み</t>
        </is>
      </c>
      <c r="B445" s="25">
        <f>'4_1万円刻み'!$A$24</f>
        <v/>
      </c>
      <c r="C445" s="26" t="n">
        <v>11</v>
      </c>
      <c r="D445" s="27" t="n">
        <v>0</v>
      </c>
      <c r="E445" s="26" t="n">
        <v>7</v>
      </c>
      <c r="F445" s="26" t="n">
        <v>1</v>
      </c>
      <c r="G445" s="25" t="n">
        <v>0</v>
      </c>
      <c r="H445" s="25">
        <f>ROUND(B445*0.14575,0)</f>
        <v/>
      </c>
      <c r="I445" s="25">
        <f>B445-H445</f>
        <v/>
      </c>
      <c r="J445" s="25">
        <f>IF(MAX(0,I445-ROUNDUP(IF(I445&lt;=158333,54167,I445*LOOKUP(I445,{0,158334,300000,550000,708331},{0,0.3,0.2,0.1,0})+LOOKUP(I445,{0,158334,300000,550000,708331},{0,6667,36667,91667,162500})),0)-LOOKUP(I445,{0,2120834,2162500,2204167,2245834},{48334,40000,26667,13334,0}))&lt;=0,0,ROUND(MAX(0,I445-ROUNDUP(IF(I445&lt;=158333,54167,I445*LOOKUP(I445,{0,158334,300000,550000,708331},{0,0.3,0.2,0.1,0})+LOOKUP(I445,{0,158334,300000,550000,708331},{0,6667,36667,91667,162500})),0)-LOOKUP(I445,{0,2120834,2162500,2204167,2245834},{48334,40000,26667,13334,0}))*LOOKUP(MAX(0,I445-ROUNDUP(IF(I445&lt;=158333,54167,I445*LOOKUP(I445,{0,158334,300000,550000,708331},{0,0.3,0.2,0.1,0})+LOOKUP(I445,{0,158334,300000,550000,708331},{0,6667,36667,91667,162500})),0)-LOOKUP(I445,{0,2120834,2162500,2204167,2245834},{48334,40000,26667,13334,0})),{0,162501,275001,579167,750001,1500001,3333334},{0.05105,0.1021,0.2042,0.23483,0.33693,0.4084,0.45945})-LOOKUP(MAX(0,I445-ROUNDUP(IF(I445&lt;=158333,54167,I445*LOOKUP(I445,{0,158334,300000,550000,708331},{0,0.3,0.2,0.1,0})+LOOKUP(I445,{0,158334,300000,550000,708331},{0,6667,36667,91667,162500})),0)-LOOKUP(I445,{0,2120834,2162500,2204167,2245834},{48334,40000,26667,13334,0})),{0,162501,275001,579167,750001,1500001,3333334},{0,8296,36374,54113,130688,237893,408061}),-1))</f>
        <v/>
      </c>
      <c r="K445" s="25">
        <f>IF(AND(D445&gt;0,C445&gt;=E445),ROUND(B445*D445,0),0)</f>
        <v/>
      </c>
      <c r="L445" s="25">
        <f>ROUND(K445*0.14575,0)</f>
        <v/>
      </c>
      <c r="M445" s="25">
        <f>IF(K445=0,0,ROUNDDOWN(ROUND((K445-L445)*LOOKUP(I445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45" s="25">
        <f>B445*C445+K445</f>
        <v/>
      </c>
      <c r="O445" s="25">
        <f>H445*C445+L445</f>
        <v/>
      </c>
      <c r="P445" s="25">
        <f>J445*C445+M445</f>
        <v/>
      </c>
      <c r="Q445" s="25">
        <f>IF(F445=1,IF(N445&lt;741000,0,IF(N445&lt;2191000,N445-740000,IF(N445&lt;2193000,1451000,IF(N445&lt;2196000,1453000,IF(N445&lt;2200000,1456000,IF(N445&lt;6600000,ROUND(IF(FLOOR(N445,4000)&lt;=3600000,FLOOR(N445,4000)*0.7-80000,FLOOR(N445,4000)*0.8-440000),0),IF(N445&lt;=8500000,ROUNDDOWN(N445*0.9-1100000,0),N445-1950000))))))),IF(N445&lt;651000,0,IF(N445&lt;1900000,N445-650000,IF(N445&lt;6600000,ROUND(IF(FLOOR(N445,4000)&lt;=3600000,FLOOR(N445,4000)*0.7-80000,FLOOR(N445,4000)*0.8-440000),0),IF(N445&lt;=8500000,ROUNDDOWN(N445*0.9-1100000,0),N445-1950000)))))</f>
        <v/>
      </c>
      <c r="R445" s="25">
        <f>IF(F445=1,LOOKUP(Q445,{0,4890001,6550001,23500001},{1040000,670000,620000,0}),LOOKUP(Q445,{0,1320001,3360001,4890001,6550001,23500001},{950000,880000,680000,630000,580000,0}))</f>
        <v/>
      </c>
      <c r="S445" s="25">
        <f>MAX(0,ROUNDDOWN(Q445-O445-R445-G445,-3))</f>
        <v/>
      </c>
      <c r="T445" s="25">
        <f>IF(S445&lt;=0,0,ROUNDDOWN(S445*LOOKUP(S445,{0,1950001,3300001,6950001,9000001,18000001,40000001},{0.05,0.1,0.2,0.23,0.33,0.4,0.45})-LOOKUP(S445,{0,1950001,3300001,6950001,9000001,18000001,40000001},{0,97500,427500,636000,1536000,2796000,4796000}),0)+ROUNDDOWN(ROUNDDOWN(S445*LOOKUP(S445,{0,1950001,3300001,6950001,9000001,18000001,40000001},{0.05,0.1,0.2,0.23,0.33,0.4,0.45})-LOOKUP(S445,{0,1950001,3300001,6950001,9000001,18000001,40000001},{0,97500,427500,636000,1536000,2796000,4796000}),0)*0.021,0))</f>
        <v/>
      </c>
      <c r="U445" s="25">
        <f>P445-T445</f>
        <v/>
      </c>
      <c r="V445" s="26">
        <f>IF(AND(P445&gt;0,T445=0),1,0)</f>
        <v/>
      </c>
    </row>
    <row r="446">
      <c r="A446" t="inlineStr">
        <is>
          <t>1万円刻み</t>
        </is>
      </c>
      <c r="B446" s="25">
        <f>'4_1万円刻み'!$A$24</f>
        <v/>
      </c>
      <c r="C446" s="26" t="n">
        <v>12</v>
      </c>
      <c r="D446" s="27" t="n">
        <v>0</v>
      </c>
      <c r="E446" s="26" t="n">
        <v>7</v>
      </c>
      <c r="F446" s="26" t="n">
        <v>1</v>
      </c>
      <c r="G446" s="25" t="n">
        <v>0</v>
      </c>
      <c r="H446" s="25">
        <f>ROUND(B446*0.14575,0)</f>
        <v/>
      </c>
      <c r="I446" s="25">
        <f>B446-H446</f>
        <v/>
      </c>
      <c r="J446" s="25">
        <f>IF(MAX(0,I446-ROUNDUP(IF(I446&lt;=158333,54167,I446*LOOKUP(I446,{0,158334,300000,550000,708331},{0,0.3,0.2,0.1,0})+LOOKUP(I446,{0,158334,300000,550000,708331},{0,6667,36667,91667,162500})),0)-LOOKUP(I446,{0,2120834,2162500,2204167,2245834},{48334,40000,26667,13334,0}))&lt;=0,0,ROUND(MAX(0,I446-ROUNDUP(IF(I446&lt;=158333,54167,I446*LOOKUP(I446,{0,158334,300000,550000,708331},{0,0.3,0.2,0.1,0})+LOOKUP(I446,{0,158334,300000,550000,708331},{0,6667,36667,91667,162500})),0)-LOOKUP(I446,{0,2120834,2162500,2204167,2245834},{48334,40000,26667,13334,0}))*LOOKUP(MAX(0,I446-ROUNDUP(IF(I446&lt;=158333,54167,I446*LOOKUP(I446,{0,158334,300000,550000,708331},{0,0.3,0.2,0.1,0})+LOOKUP(I446,{0,158334,300000,550000,708331},{0,6667,36667,91667,162500})),0)-LOOKUP(I446,{0,2120834,2162500,2204167,2245834},{48334,40000,26667,13334,0})),{0,162501,275001,579167,750001,1500001,3333334},{0.05105,0.1021,0.2042,0.23483,0.33693,0.4084,0.45945})-LOOKUP(MAX(0,I446-ROUNDUP(IF(I446&lt;=158333,54167,I446*LOOKUP(I446,{0,158334,300000,550000,708331},{0,0.3,0.2,0.1,0})+LOOKUP(I446,{0,158334,300000,550000,708331},{0,6667,36667,91667,162500})),0)-LOOKUP(I446,{0,2120834,2162500,2204167,2245834},{48334,40000,26667,13334,0})),{0,162501,275001,579167,750001,1500001,3333334},{0,8296,36374,54113,130688,237893,408061}),-1))</f>
        <v/>
      </c>
      <c r="K446" s="25">
        <f>IF(AND(D446&gt;0,C446&gt;=E446),ROUND(B446*D446,0),0)</f>
        <v/>
      </c>
      <c r="L446" s="25">
        <f>ROUND(K446*0.14575,0)</f>
        <v/>
      </c>
      <c r="M446" s="25">
        <f>IF(K446=0,0,ROUNDDOWN(ROUND((K446-L446)*LOOKUP(I446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46" s="25">
        <f>B446*C446+K446</f>
        <v/>
      </c>
      <c r="O446" s="25">
        <f>H446*C446+L446</f>
        <v/>
      </c>
      <c r="P446" s="25">
        <f>J446*C446+M446</f>
        <v/>
      </c>
      <c r="Q446" s="25">
        <f>IF(F446=1,IF(N446&lt;741000,0,IF(N446&lt;2191000,N446-740000,IF(N446&lt;2193000,1451000,IF(N446&lt;2196000,1453000,IF(N446&lt;2200000,1456000,IF(N446&lt;6600000,ROUND(IF(FLOOR(N446,4000)&lt;=3600000,FLOOR(N446,4000)*0.7-80000,FLOOR(N446,4000)*0.8-440000),0),IF(N446&lt;=8500000,ROUNDDOWN(N446*0.9-1100000,0),N446-1950000))))))),IF(N446&lt;651000,0,IF(N446&lt;1900000,N446-650000,IF(N446&lt;6600000,ROUND(IF(FLOOR(N446,4000)&lt;=3600000,FLOOR(N446,4000)*0.7-80000,FLOOR(N446,4000)*0.8-440000),0),IF(N446&lt;=8500000,ROUNDDOWN(N446*0.9-1100000,0),N446-1950000)))))</f>
        <v/>
      </c>
      <c r="R446" s="25">
        <f>IF(F446=1,LOOKUP(Q446,{0,4890001,6550001,23500001},{1040000,670000,620000,0}),LOOKUP(Q446,{0,1320001,3360001,4890001,6550001,23500001},{950000,880000,680000,630000,580000,0}))</f>
        <v/>
      </c>
      <c r="S446" s="25">
        <f>MAX(0,ROUNDDOWN(Q446-O446-R446-G446,-3))</f>
        <v/>
      </c>
      <c r="T446" s="25">
        <f>IF(S446&lt;=0,0,ROUNDDOWN(S446*LOOKUP(S446,{0,1950001,3300001,6950001,9000001,18000001,40000001},{0.05,0.1,0.2,0.23,0.33,0.4,0.45})-LOOKUP(S446,{0,1950001,3300001,6950001,9000001,18000001,40000001},{0,97500,427500,636000,1536000,2796000,4796000}),0)+ROUNDDOWN(ROUNDDOWN(S446*LOOKUP(S446,{0,1950001,3300001,6950001,9000001,18000001,40000001},{0.05,0.1,0.2,0.23,0.33,0.4,0.45})-LOOKUP(S446,{0,1950001,3300001,6950001,9000001,18000001,40000001},{0,97500,427500,636000,1536000,2796000,4796000}),0)*0.021,0))</f>
        <v/>
      </c>
      <c r="U446" s="25">
        <f>P446-T446</f>
        <v/>
      </c>
      <c r="V446" s="26">
        <f>IF(AND(P446&gt;0,T446=0),1,0)</f>
        <v/>
      </c>
    </row>
    <row r="447">
      <c r="A447" t="inlineStr">
        <is>
          <t>1万円刻み</t>
        </is>
      </c>
      <c r="B447" s="25">
        <f>'4_1万円刻み'!$A$25</f>
        <v/>
      </c>
      <c r="C447" s="26" t="n">
        <v>1</v>
      </c>
      <c r="D447" s="27" t="n">
        <v>0</v>
      </c>
      <c r="E447" s="26" t="n">
        <v>7</v>
      </c>
      <c r="F447" s="26" t="n">
        <v>1</v>
      </c>
      <c r="G447" s="25" t="n">
        <v>0</v>
      </c>
      <c r="H447" s="25">
        <f>ROUND(B447*0.14575,0)</f>
        <v/>
      </c>
      <c r="I447" s="25">
        <f>B447-H447</f>
        <v/>
      </c>
      <c r="J447" s="25">
        <f>IF(MAX(0,I447-ROUNDUP(IF(I447&lt;=158333,54167,I447*LOOKUP(I447,{0,158334,300000,550000,708331},{0,0.3,0.2,0.1,0})+LOOKUP(I447,{0,158334,300000,550000,708331},{0,6667,36667,91667,162500})),0)-LOOKUP(I447,{0,2120834,2162500,2204167,2245834},{48334,40000,26667,13334,0}))&lt;=0,0,ROUND(MAX(0,I447-ROUNDUP(IF(I447&lt;=158333,54167,I447*LOOKUP(I447,{0,158334,300000,550000,708331},{0,0.3,0.2,0.1,0})+LOOKUP(I447,{0,158334,300000,550000,708331},{0,6667,36667,91667,162500})),0)-LOOKUP(I447,{0,2120834,2162500,2204167,2245834},{48334,40000,26667,13334,0}))*LOOKUP(MAX(0,I447-ROUNDUP(IF(I447&lt;=158333,54167,I447*LOOKUP(I447,{0,158334,300000,550000,708331},{0,0.3,0.2,0.1,0})+LOOKUP(I447,{0,158334,300000,550000,708331},{0,6667,36667,91667,162500})),0)-LOOKUP(I447,{0,2120834,2162500,2204167,2245834},{48334,40000,26667,13334,0})),{0,162501,275001,579167,750001,1500001,3333334},{0.05105,0.1021,0.2042,0.23483,0.33693,0.4084,0.45945})-LOOKUP(MAX(0,I447-ROUNDUP(IF(I447&lt;=158333,54167,I447*LOOKUP(I447,{0,158334,300000,550000,708331},{0,0.3,0.2,0.1,0})+LOOKUP(I447,{0,158334,300000,550000,708331},{0,6667,36667,91667,162500})),0)-LOOKUP(I447,{0,2120834,2162500,2204167,2245834},{48334,40000,26667,13334,0})),{0,162501,275001,579167,750001,1500001,3333334},{0,8296,36374,54113,130688,237893,408061}),-1))</f>
        <v/>
      </c>
      <c r="K447" s="25">
        <f>IF(AND(D447&gt;0,C447&gt;=E447),ROUND(B447*D447,0),0)</f>
        <v/>
      </c>
      <c r="L447" s="25">
        <f>ROUND(K447*0.14575,0)</f>
        <v/>
      </c>
      <c r="M447" s="25">
        <f>IF(K447=0,0,ROUNDDOWN(ROUND((K447-L447)*LOOKUP(I447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47" s="25">
        <f>B447*C447+K447</f>
        <v/>
      </c>
      <c r="O447" s="25">
        <f>H447*C447+L447</f>
        <v/>
      </c>
      <c r="P447" s="25">
        <f>J447*C447+M447</f>
        <v/>
      </c>
      <c r="Q447" s="25">
        <f>IF(F447=1,IF(N447&lt;741000,0,IF(N447&lt;2191000,N447-740000,IF(N447&lt;2193000,1451000,IF(N447&lt;2196000,1453000,IF(N447&lt;2200000,1456000,IF(N447&lt;6600000,ROUND(IF(FLOOR(N447,4000)&lt;=3600000,FLOOR(N447,4000)*0.7-80000,FLOOR(N447,4000)*0.8-440000),0),IF(N447&lt;=8500000,ROUNDDOWN(N447*0.9-1100000,0),N447-1950000))))))),IF(N447&lt;651000,0,IF(N447&lt;1900000,N447-650000,IF(N447&lt;6600000,ROUND(IF(FLOOR(N447,4000)&lt;=3600000,FLOOR(N447,4000)*0.7-80000,FLOOR(N447,4000)*0.8-440000),0),IF(N447&lt;=8500000,ROUNDDOWN(N447*0.9-1100000,0),N447-1950000)))))</f>
        <v/>
      </c>
      <c r="R447" s="25">
        <f>IF(F447=1,LOOKUP(Q447,{0,4890001,6550001,23500001},{1040000,670000,620000,0}),LOOKUP(Q447,{0,1320001,3360001,4890001,6550001,23500001},{950000,880000,680000,630000,580000,0}))</f>
        <v/>
      </c>
      <c r="S447" s="25">
        <f>MAX(0,ROUNDDOWN(Q447-O447-R447-G447,-3))</f>
        <v/>
      </c>
      <c r="T447" s="25">
        <f>IF(S447&lt;=0,0,ROUNDDOWN(S447*LOOKUP(S447,{0,1950001,3300001,6950001,9000001,18000001,40000001},{0.05,0.1,0.2,0.23,0.33,0.4,0.45})-LOOKUP(S447,{0,1950001,3300001,6950001,9000001,18000001,40000001},{0,97500,427500,636000,1536000,2796000,4796000}),0)+ROUNDDOWN(ROUNDDOWN(S447*LOOKUP(S447,{0,1950001,3300001,6950001,9000001,18000001,40000001},{0.05,0.1,0.2,0.23,0.33,0.4,0.45})-LOOKUP(S447,{0,1950001,3300001,6950001,9000001,18000001,40000001},{0,97500,427500,636000,1536000,2796000,4796000}),0)*0.021,0))</f>
        <v/>
      </c>
      <c r="U447" s="25">
        <f>P447-T447</f>
        <v/>
      </c>
      <c r="V447" s="26">
        <f>IF(AND(P447&gt;0,T447=0),1,0)</f>
        <v/>
      </c>
    </row>
    <row r="448">
      <c r="A448" t="inlineStr">
        <is>
          <t>1万円刻み</t>
        </is>
      </c>
      <c r="B448" s="25">
        <f>'4_1万円刻み'!$A$25</f>
        <v/>
      </c>
      <c r="C448" s="26" t="n">
        <v>2</v>
      </c>
      <c r="D448" s="27" t="n">
        <v>0</v>
      </c>
      <c r="E448" s="26" t="n">
        <v>7</v>
      </c>
      <c r="F448" s="26" t="n">
        <v>1</v>
      </c>
      <c r="G448" s="25" t="n">
        <v>0</v>
      </c>
      <c r="H448" s="25">
        <f>ROUND(B448*0.14575,0)</f>
        <v/>
      </c>
      <c r="I448" s="25">
        <f>B448-H448</f>
        <v/>
      </c>
      <c r="J448" s="25">
        <f>IF(MAX(0,I448-ROUNDUP(IF(I448&lt;=158333,54167,I448*LOOKUP(I448,{0,158334,300000,550000,708331},{0,0.3,0.2,0.1,0})+LOOKUP(I448,{0,158334,300000,550000,708331},{0,6667,36667,91667,162500})),0)-LOOKUP(I448,{0,2120834,2162500,2204167,2245834},{48334,40000,26667,13334,0}))&lt;=0,0,ROUND(MAX(0,I448-ROUNDUP(IF(I448&lt;=158333,54167,I448*LOOKUP(I448,{0,158334,300000,550000,708331},{0,0.3,0.2,0.1,0})+LOOKUP(I448,{0,158334,300000,550000,708331},{0,6667,36667,91667,162500})),0)-LOOKUP(I448,{0,2120834,2162500,2204167,2245834},{48334,40000,26667,13334,0}))*LOOKUP(MAX(0,I448-ROUNDUP(IF(I448&lt;=158333,54167,I448*LOOKUP(I448,{0,158334,300000,550000,708331},{0,0.3,0.2,0.1,0})+LOOKUP(I448,{0,158334,300000,550000,708331},{0,6667,36667,91667,162500})),0)-LOOKUP(I448,{0,2120834,2162500,2204167,2245834},{48334,40000,26667,13334,0})),{0,162501,275001,579167,750001,1500001,3333334},{0.05105,0.1021,0.2042,0.23483,0.33693,0.4084,0.45945})-LOOKUP(MAX(0,I448-ROUNDUP(IF(I448&lt;=158333,54167,I448*LOOKUP(I448,{0,158334,300000,550000,708331},{0,0.3,0.2,0.1,0})+LOOKUP(I448,{0,158334,300000,550000,708331},{0,6667,36667,91667,162500})),0)-LOOKUP(I448,{0,2120834,2162500,2204167,2245834},{48334,40000,26667,13334,0})),{0,162501,275001,579167,750001,1500001,3333334},{0,8296,36374,54113,130688,237893,408061}),-1))</f>
        <v/>
      </c>
      <c r="K448" s="25">
        <f>IF(AND(D448&gt;0,C448&gt;=E448),ROUND(B448*D448,0),0)</f>
        <v/>
      </c>
      <c r="L448" s="25">
        <f>ROUND(K448*0.14575,0)</f>
        <v/>
      </c>
      <c r="M448" s="25">
        <f>IF(K448=0,0,ROUNDDOWN(ROUND((K448-L448)*LOOKUP(I448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48" s="25">
        <f>B448*C448+K448</f>
        <v/>
      </c>
      <c r="O448" s="25">
        <f>H448*C448+L448</f>
        <v/>
      </c>
      <c r="P448" s="25">
        <f>J448*C448+M448</f>
        <v/>
      </c>
      <c r="Q448" s="25">
        <f>IF(F448=1,IF(N448&lt;741000,0,IF(N448&lt;2191000,N448-740000,IF(N448&lt;2193000,1451000,IF(N448&lt;2196000,1453000,IF(N448&lt;2200000,1456000,IF(N448&lt;6600000,ROUND(IF(FLOOR(N448,4000)&lt;=3600000,FLOOR(N448,4000)*0.7-80000,FLOOR(N448,4000)*0.8-440000),0),IF(N448&lt;=8500000,ROUNDDOWN(N448*0.9-1100000,0),N448-1950000))))))),IF(N448&lt;651000,0,IF(N448&lt;1900000,N448-650000,IF(N448&lt;6600000,ROUND(IF(FLOOR(N448,4000)&lt;=3600000,FLOOR(N448,4000)*0.7-80000,FLOOR(N448,4000)*0.8-440000),0),IF(N448&lt;=8500000,ROUNDDOWN(N448*0.9-1100000,0),N448-1950000)))))</f>
        <v/>
      </c>
      <c r="R448" s="25">
        <f>IF(F448=1,LOOKUP(Q448,{0,4890001,6550001,23500001},{1040000,670000,620000,0}),LOOKUP(Q448,{0,1320001,3360001,4890001,6550001,23500001},{950000,880000,680000,630000,580000,0}))</f>
        <v/>
      </c>
      <c r="S448" s="25">
        <f>MAX(0,ROUNDDOWN(Q448-O448-R448-G448,-3))</f>
        <v/>
      </c>
      <c r="T448" s="25">
        <f>IF(S448&lt;=0,0,ROUNDDOWN(S448*LOOKUP(S448,{0,1950001,3300001,6950001,9000001,18000001,40000001},{0.05,0.1,0.2,0.23,0.33,0.4,0.45})-LOOKUP(S448,{0,1950001,3300001,6950001,9000001,18000001,40000001},{0,97500,427500,636000,1536000,2796000,4796000}),0)+ROUNDDOWN(ROUNDDOWN(S448*LOOKUP(S448,{0,1950001,3300001,6950001,9000001,18000001,40000001},{0.05,0.1,0.2,0.23,0.33,0.4,0.45})-LOOKUP(S448,{0,1950001,3300001,6950001,9000001,18000001,40000001},{0,97500,427500,636000,1536000,2796000,4796000}),0)*0.021,0))</f>
        <v/>
      </c>
      <c r="U448" s="25">
        <f>P448-T448</f>
        <v/>
      </c>
      <c r="V448" s="26">
        <f>IF(AND(P448&gt;0,T448=0),1,0)</f>
        <v/>
      </c>
    </row>
    <row r="449">
      <c r="A449" t="inlineStr">
        <is>
          <t>1万円刻み</t>
        </is>
      </c>
      <c r="B449" s="25">
        <f>'4_1万円刻み'!$A$25</f>
        <v/>
      </c>
      <c r="C449" s="26" t="n">
        <v>3</v>
      </c>
      <c r="D449" s="27" t="n">
        <v>0</v>
      </c>
      <c r="E449" s="26" t="n">
        <v>7</v>
      </c>
      <c r="F449" s="26" t="n">
        <v>1</v>
      </c>
      <c r="G449" s="25" t="n">
        <v>0</v>
      </c>
      <c r="H449" s="25">
        <f>ROUND(B449*0.14575,0)</f>
        <v/>
      </c>
      <c r="I449" s="25">
        <f>B449-H449</f>
        <v/>
      </c>
      <c r="J449" s="25">
        <f>IF(MAX(0,I449-ROUNDUP(IF(I449&lt;=158333,54167,I449*LOOKUP(I449,{0,158334,300000,550000,708331},{0,0.3,0.2,0.1,0})+LOOKUP(I449,{0,158334,300000,550000,708331},{0,6667,36667,91667,162500})),0)-LOOKUP(I449,{0,2120834,2162500,2204167,2245834},{48334,40000,26667,13334,0}))&lt;=0,0,ROUND(MAX(0,I449-ROUNDUP(IF(I449&lt;=158333,54167,I449*LOOKUP(I449,{0,158334,300000,550000,708331},{0,0.3,0.2,0.1,0})+LOOKUP(I449,{0,158334,300000,550000,708331},{0,6667,36667,91667,162500})),0)-LOOKUP(I449,{0,2120834,2162500,2204167,2245834},{48334,40000,26667,13334,0}))*LOOKUP(MAX(0,I449-ROUNDUP(IF(I449&lt;=158333,54167,I449*LOOKUP(I449,{0,158334,300000,550000,708331},{0,0.3,0.2,0.1,0})+LOOKUP(I449,{0,158334,300000,550000,708331},{0,6667,36667,91667,162500})),0)-LOOKUP(I449,{0,2120834,2162500,2204167,2245834},{48334,40000,26667,13334,0})),{0,162501,275001,579167,750001,1500001,3333334},{0.05105,0.1021,0.2042,0.23483,0.33693,0.4084,0.45945})-LOOKUP(MAX(0,I449-ROUNDUP(IF(I449&lt;=158333,54167,I449*LOOKUP(I449,{0,158334,300000,550000,708331},{0,0.3,0.2,0.1,0})+LOOKUP(I449,{0,158334,300000,550000,708331},{0,6667,36667,91667,162500})),0)-LOOKUP(I449,{0,2120834,2162500,2204167,2245834},{48334,40000,26667,13334,0})),{0,162501,275001,579167,750001,1500001,3333334},{0,8296,36374,54113,130688,237893,408061}),-1))</f>
        <v/>
      </c>
      <c r="K449" s="25">
        <f>IF(AND(D449&gt;0,C449&gt;=E449),ROUND(B449*D449,0),0)</f>
        <v/>
      </c>
      <c r="L449" s="25">
        <f>ROUND(K449*0.14575,0)</f>
        <v/>
      </c>
      <c r="M449" s="25">
        <f>IF(K449=0,0,ROUNDDOWN(ROUND((K449-L449)*LOOKUP(I449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49" s="25">
        <f>B449*C449+K449</f>
        <v/>
      </c>
      <c r="O449" s="25">
        <f>H449*C449+L449</f>
        <v/>
      </c>
      <c r="P449" s="25">
        <f>J449*C449+M449</f>
        <v/>
      </c>
      <c r="Q449" s="25">
        <f>IF(F449=1,IF(N449&lt;741000,0,IF(N449&lt;2191000,N449-740000,IF(N449&lt;2193000,1451000,IF(N449&lt;2196000,1453000,IF(N449&lt;2200000,1456000,IF(N449&lt;6600000,ROUND(IF(FLOOR(N449,4000)&lt;=3600000,FLOOR(N449,4000)*0.7-80000,FLOOR(N449,4000)*0.8-440000),0),IF(N449&lt;=8500000,ROUNDDOWN(N449*0.9-1100000,0),N449-1950000))))))),IF(N449&lt;651000,0,IF(N449&lt;1900000,N449-650000,IF(N449&lt;6600000,ROUND(IF(FLOOR(N449,4000)&lt;=3600000,FLOOR(N449,4000)*0.7-80000,FLOOR(N449,4000)*0.8-440000),0),IF(N449&lt;=8500000,ROUNDDOWN(N449*0.9-1100000,0),N449-1950000)))))</f>
        <v/>
      </c>
      <c r="R449" s="25">
        <f>IF(F449=1,LOOKUP(Q449,{0,4890001,6550001,23500001},{1040000,670000,620000,0}),LOOKUP(Q449,{0,1320001,3360001,4890001,6550001,23500001},{950000,880000,680000,630000,580000,0}))</f>
        <v/>
      </c>
      <c r="S449" s="25">
        <f>MAX(0,ROUNDDOWN(Q449-O449-R449-G449,-3))</f>
        <v/>
      </c>
      <c r="T449" s="25">
        <f>IF(S449&lt;=0,0,ROUNDDOWN(S449*LOOKUP(S449,{0,1950001,3300001,6950001,9000001,18000001,40000001},{0.05,0.1,0.2,0.23,0.33,0.4,0.45})-LOOKUP(S449,{0,1950001,3300001,6950001,9000001,18000001,40000001},{0,97500,427500,636000,1536000,2796000,4796000}),0)+ROUNDDOWN(ROUNDDOWN(S449*LOOKUP(S449,{0,1950001,3300001,6950001,9000001,18000001,40000001},{0.05,0.1,0.2,0.23,0.33,0.4,0.45})-LOOKUP(S449,{0,1950001,3300001,6950001,9000001,18000001,40000001},{0,97500,427500,636000,1536000,2796000,4796000}),0)*0.021,0))</f>
        <v/>
      </c>
      <c r="U449" s="25">
        <f>P449-T449</f>
        <v/>
      </c>
      <c r="V449" s="26">
        <f>IF(AND(P449&gt;0,T449=0),1,0)</f>
        <v/>
      </c>
    </row>
    <row r="450">
      <c r="A450" t="inlineStr">
        <is>
          <t>1万円刻み</t>
        </is>
      </c>
      <c r="B450" s="25">
        <f>'4_1万円刻み'!$A$25</f>
        <v/>
      </c>
      <c r="C450" s="26" t="n">
        <v>4</v>
      </c>
      <c r="D450" s="27" t="n">
        <v>0</v>
      </c>
      <c r="E450" s="26" t="n">
        <v>7</v>
      </c>
      <c r="F450" s="26" t="n">
        <v>1</v>
      </c>
      <c r="G450" s="25" t="n">
        <v>0</v>
      </c>
      <c r="H450" s="25">
        <f>ROUND(B450*0.14575,0)</f>
        <v/>
      </c>
      <c r="I450" s="25">
        <f>B450-H450</f>
        <v/>
      </c>
      <c r="J450" s="25">
        <f>IF(MAX(0,I450-ROUNDUP(IF(I450&lt;=158333,54167,I450*LOOKUP(I450,{0,158334,300000,550000,708331},{0,0.3,0.2,0.1,0})+LOOKUP(I450,{0,158334,300000,550000,708331},{0,6667,36667,91667,162500})),0)-LOOKUP(I450,{0,2120834,2162500,2204167,2245834},{48334,40000,26667,13334,0}))&lt;=0,0,ROUND(MAX(0,I450-ROUNDUP(IF(I450&lt;=158333,54167,I450*LOOKUP(I450,{0,158334,300000,550000,708331},{0,0.3,0.2,0.1,0})+LOOKUP(I450,{0,158334,300000,550000,708331},{0,6667,36667,91667,162500})),0)-LOOKUP(I450,{0,2120834,2162500,2204167,2245834},{48334,40000,26667,13334,0}))*LOOKUP(MAX(0,I450-ROUNDUP(IF(I450&lt;=158333,54167,I450*LOOKUP(I450,{0,158334,300000,550000,708331},{0,0.3,0.2,0.1,0})+LOOKUP(I450,{0,158334,300000,550000,708331},{0,6667,36667,91667,162500})),0)-LOOKUP(I450,{0,2120834,2162500,2204167,2245834},{48334,40000,26667,13334,0})),{0,162501,275001,579167,750001,1500001,3333334},{0.05105,0.1021,0.2042,0.23483,0.33693,0.4084,0.45945})-LOOKUP(MAX(0,I450-ROUNDUP(IF(I450&lt;=158333,54167,I450*LOOKUP(I450,{0,158334,300000,550000,708331},{0,0.3,0.2,0.1,0})+LOOKUP(I450,{0,158334,300000,550000,708331},{0,6667,36667,91667,162500})),0)-LOOKUP(I450,{0,2120834,2162500,2204167,2245834},{48334,40000,26667,13334,0})),{0,162501,275001,579167,750001,1500001,3333334},{0,8296,36374,54113,130688,237893,408061}),-1))</f>
        <v/>
      </c>
      <c r="K450" s="25">
        <f>IF(AND(D450&gt;0,C450&gt;=E450),ROUND(B450*D450,0),0)</f>
        <v/>
      </c>
      <c r="L450" s="25">
        <f>ROUND(K450*0.14575,0)</f>
        <v/>
      </c>
      <c r="M450" s="25">
        <f>IF(K450=0,0,ROUNDDOWN(ROUND((K450-L450)*LOOKUP(I450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50" s="25">
        <f>B450*C450+K450</f>
        <v/>
      </c>
      <c r="O450" s="25">
        <f>H450*C450+L450</f>
        <v/>
      </c>
      <c r="P450" s="25">
        <f>J450*C450+M450</f>
        <v/>
      </c>
      <c r="Q450" s="25">
        <f>IF(F450=1,IF(N450&lt;741000,0,IF(N450&lt;2191000,N450-740000,IF(N450&lt;2193000,1451000,IF(N450&lt;2196000,1453000,IF(N450&lt;2200000,1456000,IF(N450&lt;6600000,ROUND(IF(FLOOR(N450,4000)&lt;=3600000,FLOOR(N450,4000)*0.7-80000,FLOOR(N450,4000)*0.8-440000),0),IF(N450&lt;=8500000,ROUNDDOWN(N450*0.9-1100000,0),N450-1950000))))))),IF(N450&lt;651000,0,IF(N450&lt;1900000,N450-650000,IF(N450&lt;6600000,ROUND(IF(FLOOR(N450,4000)&lt;=3600000,FLOOR(N450,4000)*0.7-80000,FLOOR(N450,4000)*0.8-440000),0),IF(N450&lt;=8500000,ROUNDDOWN(N450*0.9-1100000,0),N450-1950000)))))</f>
        <v/>
      </c>
      <c r="R450" s="25">
        <f>IF(F450=1,LOOKUP(Q450,{0,4890001,6550001,23500001},{1040000,670000,620000,0}),LOOKUP(Q450,{0,1320001,3360001,4890001,6550001,23500001},{950000,880000,680000,630000,580000,0}))</f>
        <v/>
      </c>
      <c r="S450" s="25">
        <f>MAX(0,ROUNDDOWN(Q450-O450-R450-G450,-3))</f>
        <v/>
      </c>
      <c r="T450" s="25">
        <f>IF(S450&lt;=0,0,ROUNDDOWN(S450*LOOKUP(S450,{0,1950001,3300001,6950001,9000001,18000001,40000001},{0.05,0.1,0.2,0.23,0.33,0.4,0.45})-LOOKUP(S450,{0,1950001,3300001,6950001,9000001,18000001,40000001},{0,97500,427500,636000,1536000,2796000,4796000}),0)+ROUNDDOWN(ROUNDDOWN(S450*LOOKUP(S450,{0,1950001,3300001,6950001,9000001,18000001,40000001},{0.05,0.1,0.2,0.23,0.33,0.4,0.45})-LOOKUP(S450,{0,1950001,3300001,6950001,9000001,18000001,40000001},{0,97500,427500,636000,1536000,2796000,4796000}),0)*0.021,0))</f>
        <v/>
      </c>
      <c r="U450" s="25">
        <f>P450-T450</f>
        <v/>
      </c>
      <c r="V450" s="26">
        <f>IF(AND(P450&gt;0,T450=0),1,0)</f>
        <v/>
      </c>
    </row>
    <row r="451">
      <c r="A451" t="inlineStr">
        <is>
          <t>1万円刻み</t>
        </is>
      </c>
      <c r="B451" s="25">
        <f>'4_1万円刻み'!$A$25</f>
        <v/>
      </c>
      <c r="C451" s="26" t="n">
        <v>5</v>
      </c>
      <c r="D451" s="27" t="n">
        <v>0</v>
      </c>
      <c r="E451" s="26" t="n">
        <v>7</v>
      </c>
      <c r="F451" s="26" t="n">
        <v>1</v>
      </c>
      <c r="G451" s="25" t="n">
        <v>0</v>
      </c>
      <c r="H451" s="25">
        <f>ROUND(B451*0.14575,0)</f>
        <v/>
      </c>
      <c r="I451" s="25">
        <f>B451-H451</f>
        <v/>
      </c>
      <c r="J451" s="25">
        <f>IF(MAX(0,I451-ROUNDUP(IF(I451&lt;=158333,54167,I451*LOOKUP(I451,{0,158334,300000,550000,708331},{0,0.3,0.2,0.1,0})+LOOKUP(I451,{0,158334,300000,550000,708331},{0,6667,36667,91667,162500})),0)-LOOKUP(I451,{0,2120834,2162500,2204167,2245834},{48334,40000,26667,13334,0}))&lt;=0,0,ROUND(MAX(0,I451-ROUNDUP(IF(I451&lt;=158333,54167,I451*LOOKUP(I451,{0,158334,300000,550000,708331},{0,0.3,0.2,0.1,0})+LOOKUP(I451,{0,158334,300000,550000,708331},{0,6667,36667,91667,162500})),0)-LOOKUP(I451,{0,2120834,2162500,2204167,2245834},{48334,40000,26667,13334,0}))*LOOKUP(MAX(0,I451-ROUNDUP(IF(I451&lt;=158333,54167,I451*LOOKUP(I451,{0,158334,300000,550000,708331},{0,0.3,0.2,0.1,0})+LOOKUP(I451,{0,158334,300000,550000,708331},{0,6667,36667,91667,162500})),0)-LOOKUP(I451,{0,2120834,2162500,2204167,2245834},{48334,40000,26667,13334,0})),{0,162501,275001,579167,750001,1500001,3333334},{0.05105,0.1021,0.2042,0.23483,0.33693,0.4084,0.45945})-LOOKUP(MAX(0,I451-ROUNDUP(IF(I451&lt;=158333,54167,I451*LOOKUP(I451,{0,158334,300000,550000,708331},{0,0.3,0.2,0.1,0})+LOOKUP(I451,{0,158334,300000,550000,708331},{0,6667,36667,91667,162500})),0)-LOOKUP(I451,{0,2120834,2162500,2204167,2245834},{48334,40000,26667,13334,0})),{0,162501,275001,579167,750001,1500001,3333334},{0,8296,36374,54113,130688,237893,408061}),-1))</f>
        <v/>
      </c>
      <c r="K451" s="25">
        <f>IF(AND(D451&gt;0,C451&gt;=E451),ROUND(B451*D451,0),0)</f>
        <v/>
      </c>
      <c r="L451" s="25">
        <f>ROUND(K451*0.14575,0)</f>
        <v/>
      </c>
      <c r="M451" s="25">
        <f>IF(K451=0,0,ROUNDDOWN(ROUND((K451-L451)*LOOKUP(I451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51" s="25">
        <f>B451*C451+K451</f>
        <v/>
      </c>
      <c r="O451" s="25">
        <f>H451*C451+L451</f>
        <v/>
      </c>
      <c r="P451" s="25">
        <f>J451*C451+M451</f>
        <v/>
      </c>
      <c r="Q451" s="25">
        <f>IF(F451=1,IF(N451&lt;741000,0,IF(N451&lt;2191000,N451-740000,IF(N451&lt;2193000,1451000,IF(N451&lt;2196000,1453000,IF(N451&lt;2200000,1456000,IF(N451&lt;6600000,ROUND(IF(FLOOR(N451,4000)&lt;=3600000,FLOOR(N451,4000)*0.7-80000,FLOOR(N451,4000)*0.8-440000),0),IF(N451&lt;=8500000,ROUNDDOWN(N451*0.9-1100000,0),N451-1950000))))))),IF(N451&lt;651000,0,IF(N451&lt;1900000,N451-650000,IF(N451&lt;6600000,ROUND(IF(FLOOR(N451,4000)&lt;=3600000,FLOOR(N451,4000)*0.7-80000,FLOOR(N451,4000)*0.8-440000),0),IF(N451&lt;=8500000,ROUNDDOWN(N451*0.9-1100000,0),N451-1950000)))))</f>
        <v/>
      </c>
      <c r="R451" s="25">
        <f>IF(F451=1,LOOKUP(Q451,{0,4890001,6550001,23500001},{1040000,670000,620000,0}),LOOKUP(Q451,{0,1320001,3360001,4890001,6550001,23500001},{950000,880000,680000,630000,580000,0}))</f>
        <v/>
      </c>
      <c r="S451" s="25">
        <f>MAX(0,ROUNDDOWN(Q451-O451-R451-G451,-3))</f>
        <v/>
      </c>
      <c r="T451" s="25">
        <f>IF(S451&lt;=0,0,ROUNDDOWN(S451*LOOKUP(S451,{0,1950001,3300001,6950001,9000001,18000001,40000001},{0.05,0.1,0.2,0.23,0.33,0.4,0.45})-LOOKUP(S451,{0,1950001,3300001,6950001,9000001,18000001,40000001},{0,97500,427500,636000,1536000,2796000,4796000}),0)+ROUNDDOWN(ROUNDDOWN(S451*LOOKUP(S451,{0,1950001,3300001,6950001,9000001,18000001,40000001},{0.05,0.1,0.2,0.23,0.33,0.4,0.45})-LOOKUP(S451,{0,1950001,3300001,6950001,9000001,18000001,40000001},{0,97500,427500,636000,1536000,2796000,4796000}),0)*0.021,0))</f>
        <v/>
      </c>
      <c r="U451" s="25">
        <f>P451-T451</f>
        <v/>
      </c>
      <c r="V451" s="26">
        <f>IF(AND(P451&gt;0,T451=0),1,0)</f>
        <v/>
      </c>
    </row>
    <row r="452">
      <c r="A452" t="inlineStr">
        <is>
          <t>1万円刻み</t>
        </is>
      </c>
      <c r="B452" s="25">
        <f>'4_1万円刻み'!$A$25</f>
        <v/>
      </c>
      <c r="C452" s="26" t="n">
        <v>6</v>
      </c>
      <c r="D452" s="27" t="n">
        <v>0</v>
      </c>
      <c r="E452" s="26" t="n">
        <v>7</v>
      </c>
      <c r="F452" s="26" t="n">
        <v>1</v>
      </c>
      <c r="G452" s="25" t="n">
        <v>0</v>
      </c>
      <c r="H452" s="25">
        <f>ROUND(B452*0.14575,0)</f>
        <v/>
      </c>
      <c r="I452" s="25">
        <f>B452-H452</f>
        <v/>
      </c>
      <c r="J452" s="25">
        <f>IF(MAX(0,I452-ROUNDUP(IF(I452&lt;=158333,54167,I452*LOOKUP(I452,{0,158334,300000,550000,708331},{0,0.3,0.2,0.1,0})+LOOKUP(I452,{0,158334,300000,550000,708331},{0,6667,36667,91667,162500})),0)-LOOKUP(I452,{0,2120834,2162500,2204167,2245834},{48334,40000,26667,13334,0}))&lt;=0,0,ROUND(MAX(0,I452-ROUNDUP(IF(I452&lt;=158333,54167,I452*LOOKUP(I452,{0,158334,300000,550000,708331},{0,0.3,0.2,0.1,0})+LOOKUP(I452,{0,158334,300000,550000,708331},{0,6667,36667,91667,162500})),0)-LOOKUP(I452,{0,2120834,2162500,2204167,2245834},{48334,40000,26667,13334,0}))*LOOKUP(MAX(0,I452-ROUNDUP(IF(I452&lt;=158333,54167,I452*LOOKUP(I452,{0,158334,300000,550000,708331},{0,0.3,0.2,0.1,0})+LOOKUP(I452,{0,158334,300000,550000,708331},{0,6667,36667,91667,162500})),0)-LOOKUP(I452,{0,2120834,2162500,2204167,2245834},{48334,40000,26667,13334,0})),{0,162501,275001,579167,750001,1500001,3333334},{0.05105,0.1021,0.2042,0.23483,0.33693,0.4084,0.45945})-LOOKUP(MAX(0,I452-ROUNDUP(IF(I452&lt;=158333,54167,I452*LOOKUP(I452,{0,158334,300000,550000,708331},{0,0.3,0.2,0.1,0})+LOOKUP(I452,{0,158334,300000,550000,708331},{0,6667,36667,91667,162500})),0)-LOOKUP(I452,{0,2120834,2162500,2204167,2245834},{48334,40000,26667,13334,0})),{0,162501,275001,579167,750001,1500001,3333334},{0,8296,36374,54113,130688,237893,408061}),-1))</f>
        <v/>
      </c>
      <c r="K452" s="25">
        <f>IF(AND(D452&gt;0,C452&gt;=E452),ROUND(B452*D452,0),0)</f>
        <v/>
      </c>
      <c r="L452" s="25">
        <f>ROUND(K452*0.14575,0)</f>
        <v/>
      </c>
      <c r="M452" s="25">
        <f>IF(K452=0,0,ROUNDDOWN(ROUND((K452-L452)*LOOKUP(I452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52" s="25">
        <f>B452*C452+K452</f>
        <v/>
      </c>
      <c r="O452" s="25">
        <f>H452*C452+L452</f>
        <v/>
      </c>
      <c r="P452" s="25">
        <f>J452*C452+M452</f>
        <v/>
      </c>
      <c r="Q452" s="25">
        <f>IF(F452=1,IF(N452&lt;741000,0,IF(N452&lt;2191000,N452-740000,IF(N452&lt;2193000,1451000,IF(N452&lt;2196000,1453000,IF(N452&lt;2200000,1456000,IF(N452&lt;6600000,ROUND(IF(FLOOR(N452,4000)&lt;=3600000,FLOOR(N452,4000)*0.7-80000,FLOOR(N452,4000)*0.8-440000),0),IF(N452&lt;=8500000,ROUNDDOWN(N452*0.9-1100000,0),N452-1950000))))))),IF(N452&lt;651000,0,IF(N452&lt;1900000,N452-650000,IF(N452&lt;6600000,ROUND(IF(FLOOR(N452,4000)&lt;=3600000,FLOOR(N452,4000)*0.7-80000,FLOOR(N452,4000)*0.8-440000),0),IF(N452&lt;=8500000,ROUNDDOWN(N452*0.9-1100000,0),N452-1950000)))))</f>
        <v/>
      </c>
      <c r="R452" s="25">
        <f>IF(F452=1,LOOKUP(Q452,{0,4890001,6550001,23500001},{1040000,670000,620000,0}),LOOKUP(Q452,{0,1320001,3360001,4890001,6550001,23500001},{950000,880000,680000,630000,580000,0}))</f>
        <v/>
      </c>
      <c r="S452" s="25">
        <f>MAX(0,ROUNDDOWN(Q452-O452-R452-G452,-3))</f>
        <v/>
      </c>
      <c r="T452" s="25">
        <f>IF(S452&lt;=0,0,ROUNDDOWN(S452*LOOKUP(S452,{0,1950001,3300001,6950001,9000001,18000001,40000001},{0.05,0.1,0.2,0.23,0.33,0.4,0.45})-LOOKUP(S452,{0,1950001,3300001,6950001,9000001,18000001,40000001},{0,97500,427500,636000,1536000,2796000,4796000}),0)+ROUNDDOWN(ROUNDDOWN(S452*LOOKUP(S452,{0,1950001,3300001,6950001,9000001,18000001,40000001},{0.05,0.1,0.2,0.23,0.33,0.4,0.45})-LOOKUP(S452,{0,1950001,3300001,6950001,9000001,18000001,40000001},{0,97500,427500,636000,1536000,2796000,4796000}),0)*0.021,0))</f>
        <v/>
      </c>
      <c r="U452" s="25">
        <f>P452-T452</f>
        <v/>
      </c>
      <c r="V452" s="26">
        <f>IF(AND(P452&gt;0,T452=0),1,0)</f>
        <v/>
      </c>
    </row>
    <row r="453">
      <c r="A453" t="inlineStr">
        <is>
          <t>1万円刻み</t>
        </is>
      </c>
      <c r="B453" s="25">
        <f>'4_1万円刻み'!$A$25</f>
        <v/>
      </c>
      <c r="C453" s="26" t="n">
        <v>7</v>
      </c>
      <c r="D453" s="27" t="n">
        <v>0</v>
      </c>
      <c r="E453" s="26" t="n">
        <v>7</v>
      </c>
      <c r="F453" s="26" t="n">
        <v>1</v>
      </c>
      <c r="G453" s="25" t="n">
        <v>0</v>
      </c>
      <c r="H453" s="25">
        <f>ROUND(B453*0.14575,0)</f>
        <v/>
      </c>
      <c r="I453" s="25">
        <f>B453-H453</f>
        <v/>
      </c>
      <c r="J453" s="25">
        <f>IF(MAX(0,I453-ROUNDUP(IF(I453&lt;=158333,54167,I453*LOOKUP(I453,{0,158334,300000,550000,708331},{0,0.3,0.2,0.1,0})+LOOKUP(I453,{0,158334,300000,550000,708331},{0,6667,36667,91667,162500})),0)-LOOKUP(I453,{0,2120834,2162500,2204167,2245834},{48334,40000,26667,13334,0}))&lt;=0,0,ROUND(MAX(0,I453-ROUNDUP(IF(I453&lt;=158333,54167,I453*LOOKUP(I453,{0,158334,300000,550000,708331},{0,0.3,0.2,0.1,0})+LOOKUP(I453,{0,158334,300000,550000,708331},{0,6667,36667,91667,162500})),0)-LOOKUP(I453,{0,2120834,2162500,2204167,2245834},{48334,40000,26667,13334,0}))*LOOKUP(MAX(0,I453-ROUNDUP(IF(I453&lt;=158333,54167,I453*LOOKUP(I453,{0,158334,300000,550000,708331},{0,0.3,0.2,0.1,0})+LOOKUP(I453,{0,158334,300000,550000,708331},{0,6667,36667,91667,162500})),0)-LOOKUP(I453,{0,2120834,2162500,2204167,2245834},{48334,40000,26667,13334,0})),{0,162501,275001,579167,750001,1500001,3333334},{0.05105,0.1021,0.2042,0.23483,0.33693,0.4084,0.45945})-LOOKUP(MAX(0,I453-ROUNDUP(IF(I453&lt;=158333,54167,I453*LOOKUP(I453,{0,158334,300000,550000,708331},{0,0.3,0.2,0.1,0})+LOOKUP(I453,{0,158334,300000,550000,708331},{0,6667,36667,91667,162500})),0)-LOOKUP(I453,{0,2120834,2162500,2204167,2245834},{48334,40000,26667,13334,0})),{0,162501,275001,579167,750001,1500001,3333334},{0,8296,36374,54113,130688,237893,408061}),-1))</f>
        <v/>
      </c>
      <c r="K453" s="25">
        <f>IF(AND(D453&gt;0,C453&gt;=E453),ROUND(B453*D453,0),0)</f>
        <v/>
      </c>
      <c r="L453" s="25">
        <f>ROUND(K453*0.14575,0)</f>
        <v/>
      </c>
      <c r="M453" s="25">
        <f>IF(K453=0,0,ROUNDDOWN(ROUND((K453-L453)*LOOKUP(I453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53" s="25">
        <f>B453*C453+K453</f>
        <v/>
      </c>
      <c r="O453" s="25">
        <f>H453*C453+L453</f>
        <v/>
      </c>
      <c r="P453" s="25">
        <f>J453*C453+M453</f>
        <v/>
      </c>
      <c r="Q453" s="25">
        <f>IF(F453=1,IF(N453&lt;741000,0,IF(N453&lt;2191000,N453-740000,IF(N453&lt;2193000,1451000,IF(N453&lt;2196000,1453000,IF(N453&lt;2200000,1456000,IF(N453&lt;6600000,ROUND(IF(FLOOR(N453,4000)&lt;=3600000,FLOOR(N453,4000)*0.7-80000,FLOOR(N453,4000)*0.8-440000),0),IF(N453&lt;=8500000,ROUNDDOWN(N453*0.9-1100000,0),N453-1950000))))))),IF(N453&lt;651000,0,IF(N453&lt;1900000,N453-650000,IF(N453&lt;6600000,ROUND(IF(FLOOR(N453,4000)&lt;=3600000,FLOOR(N453,4000)*0.7-80000,FLOOR(N453,4000)*0.8-440000),0),IF(N453&lt;=8500000,ROUNDDOWN(N453*0.9-1100000,0),N453-1950000)))))</f>
        <v/>
      </c>
      <c r="R453" s="25">
        <f>IF(F453=1,LOOKUP(Q453,{0,4890001,6550001,23500001},{1040000,670000,620000,0}),LOOKUP(Q453,{0,1320001,3360001,4890001,6550001,23500001},{950000,880000,680000,630000,580000,0}))</f>
        <v/>
      </c>
      <c r="S453" s="25">
        <f>MAX(0,ROUNDDOWN(Q453-O453-R453-G453,-3))</f>
        <v/>
      </c>
      <c r="T453" s="25">
        <f>IF(S453&lt;=0,0,ROUNDDOWN(S453*LOOKUP(S453,{0,1950001,3300001,6950001,9000001,18000001,40000001},{0.05,0.1,0.2,0.23,0.33,0.4,0.45})-LOOKUP(S453,{0,1950001,3300001,6950001,9000001,18000001,40000001},{0,97500,427500,636000,1536000,2796000,4796000}),0)+ROUNDDOWN(ROUNDDOWN(S453*LOOKUP(S453,{0,1950001,3300001,6950001,9000001,18000001,40000001},{0.05,0.1,0.2,0.23,0.33,0.4,0.45})-LOOKUP(S453,{0,1950001,3300001,6950001,9000001,18000001,40000001},{0,97500,427500,636000,1536000,2796000,4796000}),0)*0.021,0))</f>
        <v/>
      </c>
      <c r="U453" s="25">
        <f>P453-T453</f>
        <v/>
      </c>
      <c r="V453" s="26">
        <f>IF(AND(P453&gt;0,T453=0),1,0)</f>
        <v/>
      </c>
    </row>
    <row r="454">
      <c r="A454" t="inlineStr">
        <is>
          <t>1万円刻み</t>
        </is>
      </c>
      <c r="B454" s="25">
        <f>'4_1万円刻み'!$A$25</f>
        <v/>
      </c>
      <c r="C454" s="26" t="n">
        <v>8</v>
      </c>
      <c r="D454" s="27" t="n">
        <v>0</v>
      </c>
      <c r="E454" s="26" t="n">
        <v>7</v>
      </c>
      <c r="F454" s="26" t="n">
        <v>1</v>
      </c>
      <c r="G454" s="25" t="n">
        <v>0</v>
      </c>
      <c r="H454" s="25">
        <f>ROUND(B454*0.14575,0)</f>
        <v/>
      </c>
      <c r="I454" s="25">
        <f>B454-H454</f>
        <v/>
      </c>
      <c r="J454" s="25">
        <f>IF(MAX(0,I454-ROUNDUP(IF(I454&lt;=158333,54167,I454*LOOKUP(I454,{0,158334,300000,550000,708331},{0,0.3,0.2,0.1,0})+LOOKUP(I454,{0,158334,300000,550000,708331},{0,6667,36667,91667,162500})),0)-LOOKUP(I454,{0,2120834,2162500,2204167,2245834},{48334,40000,26667,13334,0}))&lt;=0,0,ROUND(MAX(0,I454-ROUNDUP(IF(I454&lt;=158333,54167,I454*LOOKUP(I454,{0,158334,300000,550000,708331},{0,0.3,0.2,0.1,0})+LOOKUP(I454,{0,158334,300000,550000,708331},{0,6667,36667,91667,162500})),0)-LOOKUP(I454,{0,2120834,2162500,2204167,2245834},{48334,40000,26667,13334,0}))*LOOKUP(MAX(0,I454-ROUNDUP(IF(I454&lt;=158333,54167,I454*LOOKUP(I454,{0,158334,300000,550000,708331},{0,0.3,0.2,0.1,0})+LOOKUP(I454,{0,158334,300000,550000,708331},{0,6667,36667,91667,162500})),0)-LOOKUP(I454,{0,2120834,2162500,2204167,2245834},{48334,40000,26667,13334,0})),{0,162501,275001,579167,750001,1500001,3333334},{0.05105,0.1021,0.2042,0.23483,0.33693,0.4084,0.45945})-LOOKUP(MAX(0,I454-ROUNDUP(IF(I454&lt;=158333,54167,I454*LOOKUP(I454,{0,158334,300000,550000,708331},{0,0.3,0.2,0.1,0})+LOOKUP(I454,{0,158334,300000,550000,708331},{0,6667,36667,91667,162500})),0)-LOOKUP(I454,{0,2120834,2162500,2204167,2245834},{48334,40000,26667,13334,0})),{0,162501,275001,579167,750001,1500001,3333334},{0,8296,36374,54113,130688,237893,408061}),-1))</f>
        <v/>
      </c>
      <c r="K454" s="25">
        <f>IF(AND(D454&gt;0,C454&gt;=E454),ROUND(B454*D454,0),0)</f>
        <v/>
      </c>
      <c r="L454" s="25">
        <f>ROUND(K454*0.14575,0)</f>
        <v/>
      </c>
      <c r="M454" s="25">
        <f>IF(K454=0,0,ROUNDDOWN(ROUND((K454-L454)*LOOKUP(I454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54" s="25">
        <f>B454*C454+K454</f>
        <v/>
      </c>
      <c r="O454" s="25">
        <f>H454*C454+L454</f>
        <v/>
      </c>
      <c r="P454" s="25">
        <f>J454*C454+M454</f>
        <v/>
      </c>
      <c r="Q454" s="25">
        <f>IF(F454=1,IF(N454&lt;741000,0,IF(N454&lt;2191000,N454-740000,IF(N454&lt;2193000,1451000,IF(N454&lt;2196000,1453000,IF(N454&lt;2200000,1456000,IF(N454&lt;6600000,ROUND(IF(FLOOR(N454,4000)&lt;=3600000,FLOOR(N454,4000)*0.7-80000,FLOOR(N454,4000)*0.8-440000),0),IF(N454&lt;=8500000,ROUNDDOWN(N454*0.9-1100000,0),N454-1950000))))))),IF(N454&lt;651000,0,IF(N454&lt;1900000,N454-650000,IF(N454&lt;6600000,ROUND(IF(FLOOR(N454,4000)&lt;=3600000,FLOOR(N454,4000)*0.7-80000,FLOOR(N454,4000)*0.8-440000),0),IF(N454&lt;=8500000,ROUNDDOWN(N454*0.9-1100000,0),N454-1950000)))))</f>
        <v/>
      </c>
      <c r="R454" s="25">
        <f>IF(F454=1,LOOKUP(Q454,{0,4890001,6550001,23500001},{1040000,670000,620000,0}),LOOKUP(Q454,{0,1320001,3360001,4890001,6550001,23500001},{950000,880000,680000,630000,580000,0}))</f>
        <v/>
      </c>
      <c r="S454" s="25">
        <f>MAX(0,ROUNDDOWN(Q454-O454-R454-G454,-3))</f>
        <v/>
      </c>
      <c r="T454" s="25">
        <f>IF(S454&lt;=0,0,ROUNDDOWN(S454*LOOKUP(S454,{0,1950001,3300001,6950001,9000001,18000001,40000001},{0.05,0.1,0.2,0.23,0.33,0.4,0.45})-LOOKUP(S454,{0,1950001,3300001,6950001,9000001,18000001,40000001},{0,97500,427500,636000,1536000,2796000,4796000}),0)+ROUNDDOWN(ROUNDDOWN(S454*LOOKUP(S454,{0,1950001,3300001,6950001,9000001,18000001,40000001},{0.05,0.1,0.2,0.23,0.33,0.4,0.45})-LOOKUP(S454,{0,1950001,3300001,6950001,9000001,18000001,40000001},{0,97500,427500,636000,1536000,2796000,4796000}),0)*0.021,0))</f>
        <v/>
      </c>
      <c r="U454" s="25">
        <f>P454-T454</f>
        <v/>
      </c>
      <c r="V454" s="26">
        <f>IF(AND(P454&gt;0,T454=0),1,0)</f>
        <v/>
      </c>
    </row>
    <row r="455">
      <c r="A455" t="inlineStr">
        <is>
          <t>1万円刻み</t>
        </is>
      </c>
      <c r="B455" s="25">
        <f>'4_1万円刻み'!$A$25</f>
        <v/>
      </c>
      <c r="C455" s="26" t="n">
        <v>9</v>
      </c>
      <c r="D455" s="27" t="n">
        <v>0</v>
      </c>
      <c r="E455" s="26" t="n">
        <v>7</v>
      </c>
      <c r="F455" s="26" t="n">
        <v>1</v>
      </c>
      <c r="G455" s="25" t="n">
        <v>0</v>
      </c>
      <c r="H455" s="25">
        <f>ROUND(B455*0.14575,0)</f>
        <v/>
      </c>
      <c r="I455" s="25">
        <f>B455-H455</f>
        <v/>
      </c>
      <c r="J455" s="25">
        <f>IF(MAX(0,I455-ROUNDUP(IF(I455&lt;=158333,54167,I455*LOOKUP(I455,{0,158334,300000,550000,708331},{0,0.3,0.2,0.1,0})+LOOKUP(I455,{0,158334,300000,550000,708331},{0,6667,36667,91667,162500})),0)-LOOKUP(I455,{0,2120834,2162500,2204167,2245834},{48334,40000,26667,13334,0}))&lt;=0,0,ROUND(MAX(0,I455-ROUNDUP(IF(I455&lt;=158333,54167,I455*LOOKUP(I455,{0,158334,300000,550000,708331},{0,0.3,0.2,0.1,0})+LOOKUP(I455,{0,158334,300000,550000,708331},{0,6667,36667,91667,162500})),0)-LOOKUP(I455,{0,2120834,2162500,2204167,2245834},{48334,40000,26667,13334,0}))*LOOKUP(MAX(0,I455-ROUNDUP(IF(I455&lt;=158333,54167,I455*LOOKUP(I455,{0,158334,300000,550000,708331},{0,0.3,0.2,0.1,0})+LOOKUP(I455,{0,158334,300000,550000,708331},{0,6667,36667,91667,162500})),0)-LOOKUP(I455,{0,2120834,2162500,2204167,2245834},{48334,40000,26667,13334,0})),{0,162501,275001,579167,750001,1500001,3333334},{0.05105,0.1021,0.2042,0.23483,0.33693,0.4084,0.45945})-LOOKUP(MAX(0,I455-ROUNDUP(IF(I455&lt;=158333,54167,I455*LOOKUP(I455,{0,158334,300000,550000,708331},{0,0.3,0.2,0.1,0})+LOOKUP(I455,{0,158334,300000,550000,708331},{0,6667,36667,91667,162500})),0)-LOOKUP(I455,{0,2120834,2162500,2204167,2245834},{48334,40000,26667,13334,0})),{0,162501,275001,579167,750001,1500001,3333334},{0,8296,36374,54113,130688,237893,408061}),-1))</f>
        <v/>
      </c>
      <c r="K455" s="25">
        <f>IF(AND(D455&gt;0,C455&gt;=E455),ROUND(B455*D455,0),0)</f>
        <v/>
      </c>
      <c r="L455" s="25">
        <f>ROUND(K455*0.14575,0)</f>
        <v/>
      </c>
      <c r="M455" s="25">
        <f>IF(K455=0,0,ROUNDDOWN(ROUND((K455-L455)*LOOKUP(I455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55" s="25">
        <f>B455*C455+K455</f>
        <v/>
      </c>
      <c r="O455" s="25">
        <f>H455*C455+L455</f>
        <v/>
      </c>
      <c r="P455" s="25">
        <f>J455*C455+M455</f>
        <v/>
      </c>
      <c r="Q455" s="25">
        <f>IF(F455=1,IF(N455&lt;741000,0,IF(N455&lt;2191000,N455-740000,IF(N455&lt;2193000,1451000,IF(N455&lt;2196000,1453000,IF(N455&lt;2200000,1456000,IF(N455&lt;6600000,ROUND(IF(FLOOR(N455,4000)&lt;=3600000,FLOOR(N455,4000)*0.7-80000,FLOOR(N455,4000)*0.8-440000),0),IF(N455&lt;=8500000,ROUNDDOWN(N455*0.9-1100000,0),N455-1950000))))))),IF(N455&lt;651000,0,IF(N455&lt;1900000,N455-650000,IF(N455&lt;6600000,ROUND(IF(FLOOR(N455,4000)&lt;=3600000,FLOOR(N455,4000)*0.7-80000,FLOOR(N455,4000)*0.8-440000),0),IF(N455&lt;=8500000,ROUNDDOWN(N455*0.9-1100000,0),N455-1950000)))))</f>
        <v/>
      </c>
      <c r="R455" s="25">
        <f>IF(F455=1,LOOKUP(Q455,{0,4890001,6550001,23500001},{1040000,670000,620000,0}),LOOKUP(Q455,{0,1320001,3360001,4890001,6550001,23500001},{950000,880000,680000,630000,580000,0}))</f>
        <v/>
      </c>
      <c r="S455" s="25">
        <f>MAX(0,ROUNDDOWN(Q455-O455-R455-G455,-3))</f>
        <v/>
      </c>
      <c r="T455" s="25">
        <f>IF(S455&lt;=0,0,ROUNDDOWN(S455*LOOKUP(S455,{0,1950001,3300001,6950001,9000001,18000001,40000001},{0.05,0.1,0.2,0.23,0.33,0.4,0.45})-LOOKUP(S455,{0,1950001,3300001,6950001,9000001,18000001,40000001},{0,97500,427500,636000,1536000,2796000,4796000}),0)+ROUNDDOWN(ROUNDDOWN(S455*LOOKUP(S455,{0,1950001,3300001,6950001,9000001,18000001,40000001},{0.05,0.1,0.2,0.23,0.33,0.4,0.45})-LOOKUP(S455,{0,1950001,3300001,6950001,9000001,18000001,40000001},{0,97500,427500,636000,1536000,2796000,4796000}),0)*0.021,0))</f>
        <v/>
      </c>
      <c r="U455" s="25">
        <f>P455-T455</f>
        <v/>
      </c>
      <c r="V455" s="26">
        <f>IF(AND(P455&gt;0,T455=0),1,0)</f>
        <v/>
      </c>
    </row>
    <row r="456">
      <c r="A456" t="inlineStr">
        <is>
          <t>1万円刻み</t>
        </is>
      </c>
      <c r="B456" s="25">
        <f>'4_1万円刻み'!$A$25</f>
        <v/>
      </c>
      <c r="C456" s="26" t="n">
        <v>10</v>
      </c>
      <c r="D456" s="27" t="n">
        <v>0</v>
      </c>
      <c r="E456" s="26" t="n">
        <v>7</v>
      </c>
      <c r="F456" s="26" t="n">
        <v>1</v>
      </c>
      <c r="G456" s="25" t="n">
        <v>0</v>
      </c>
      <c r="H456" s="25">
        <f>ROUND(B456*0.14575,0)</f>
        <v/>
      </c>
      <c r="I456" s="25">
        <f>B456-H456</f>
        <v/>
      </c>
      <c r="J456" s="25">
        <f>IF(MAX(0,I456-ROUNDUP(IF(I456&lt;=158333,54167,I456*LOOKUP(I456,{0,158334,300000,550000,708331},{0,0.3,0.2,0.1,0})+LOOKUP(I456,{0,158334,300000,550000,708331},{0,6667,36667,91667,162500})),0)-LOOKUP(I456,{0,2120834,2162500,2204167,2245834},{48334,40000,26667,13334,0}))&lt;=0,0,ROUND(MAX(0,I456-ROUNDUP(IF(I456&lt;=158333,54167,I456*LOOKUP(I456,{0,158334,300000,550000,708331},{0,0.3,0.2,0.1,0})+LOOKUP(I456,{0,158334,300000,550000,708331},{0,6667,36667,91667,162500})),0)-LOOKUP(I456,{0,2120834,2162500,2204167,2245834},{48334,40000,26667,13334,0}))*LOOKUP(MAX(0,I456-ROUNDUP(IF(I456&lt;=158333,54167,I456*LOOKUP(I456,{0,158334,300000,550000,708331},{0,0.3,0.2,0.1,0})+LOOKUP(I456,{0,158334,300000,550000,708331},{0,6667,36667,91667,162500})),0)-LOOKUP(I456,{0,2120834,2162500,2204167,2245834},{48334,40000,26667,13334,0})),{0,162501,275001,579167,750001,1500001,3333334},{0.05105,0.1021,0.2042,0.23483,0.33693,0.4084,0.45945})-LOOKUP(MAX(0,I456-ROUNDUP(IF(I456&lt;=158333,54167,I456*LOOKUP(I456,{0,158334,300000,550000,708331},{0,0.3,0.2,0.1,0})+LOOKUP(I456,{0,158334,300000,550000,708331},{0,6667,36667,91667,162500})),0)-LOOKUP(I456,{0,2120834,2162500,2204167,2245834},{48334,40000,26667,13334,0})),{0,162501,275001,579167,750001,1500001,3333334},{0,8296,36374,54113,130688,237893,408061}),-1))</f>
        <v/>
      </c>
      <c r="K456" s="25">
        <f>IF(AND(D456&gt;0,C456&gt;=E456),ROUND(B456*D456,0),0)</f>
        <v/>
      </c>
      <c r="L456" s="25">
        <f>ROUND(K456*0.14575,0)</f>
        <v/>
      </c>
      <c r="M456" s="25">
        <f>IF(K456=0,0,ROUNDDOWN(ROUND((K456-L456)*LOOKUP(I456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56" s="25">
        <f>B456*C456+K456</f>
        <v/>
      </c>
      <c r="O456" s="25">
        <f>H456*C456+L456</f>
        <v/>
      </c>
      <c r="P456" s="25">
        <f>J456*C456+M456</f>
        <v/>
      </c>
      <c r="Q456" s="25">
        <f>IF(F456=1,IF(N456&lt;741000,0,IF(N456&lt;2191000,N456-740000,IF(N456&lt;2193000,1451000,IF(N456&lt;2196000,1453000,IF(N456&lt;2200000,1456000,IF(N456&lt;6600000,ROUND(IF(FLOOR(N456,4000)&lt;=3600000,FLOOR(N456,4000)*0.7-80000,FLOOR(N456,4000)*0.8-440000),0),IF(N456&lt;=8500000,ROUNDDOWN(N456*0.9-1100000,0),N456-1950000))))))),IF(N456&lt;651000,0,IF(N456&lt;1900000,N456-650000,IF(N456&lt;6600000,ROUND(IF(FLOOR(N456,4000)&lt;=3600000,FLOOR(N456,4000)*0.7-80000,FLOOR(N456,4000)*0.8-440000),0),IF(N456&lt;=8500000,ROUNDDOWN(N456*0.9-1100000,0),N456-1950000)))))</f>
        <v/>
      </c>
      <c r="R456" s="25">
        <f>IF(F456=1,LOOKUP(Q456,{0,4890001,6550001,23500001},{1040000,670000,620000,0}),LOOKUP(Q456,{0,1320001,3360001,4890001,6550001,23500001},{950000,880000,680000,630000,580000,0}))</f>
        <v/>
      </c>
      <c r="S456" s="25">
        <f>MAX(0,ROUNDDOWN(Q456-O456-R456-G456,-3))</f>
        <v/>
      </c>
      <c r="T456" s="25">
        <f>IF(S456&lt;=0,0,ROUNDDOWN(S456*LOOKUP(S456,{0,1950001,3300001,6950001,9000001,18000001,40000001},{0.05,0.1,0.2,0.23,0.33,0.4,0.45})-LOOKUP(S456,{0,1950001,3300001,6950001,9000001,18000001,40000001},{0,97500,427500,636000,1536000,2796000,4796000}),0)+ROUNDDOWN(ROUNDDOWN(S456*LOOKUP(S456,{0,1950001,3300001,6950001,9000001,18000001,40000001},{0.05,0.1,0.2,0.23,0.33,0.4,0.45})-LOOKUP(S456,{0,1950001,3300001,6950001,9000001,18000001,40000001},{0,97500,427500,636000,1536000,2796000,4796000}),0)*0.021,0))</f>
        <v/>
      </c>
      <c r="U456" s="25">
        <f>P456-T456</f>
        <v/>
      </c>
      <c r="V456" s="26">
        <f>IF(AND(P456&gt;0,T456=0),1,0)</f>
        <v/>
      </c>
    </row>
    <row r="457">
      <c r="A457" t="inlineStr">
        <is>
          <t>1万円刻み</t>
        </is>
      </c>
      <c r="B457" s="25">
        <f>'4_1万円刻み'!$A$25</f>
        <v/>
      </c>
      <c r="C457" s="26" t="n">
        <v>11</v>
      </c>
      <c r="D457" s="27" t="n">
        <v>0</v>
      </c>
      <c r="E457" s="26" t="n">
        <v>7</v>
      </c>
      <c r="F457" s="26" t="n">
        <v>1</v>
      </c>
      <c r="G457" s="25" t="n">
        <v>0</v>
      </c>
      <c r="H457" s="25">
        <f>ROUND(B457*0.14575,0)</f>
        <v/>
      </c>
      <c r="I457" s="25">
        <f>B457-H457</f>
        <v/>
      </c>
      <c r="J457" s="25">
        <f>IF(MAX(0,I457-ROUNDUP(IF(I457&lt;=158333,54167,I457*LOOKUP(I457,{0,158334,300000,550000,708331},{0,0.3,0.2,0.1,0})+LOOKUP(I457,{0,158334,300000,550000,708331},{0,6667,36667,91667,162500})),0)-LOOKUP(I457,{0,2120834,2162500,2204167,2245834},{48334,40000,26667,13334,0}))&lt;=0,0,ROUND(MAX(0,I457-ROUNDUP(IF(I457&lt;=158333,54167,I457*LOOKUP(I457,{0,158334,300000,550000,708331},{0,0.3,0.2,0.1,0})+LOOKUP(I457,{0,158334,300000,550000,708331},{0,6667,36667,91667,162500})),0)-LOOKUP(I457,{0,2120834,2162500,2204167,2245834},{48334,40000,26667,13334,0}))*LOOKUP(MAX(0,I457-ROUNDUP(IF(I457&lt;=158333,54167,I457*LOOKUP(I457,{0,158334,300000,550000,708331},{0,0.3,0.2,0.1,0})+LOOKUP(I457,{0,158334,300000,550000,708331},{0,6667,36667,91667,162500})),0)-LOOKUP(I457,{0,2120834,2162500,2204167,2245834},{48334,40000,26667,13334,0})),{0,162501,275001,579167,750001,1500001,3333334},{0.05105,0.1021,0.2042,0.23483,0.33693,0.4084,0.45945})-LOOKUP(MAX(0,I457-ROUNDUP(IF(I457&lt;=158333,54167,I457*LOOKUP(I457,{0,158334,300000,550000,708331},{0,0.3,0.2,0.1,0})+LOOKUP(I457,{0,158334,300000,550000,708331},{0,6667,36667,91667,162500})),0)-LOOKUP(I457,{0,2120834,2162500,2204167,2245834},{48334,40000,26667,13334,0})),{0,162501,275001,579167,750001,1500001,3333334},{0,8296,36374,54113,130688,237893,408061}),-1))</f>
        <v/>
      </c>
      <c r="K457" s="25">
        <f>IF(AND(D457&gt;0,C457&gt;=E457),ROUND(B457*D457,0),0)</f>
        <v/>
      </c>
      <c r="L457" s="25">
        <f>ROUND(K457*0.14575,0)</f>
        <v/>
      </c>
      <c r="M457" s="25">
        <f>IF(K457=0,0,ROUNDDOWN(ROUND((K457-L457)*LOOKUP(I457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57" s="25">
        <f>B457*C457+K457</f>
        <v/>
      </c>
      <c r="O457" s="25">
        <f>H457*C457+L457</f>
        <v/>
      </c>
      <c r="P457" s="25">
        <f>J457*C457+M457</f>
        <v/>
      </c>
      <c r="Q457" s="25">
        <f>IF(F457=1,IF(N457&lt;741000,0,IF(N457&lt;2191000,N457-740000,IF(N457&lt;2193000,1451000,IF(N457&lt;2196000,1453000,IF(N457&lt;2200000,1456000,IF(N457&lt;6600000,ROUND(IF(FLOOR(N457,4000)&lt;=3600000,FLOOR(N457,4000)*0.7-80000,FLOOR(N457,4000)*0.8-440000),0),IF(N457&lt;=8500000,ROUNDDOWN(N457*0.9-1100000,0),N457-1950000))))))),IF(N457&lt;651000,0,IF(N457&lt;1900000,N457-650000,IF(N457&lt;6600000,ROUND(IF(FLOOR(N457,4000)&lt;=3600000,FLOOR(N457,4000)*0.7-80000,FLOOR(N457,4000)*0.8-440000),0),IF(N457&lt;=8500000,ROUNDDOWN(N457*0.9-1100000,0),N457-1950000)))))</f>
        <v/>
      </c>
      <c r="R457" s="25">
        <f>IF(F457=1,LOOKUP(Q457,{0,4890001,6550001,23500001},{1040000,670000,620000,0}),LOOKUP(Q457,{0,1320001,3360001,4890001,6550001,23500001},{950000,880000,680000,630000,580000,0}))</f>
        <v/>
      </c>
      <c r="S457" s="25">
        <f>MAX(0,ROUNDDOWN(Q457-O457-R457-G457,-3))</f>
        <v/>
      </c>
      <c r="T457" s="25">
        <f>IF(S457&lt;=0,0,ROUNDDOWN(S457*LOOKUP(S457,{0,1950001,3300001,6950001,9000001,18000001,40000001},{0.05,0.1,0.2,0.23,0.33,0.4,0.45})-LOOKUP(S457,{0,1950001,3300001,6950001,9000001,18000001,40000001},{0,97500,427500,636000,1536000,2796000,4796000}),0)+ROUNDDOWN(ROUNDDOWN(S457*LOOKUP(S457,{0,1950001,3300001,6950001,9000001,18000001,40000001},{0.05,0.1,0.2,0.23,0.33,0.4,0.45})-LOOKUP(S457,{0,1950001,3300001,6950001,9000001,18000001,40000001},{0,97500,427500,636000,1536000,2796000,4796000}),0)*0.021,0))</f>
        <v/>
      </c>
      <c r="U457" s="25">
        <f>P457-T457</f>
        <v/>
      </c>
      <c r="V457" s="26">
        <f>IF(AND(P457&gt;0,T457=0),1,0)</f>
        <v/>
      </c>
    </row>
    <row r="458">
      <c r="A458" t="inlineStr">
        <is>
          <t>1万円刻み</t>
        </is>
      </c>
      <c r="B458" s="25">
        <f>'4_1万円刻み'!$A$25</f>
        <v/>
      </c>
      <c r="C458" s="26" t="n">
        <v>12</v>
      </c>
      <c r="D458" s="27" t="n">
        <v>0</v>
      </c>
      <c r="E458" s="26" t="n">
        <v>7</v>
      </c>
      <c r="F458" s="26" t="n">
        <v>1</v>
      </c>
      <c r="G458" s="25" t="n">
        <v>0</v>
      </c>
      <c r="H458" s="25">
        <f>ROUND(B458*0.14575,0)</f>
        <v/>
      </c>
      <c r="I458" s="25">
        <f>B458-H458</f>
        <v/>
      </c>
      <c r="J458" s="25">
        <f>IF(MAX(0,I458-ROUNDUP(IF(I458&lt;=158333,54167,I458*LOOKUP(I458,{0,158334,300000,550000,708331},{0,0.3,0.2,0.1,0})+LOOKUP(I458,{0,158334,300000,550000,708331},{0,6667,36667,91667,162500})),0)-LOOKUP(I458,{0,2120834,2162500,2204167,2245834},{48334,40000,26667,13334,0}))&lt;=0,0,ROUND(MAX(0,I458-ROUNDUP(IF(I458&lt;=158333,54167,I458*LOOKUP(I458,{0,158334,300000,550000,708331},{0,0.3,0.2,0.1,0})+LOOKUP(I458,{0,158334,300000,550000,708331},{0,6667,36667,91667,162500})),0)-LOOKUP(I458,{0,2120834,2162500,2204167,2245834},{48334,40000,26667,13334,0}))*LOOKUP(MAX(0,I458-ROUNDUP(IF(I458&lt;=158333,54167,I458*LOOKUP(I458,{0,158334,300000,550000,708331},{0,0.3,0.2,0.1,0})+LOOKUP(I458,{0,158334,300000,550000,708331},{0,6667,36667,91667,162500})),0)-LOOKUP(I458,{0,2120834,2162500,2204167,2245834},{48334,40000,26667,13334,0})),{0,162501,275001,579167,750001,1500001,3333334},{0.05105,0.1021,0.2042,0.23483,0.33693,0.4084,0.45945})-LOOKUP(MAX(0,I458-ROUNDUP(IF(I458&lt;=158333,54167,I458*LOOKUP(I458,{0,158334,300000,550000,708331},{0,0.3,0.2,0.1,0})+LOOKUP(I458,{0,158334,300000,550000,708331},{0,6667,36667,91667,162500})),0)-LOOKUP(I458,{0,2120834,2162500,2204167,2245834},{48334,40000,26667,13334,0})),{0,162501,275001,579167,750001,1500001,3333334},{0,8296,36374,54113,130688,237893,408061}),-1))</f>
        <v/>
      </c>
      <c r="K458" s="25">
        <f>IF(AND(D458&gt;0,C458&gt;=E458),ROUND(B458*D458,0),0)</f>
        <v/>
      </c>
      <c r="L458" s="25">
        <f>ROUND(K458*0.14575,0)</f>
        <v/>
      </c>
      <c r="M458" s="25">
        <f>IF(K458=0,0,ROUNDDOWN(ROUND((K458-L458)*LOOKUP(I458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58" s="25">
        <f>B458*C458+K458</f>
        <v/>
      </c>
      <c r="O458" s="25">
        <f>H458*C458+L458</f>
        <v/>
      </c>
      <c r="P458" s="25">
        <f>J458*C458+M458</f>
        <v/>
      </c>
      <c r="Q458" s="25">
        <f>IF(F458=1,IF(N458&lt;741000,0,IF(N458&lt;2191000,N458-740000,IF(N458&lt;2193000,1451000,IF(N458&lt;2196000,1453000,IF(N458&lt;2200000,1456000,IF(N458&lt;6600000,ROUND(IF(FLOOR(N458,4000)&lt;=3600000,FLOOR(N458,4000)*0.7-80000,FLOOR(N458,4000)*0.8-440000),0),IF(N458&lt;=8500000,ROUNDDOWN(N458*0.9-1100000,0),N458-1950000))))))),IF(N458&lt;651000,0,IF(N458&lt;1900000,N458-650000,IF(N458&lt;6600000,ROUND(IF(FLOOR(N458,4000)&lt;=3600000,FLOOR(N458,4000)*0.7-80000,FLOOR(N458,4000)*0.8-440000),0),IF(N458&lt;=8500000,ROUNDDOWN(N458*0.9-1100000,0),N458-1950000)))))</f>
        <v/>
      </c>
      <c r="R458" s="25">
        <f>IF(F458=1,LOOKUP(Q458,{0,4890001,6550001,23500001},{1040000,670000,620000,0}),LOOKUP(Q458,{0,1320001,3360001,4890001,6550001,23500001},{950000,880000,680000,630000,580000,0}))</f>
        <v/>
      </c>
      <c r="S458" s="25">
        <f>MAX(0,ROUNDDOWN(Q458-O458-R458-G458,-3))</f>
        <v/>
      </c>
      <c r="T458" s="25">
        <f>IF(S458&lt;=0,0,ROUNDDOWN(S458*LOOKUP(S458,{0,1950001,3300001,6950001,9000001,18000001,40000001},{0.05,0.1,0.2,0.23,0.33,0.4,0.45})-LOOKUP(S458,{0,1950001,3300001,6950001,9000001,18000001,40000001},{0,97500,427500,636000,1536000,2796000,4796000}),0)+ROUNDDOWN(ROUNDDOWN(S458*LOOKUP(S458,{0,1950001,3300001,6950001,9000001,18000001,40000001},{0.05,0.1,0.2,0.23,0.33,0.4,0.45})-LOOKUP(S458,{0,1950001,3300001,6950001,9000001,18000001,40000001},{0,97500,427500,636000,1536000,2796000,4796000}),0)*0.021,0))</f>
        <v/>
      </c>
      <c r="U458" s="25">
        <f>P458-T458</f>
        <v/>
      </c>
      <c r="V458" s="26">
        <f>IF(AND(P458&gt;0,T458=0),1,0)</f>
        <v/>
      </c>
    </row>
    <row r="459">
      <c r="A459" t="inlineStr">
        <is>
          <t>1万円刻み</t>
        </is>
      </c>
      <c r="B459" s="25">
        <f>'4_1万円刻み'!$A$26</f>
        <v/>
      </c>
      <c r="C459" s="26" t="n">
        <v>1</v>
      </c>
      <c r="D459" s="27" t="n">
        <v>0</v>
      </c>
      <c r="E459" s="26" t="n">
        <v>7</v>
      </c>
      <c r="F459" s="26" t="n">
        <v>1</v>
      </c>
      <c r="G459" s="25" t="n">
        <v>0</v>
      </c>
      <c r="H459" s="25">
        <f>ROUND(B459*0.14575,0)</f>
        <v/>
      </c>
      <c r="I459" s="25">
        <f>B459-H459</f>
        <v/>
      </c>
      <c r="J459" s="25">
        <f>IF(MAX(0,I459-ROUNDUP(IF(I459&lt;=158333,54167,I459*LOOKUP(I459,{0,158334,300000,550000,708331},{0,0.3,0.2,0.1,0})+LOOKUP(I459,{0,158334,300000,550000,708331},{0,6667,36667,91667,162500})),0)-LOOKUP(I459,{0,2120834,2162500,2204167,2245834},{48334,40000,26667,13334,0}))&lt;=0,0,ROUND(MAX(0,I459-ROUNDUP(IF(I459&lt;=158333,54167,I459*LOOKUP(I459,{0,158334,300000,550000,708331},{0,0.3,0.2,0.1,0})+LOOKUP(I459,{0,158334,300000,550000,708331},{0,6667,36667,91667,162500})),0)-LOOKUP(I459,{0,2120834,2162500,2204167,2245834},{48334,40000,26667,13334,0}))*LOOKUP(MAX(0,I459-ROUNDUP(IF(I459&lt;=158333,54167,I459*LOOKUP(I459,{0,158334,300000,550000,708331},{0,0.3,0.2,0.1,0})+LOOKUP(I459,{0,158334,300000,550000,708331},{0,6667,36667,91667,162500})),0)-LOOKUP(I459,{0,2120834,2162500,2204167,2245834},{48334,40000,26667,13334,0})),{0,162501,275001,579167,750001,1500001,3333334},{0.05105,0.1021,0.2042,0.23483,0.33693,0.4084,0.45945})-LOOKUP(MAX(0,I459-ROUNDUP(IF(I459&lt;=158333,54167,I459*LOOKUP(I459,{0,158334,300000,550000,708331},{0,0.3,0.2,0.1,0})+LOOKUP(I459,{0,158334,300000,550000,708331},{0,6667,36667,91667,162500})),0)-LOOKUP(I459,{0,2120834,2162500,2204167,2245834},{48334,40000,26667,13334,0})),{0,162501,275001,579167,750001,1500001,3333334},{0,8296,36374,54113,130688,237893,408061}),-1))</f>
        <v/>
      </c>
      <c r="K459" s="25">
        <f>IF(AND(D459&gt;0,C459&gt;=E459),ROUND(B459*D459,0),0)</f>
        <v/>
      </c>
      <c r="L459" s="25">
        <f>ROUND(K459*0.14575,0)</f>
        <v/>
      </c>
      <c r="M459" s="25">
        <f>IF(K459=0,0,ROUNDDOWN(ROUND((K459-L459)*LOOKUP(I459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59" s="25">
        <f>B459*C459+K459</f>
        <v/>
      </c>
      <c r="O459" s="25">
        <f>H459*C459+L459</f>
        <v/>
      </c>
      <c r="P459" s="25">
        <f>J459*C459+M459</f>
        <v/>
      </c>
      <c r="Q459" s="25">
        <f>IF(F459=1,IF(N459&lt;741000,0,IF(N459&lt;2191000,N459-740000,IF(N459&lt;2193000,1451000,IF(N459&lt;2196000,1453000,IF(N459&lt;2200000,1456000,IF(N459&lt;6600000,ROUND(IF(FLOOR(N459,4000)&lt;=3600000,FLOOR(N459,4000)*0.7-80000,FLOOR(N459,4000)*0.8-440000),0),IF(N459&lt;=8500000,ROUNDDOWN(N459*0.9-1100000,0),N459-1950000))))))),IF(N459&lt;651000,0,IF(N459&lt;1900000,N459-650000,IF(N459&lt;6600000,ROUND(IF(FLOOR(N459,4000)&lt;=3600000,FLOOR(N459,4000)*0.7-80000,FLOOR(N459,4000)*0.8-440000),0),IF(N459&lt;=8500000,ROUNDDOWN(N459*0.9-1100000,0),N459-1950000)))))</f>
        <v/>
      </c>
      <c r="R459" s="25">
        <f>IF(F459=1,LOOKUP(Q459,{0,4890001,6550001,23500001},{1040000,670000,620000,0}),LOOKUP(Q459,{0,1320001,3360001,4890001,6550001,23500001},{950000,880000,680000,630000,580000,0}))</f>
        <v/>
      </c>
      <c r="S459" s="25">
        <f>MAX(0,ROUNDDOWN(Q459-O459-R459-G459,-3))</f>
        <v/>
      </c>
      <c r="T459" s="25">
        <f>IF(S459&lt;=0,0,ROUNDDOWN(S459*LOOKUP(S459,{0,1950001,3300001,6950001,9000001,18000001,40000001},{0.05,0.1,0.2,0.23,0.33,0.4,0.45})-LOOKUP(S459,{0,1950001,3300001,6950001,9000001,18000001,40000001},{0,97500,427500,636000,1536000,2796000,4796000}),0)+ROUNDDOWN(ROUNDDOWN(S459*LOOKUP(S459,{0,1950001,3300001,6950001,9000001,18000001,40000001},{0.05,0.1,0.2,0.23,0.33,0.4,0.45})-LOOKUP(S459,{0,1950001,3300001,6950001,9000001,18000001,40000001},{0,97500,427500,636000,1536000,2796000,4796000}),0)*0.021,0))</f>
        <v/>
      </c>
      <c r="U459" s="25">
        <f>P459-T459</f>
        <v/>
      </c>
      <c r="V459" s="26">
        <f>IF(AND(P459&gt;0,T459=0),1,0)</f>
        <v/>
      </c>
    </row>
    <row r="460">
      <c r="A460" t="inlineStr">
        <is>
          <t>1万円刻み</t>
        </is>
      </c>
      <c r="B460" s="25">
        <f>'4_1万円刻み'!$A$26</f>
        <v/>
      </c>
      <c r="C460" s="26" t="n">
        <v>2</v>
      </c>
      <c r="D460" s="27" t="n">
        <v>0</v>
      </c>
      <c r="E460" s="26" t="n">
        <v>7</v>
      </c>
      <c r="F460" s="26" t="n">
        <v>1</v>
      </c>
      <c r="G460" s="25" t="n">
        <v>0</v>
      </c>
      <c r="H460" s="25">
        <f>ROUND(B460*0.14575,0)</f>
        <v/>
      </c>
      <c r="I460" s="25">
        <f>B460-H460</f>
        <v/>
      </c>
      <c r="J460" s="25">
        <f>IF(MAX(0,I460-ROUNDUP(IF(I460&lt;=158333,54167,I460*LOOKUP(I460,{0,158334,300000,550000,708331},{0,0.3,0.2,0.1,0})+LOOKUP(I460,{0,158334,300000,550000,708331},{0,6667,36667,91667,162500})),0)-LOOKUP(I460,{0,2120834,2162500,2204167,2245834},{48334,40000,26667,13334,0}))&lt;=0,0,ROUND(MAX(0,I460-ROUNDUP(IF(I460&lt;=158333,54167,I460*LOOKUP(I460,{0,158334,300000,550000,708331},{0,0.3,0.2,0.1,0})+LOOKUP(I460,{0,158334,300000,550000,708331},{0,6667,36667,91667,162500})),0)-LOOKUP(I460,{0,2120834,2162500,2204167,2245834},{48334,40000,26667,13334,0}))*LOOKUP(MAX(0,I460-ROUNDUP(IF(I460&lt;=158333,54167,I460*LOOKUP(I460,{0,158334,300000,550000,708331},{0,0.3,0.2,0.1,0})+LOOKUP(I460,{0,158334,300000,550000,708331},{0,6667,36667,91667,162500})),0)-LOOKUP(I460,{0,2120834,2162500,2204167,2245834},{48334,40000,26667,13334,0})),{0,162501,275001,579167,750001,1500001,3333334},{0.05105,0.1021,0.2042,0.23483,0.33693,0.4084,0.45945})-LOOKUP(MAX(0,I460-ROUNDUP(IF(I460&lt;=158333,54167,I460*LOOKUP(I460,{0,158334,300000,550000,708331},{0,0.3,0.2,0.1,0})+LOOKUP(I460,{0,158334,300000,550000,708331},{0,6667,36667,91667,162500})),0)-LOOKUP(I460,{0,2120834,2162500,2204167,2245834},{48334,40000,26667,13334,0})),{0,162501,275001,579167,750001,1500001,3333334},{0,8296,36374,54113,130688,237893,408061}),-1))</f>
        <v/>
      </c>
      <c r="K460" s="25">
        <f>IF(AND(D460&gt;0,C460&gt;=E460),ROUND(B460*D460,0),0)</f>
        <v/>
      </c>
      <c r="L460" s="25">
        <f>ROUND(K460*0.14575,0)</f>
        <v/>
      </c>
      <c r="M460" s="25">
        <f>IF(K460=0,0,ROUNDDOWN(ROUND((K460-L460)*LOOKUP(I460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60" s="25">
        <f>B460*C460+K460</f>
        <v/>
      </c>
      <c r="O460" s="25">
        <f>H460*C460+L460</f>
        <v/>
      </c>
      <c r="P460" s="25">
        <f>J460*C460+M460</f>
        <v/>
      </c>
      <c r="Q460" s="25">
        <f>IF(F460=1,IF(N460&lt;741000,0,IF(N460&lt;2191000,N460-740000,IF(N460&lt;2193000,1451000,IF(N460&lt;2196000,1453000,IF(N460&lt;2200000,1456000,IF(N460&lt;6600000,ROUND(IF(FLOOR(N460,4000)&lt;=3600000,FLOOR(N460,4000)*0.7-80000,FLOOR(N460,4000)*0.8-440000),0),IF(N460&lt;=8500000,ROUNDDOWN(N460*0.9-1100000,0),N460-1950000))))))),IF(N460&lt;651000,0,IF(N460&lt;1900000,N460-650000,IF(N460&lt;6600000,ROUND(IF(FLOOR(N460,4000)&lt;=3600000,FLOOR(N460,4000)*0.7-80000,FLOOR(N460,4000)*0.8-440000),0),IF(N460&lt;=8500000,ROUNDDOWN(N460*0.9-1100000,0),N460-1950000)))))</f>
        <v/>
      </c>
      <c r="R460" s="25">
        <f>IF(F460=1,LOOKUP(Q460,{0,4890001,6550001,23500001},{1040000,670000,620000,0}),LOOKUP(Q460,{0,1320001,3360001,4890001,6550001,23500001},{950000,880000,680000,630000,580000,0}))</f>
        <v/>
      </c>
      <c r="S460" s="25">
        <f>MAX(0,ROUNDDOWN(Q460-O460-R460-G460,-3))</f>
        <v/>
      </c>
      <c r="T460" s="25">
        <f>IF(S460&lt;=0,0,ROUNDDOWN(S460*LOOKUP(S460,{0,1950001,3300001,6950001,9000001,18000001,40000001},{0.05,0.1,0.2,0.23,0.33,0.4,0.45})-LOOKUP(S460,{0,1950001,3300001,6950001,9000001,18000001,40000001},{0,97500,427500,636000,1536000,2796000,4796000}),0)+ROUNDDOWN(ROUNDDOWN(S460*LOOKUP(S460,{0,1950001,3300001,6950001,9000001,18000001,40000001},{0.05,0.1,0.2,0.23,0.33,0.4,0.45})-LOOKUP(S460,{0,1950001,3300001,6950001,9000001,18000001,40000001},{0,97500,427500,636000,1536000,2796000,4796000}),0)*0.021,0))</f>
        <v/>
      </c>
      <c r="U460" s="25">
        <f>P460-T460</f>
        <v/>
      </c>
      <c r="V460" s="26">
        <f>IF(AND(P460&gt;0,T460=0),1,0)</f>
        <v/>
      </c>
    </row>
    <row r="461">
      <c r="A461" t="inlineStr">
        <is>
          <t>1万円刻み</t>
        </is>
      </c>
      <c r="B461" s="25">
        <f>'4_1万円刻み'!$A$26</f>
        <v/>
      </c>
      <c r="C461" s="26" t="n">
        <v>3</v>
      </c>
      <c r="D461" s="27" t="n">
        <v>0</v>
      </c>
      <c r="E461" s="26" t="n">
        <v>7</v>
      </c>
      <c r="F461" s="26" t="n">
        <v>1</v>
      </c>
      <c r="G461" s="25" t="n">
        <v>0</v>
      </c>
      <c r="H461" s="25">
        <f>ROUND(B461*0.14575,0)</f>
        <v/>
      </c>
      <c r="I461" s="25">
        <f>B461-H461</f>
        <v/>
      </c>
      <c r="J461" s="25">
        <f>IF(MAX(0,I461-ROUNDUP(IF(I461&lt;=158333,54167,I461*LOOKUP(I461,{0,158334,300000,550000,708331},{0,0.3,0.2,0.1,0})+LOOKUP(I461,{0,158334,300000,550000,708331},{0,6667,36667,91667,162500})),0)-LOOKUP(I461,{0,2120834,2162500,2204167,2245834},{48334,40000,26667,13334,0}))&lt;=0,0,ROUND(MAX(0,I461-ROUNDUP(IF(I461&lt;=158333,54167,I461*LOOKUP(I461,{0,158334,300000,550000,708331},{0,0.3,0.2,0.1,0})+LOOKUP(I461,{0,158334,300000,550000,708331},{0,6667,36667,91667,162500})),0)-LOOKUP(I461,{0,2120834,2162500,2204167,2245834},{48334,40000,26667,13334,0}))*LOOKUP(MAX(0,I461-ROUNDUP(IF(I461&lt;=158333,54167,I461*LOOKUP(I461,{0,158334,300000,550000,708331},{0,0.3,0.2,0.1,0})+LOOKUP(I461,{0,158334,300000,550000,708331},{0,6667,36667,91667,162500})),0)-LOOKUP(I461,{0,2120834,2162500,2204167,2245834},{48334,40000,26667,13334,0})),{0,162501,275001,579167,750001,1500001,3333334},{0.05105,0.1021,0.2042,0.23483,0.33693,0.4084,0.45945})-LOOKUP(MAX(0,I461-ROUNDUP(IF(I461&lt;=158333,54167,I461*LOOKUP(I461,{0,158334,300000,550000,708331},{0,0.3,0.2,0.1,0})+LOOKUP(I461,{0,158334,300000,550000,708331},{0,6667,36667,91667,162500})),0)-LOOKUP(I461,{0,2120834,2162500,2204167,2245834},{48334,40000,26667,13334,0})),{0,162501,275001,579167,750001,1500001,3333334},{0,8296,36374,54113,130688,237893,408061}),-1))</f>
        <v/>
      </c>
      <c r="K461" s="25">
        <f>IF(AND(D461&gt;0,C461&gt;=E461),ROUND(B461*D461,0),0)</f>
        <v/>
      </c>
      <c r="L461" s="25">
        <f>ROUND(K461*0.14575,0)</f>
        <v/>
      </c>
      <c r="M461" s="25">
        <f>IF(K461=0,0,ROUNDDOWN(ROUND((K461-L461)*LOOKUP(I461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61" s="25">
        <f>B461*C461+K461</f>
        <v/>
      </c>
      <c r="O461" s="25">
        <f>H461*C461+L461</f>
        <v/>
      </c>
      <c r="P461" s="25">
        <f>J461*C461+M461</f>
        <v/>
      </c>
      <c r="Q461" s="25">
        <f>IF(F461=1,IF(N461&lt;741000,0,IF(N461&lt;2191000,N461-740000,IF(N461&lt;2193000,1451000,IF(N461&lt;2196000,1453000,IF(N461&lt;2200000,1456000,IF(N461&lt;6600000,ROUND(IF(FLOOR(N461,4000)&lt;=3600000,FLOOR(N461,4000)*0.7-80000,FLOOR(N461,4000)*0.8-440000),0),IF(N461&lt;=8500000,ROUNDDOWN(N461*0.9-1100000,0),N461-1950000))))))),IF(N461&lt;651000,0,IF(N461&lt;1900000,N461-650000,IF(N461&lt;6600000,ROUND(IF(FLOOR(N461,4000)&lt;=3600000,FLOOR(N461,4000)*0.7-80000,FLOOR(N461,4000)*0.8-440000),0),IF(N461&lt;=8500000,ROUNDDOWN(N461*0.9-1100000,0),N461-1950000)))))</f>
        <v/>
      </c>
      <c r="R461" s="25">
        <f>IF(F461=1,LOOKUP(Q461,{0,4890001,6550001,23500001},{1040000,670000,620000,0}),LOOKUP(Q461,{0,1320001,3360001,4890001,6550001,23500001},{950000,880000,680000,630000,580000,0}))</f>
        <v/>
      </c>
      <c r="S461" s="25">
        <f>MAX(0,ROUNDDOWN(Q461-O461-R461-G461,-3))</f>
        <v/>
      </c>
      <c r="T461" s="25">
        <f>IF(S461&lt;=0,0,ROUNDDOWN(S461*LOOKUP(S461,{0,1950001,3300001,6950001,9000001,18000001,40000001},{0.05,0.1,0.2,0.23,0.33,0.4,0.45})-LOOKUP(S461,{0,1950001,3300001,6950001,9000001,18000001,40000001},{0,97500,427500,636000,1536000,2796000,4796000}),0)+ROUNDDOWN(ROUNDDOWN(S461*LOOKUP(S461,{0,1950001,3300001,6950001,9000001,18000001,40000001},{0.05,0.1,0.2,0.23,0.33,0.4,0.45})-LOOKUP(S461,{0,1950001,3300001,6950001,9000001,18000001,40000001},{0,97500,427500,636000,1536000,2796000,4796000}),0)*0.021,0))</f>
        <v/>
      </c>
      <c r="U461" s="25">
        <f>P461-T461</f>
        <v/>
      </c>
      <c r="V461" s="26">
        <f>IF(AND(P461&gt;0,T461=0),1,0)</f>
        <v/>
      </c>
    </row>
    <row r="462">
      <c r="A462" t="inlineStr">
        <is>
          <t>1万円刻み</t>
        </is>
      </c>
      <c r="B462" s="25">
        <f>'4_1万円刻み'!$A$26</f>
        <v/>
      </c>
      <c r="C462" s="26" t="n">
        <v>4</v>
      </c>
      <c r="D462" s="27" t="n">
        <v>0</v>
      </c>
      <c r="E462" s="26" t="n">
        <v>7</v>
      </c>
      <c r="F462" s="26" t="n">
        <v>1</v>
      </c>
      <c r="G462" s="25" t="n">
        <v>0</v>
      </c>
      <c r="H462" s="25">
        <f>ROUND(B462*0.14575,0)</f>
        <v/>
      </c>
      <c r="I462" s="25">
        <f>B462-H462</f>
        <v/>
      </c>
      <c r="J462" s="25">
        <f>IF(MAX(0,I462-ROUNDUP(IF(I462&lt;=158333,54167,I462*LOOKUP(I462,{0,158334,300000,550000,708331},{0,0.3,0.2,0.1,0})+LOOKUP(I462,{0,158334,300000,550000,708331},{0,6667,36667,91667,162500})),0)-LOOKUP(I462,{0,2120834,2162500,2204167,2245834},{48334,40000,26667,13334,0}))&lt;=0,0,ROUND(MAX(0,I462-ROUNDUP(IF(I462&lt;=158333,54167,I462*LOOKUP(I462,{0,158334,300000,550000,708331},{0,0.3,0.2,0.1,0})+LOOKUP(I462,{0,158334,300000,550000,708331},{0,6667,36667,91667,162500})),0)-LOOKUP(I462,{0,2120834,2162500,2204167,2245834},{48334,40000,26667,13334,0}))*LOOKUP(MAX(0,I462-ROUNDUP(IF(I462&lt;=158333,54167,I462*LOOKUP(I462,{0,158334,300000,550000,708331},{0,0.3,0.2,0.1,0})+LOOKUP(I462,{0,158334,300000,550000,708331},{0,6667,36667,91667,162500})),0)-LOOKUP(I462,{0,2120834,2162500,2204167,2245834},{48334,40000,26667,13334,0})),{0,162501,275001,579167,750001,1500001,3333334},{0.05105,0.1021,0.2042,0.23483,0.33693,0.4084,0.45945})-LOOKUP(MAX(0,I462-ROUNDUP(IF(I462&lt;=158333,54167,I462*LOOKUP(I462,{0,158334,300000,550000,708331},{0,0.3,0.2,0.1,0})+LOOKUP(I462,{0,158334,300000,550000,708331},{0,6667,36667,91667,162500})),0)-LOOKUP(I462,{0,2120834,2162500,2204167,2245834},{48334,40000,26667,13334,0})),{0,162501,275001,579167,750001,1500001,3333334},{0,8296,36374,54113,130688,237893,408061}),-1))</f>
        <v/>
      </c>
      <c r="K462" s="25">
        <f>IF(AND(D462&gt;0,C462&gt;=E462),ROUND(B462*D462,0),0)</f>
        <v/>
      </c>
      <c r="L462" s="25">
        <f>ROUND(K462*0.14575,0)</f>
        <v/>
      </c>
      <c r="M462" s="25">
        <f>IF(K462=0,0,ROUNDDOWN(ROUND((K462-L462)*LOOKUP(I462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62" s="25">
        <f>B462*C462+K462</f>
        <v/>
      </c>
      <c r="O462" s="25">
        <f>H462*C462+L462</f>
        <v/>
      </c>
      <c r="P462" s="25">
        <f>J462*C462+M462</f>
        <v/>
      </c>
      <c r="Q462" s="25">
        <f>IF(F462=1,IF(N462&lt;741000,0,IF(N462&lt;2191000,N462-740000,IF(N462&lt;2193000,1451000,IF(N462&lt;2196000,1453000,IF(N462&lt;2200000,1456000,IF(N462&lt;6600000,ROUND(IF(FLOOR(N462,4000)&lt;=3600000,FLOOR(N462,4000)*0.7-80000,FLOOR(N462,4000)*0.8-440000),0),IF(N462&lt;=8500000,ROUNDDOWN(N462*0.9-1100000,0),N462-1950000))))))),IF(N462&lt;651000,0,IF(N462&lt;1900000,N462-650000,IF(N462&lt;6600000,ROUND(IF(FLOOR(N462,4000)&lt;=3600000,FLOOR(N462,4000)*0.7-80000,FLOOR(N462,4000)*0.8-440000),0),IF(N462&lt;=8500000,ROUNDDOWN(N462*0.9-1100000,0),N462-1950000)))))</f>
        <v/>
      </c>
      <c r="R462" s="25">
        <f>IF(F462=1,LOOKUP(Q462,{0,4890001,6550001,23500001},{1040000,670000,620000,0}),LOOKUP(Q462,{0,1320001,3360001,4890001,6550001,23500001},{950000,880000,680000,630000,580000,0}))</f>
        <v/>
      </c>
      <c r="S462" s="25">
        <f>MAX(0,ROUNDDOWN(Q462-O462-R462-G462,-3))</f>
        <v/>
      </c>
      <c r="T462" s="25">
        <f>IF(S462&lt;=0,0,ROUNDDOWN(S462*LOOKUP(S462,{0,1950001,3300001,6950001,9000001,18000001,40000001},{0.05,0.1,0.2,0.23,0.33,0.4,0.45})-LOOKUP(S462,{0,1950001,3300001,6950001,9000001,18000001,40000001},{0,97500,427500,636000,1536000,2796000,4796000}),0)+ROUNDDOWN(ROUNDDOWN(S462*LOOKUP(S462,{0,1950001,3300001,6950001,9000001,18000001,40000001},{0.05,0.1,0.2,0.23,0.33,0.4,0.45})-LOOKUP(S462,{0,1950001,3300001,6950001,9000001,18000001,40000001},{0,97500,427500,636000,1536000,2796000,4796000}),0)*0.021,0))</f>
        <v/>
      </c>
      <c r="U462" s="25">
        <f>P462-T462</f>
        <v/>
      </c>
      <c r="V462" s="26">
        <f>IF(AND(P462&gt;0,T462=0),1,0)</f>
        <v/>
      </c>
    </row>
    <row r="463">
      <c r="A463" t="inlineStr">
        <is>
          <t>1万円刻み</t>
        </is>
      </c>
      <c r="B463" s="25">
        <f>'4_1万円刻み'!$A$26</f>
        <v/>
      </c>
      <c r="C463" s="26" t="n">
        <v>5</v>
      </c>
      <c r="D463" s="27" t="n">
        <v>0</v>
      </c>
      <c r="E463" s="26" t="n">
        <v>7</v>
      </c>
      <c r="F463" s="26" t="n">
        <v>1</v>
      </c>
      <c r="G463" s="25" t="n">
        <v>0</v>
      </c>
      <c r="H463" s="25">
        <f>ROUND(B463*0.14575,0)</f>
        <v/>
      </c>
      <c r="I463" s="25">
        <f>B463-H463</f>
        <v/>
      </c>
      <c r="J463" s="25">
        <f>IF(MAX(0,I463-ROUNDUP(IF(I463&lt;=158333,54167,I463*LOOKUP(I463,{0,158334,300000,550000,708331},{0,0.3,0.2,0.1,0})+LOOKUP(I463,{0,158334,300000,550000,708331},{0,6667,36667,91667,162500})),0)-LOOKUP(I463,{0,2120834,2162500,2204167,2245834},{48334,40000,26667,13334,0}))&lt;=0,0,ROUND(MAX(0,I463-ROUNDUP(IF(I463&lt;=158333,54167,I463*LOOKUP(I463,{0,158334,300000,550000,708331},{0,0.3,0.2,0.1,0})+LOOKUP(I463,{0,158334,300000,550000,708331},{0,6667,36667,91667,162500})),0)-LOOKUP(I463,{0,2120834,2162500,2204167,2245834},{48334,40000,26667,13334,0}))*LOOKUP(MAX(0,I463-ROUNDUP(IF(I463&lt;=158333,54167,I463*LOOKUP(I463,{0,158334,300000,550000,708331},{0,0.3,0.2,0.1,0})+LOOKUP(I463,{0,158334,300000,550000,708331},{0,6667,36667,91667,162500})),0)-LOOKUP(I463,{0,2120834,2162500,2204167,2245834},{48334,40000,26667,13334,0})),{0,162501,275001,579167,750001,1500001,3333334},{0.05105,0.1021,0.2042,0.23483,0.33693,0.4084,0.45945})-LOOKUP(MAX(0,I463-ROUNDUP(IF(I463&lt;=158333,54167,I463*LOOKUP(I463,{0,158334,300000,550000,708331},{0,0.3,0.2,0.1,0})+LOOKUP(I463,{0,158334,300000,550000,708331},{0,6667,36667,91667,162500})),0)-LOOKUP(I463,{0,2120834,2162500,2204167,2245834},{48334,40000,26667,13334,0})),{0,162501,275001,579167,750001,1500001,3333334},{0,8296,36374,54113,130688,237893,408061}),-1))</f>
        <v/>
      </c>
      <c r="K463" s="25">
        <f>IF(AND(D463&gt;0,C463&gt;=E463),ROUND(B463*D463,0),0)</f>
        <v/>
      </c>
      <c r="L463" s="25">
        <f>ROUND(K463*0.14575,0)</f>
        <v/>
      </c>
      <c r="M463" s="25">
        <f>IF(K463=0,0,ROUNDDOWN(ROUND((K463-L463)*LOOKUP(I463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63" s="25">
        <f>B463*C463+K463</f>
        <v/>
      </c>
      <c r="O463" s="25">
        <f>H463*C463+L463</f>
        <v/>
      </c>
      <c r="P463" s="25">
        <f>J463*C463+M463</f>
        <v/>
      </c>
      <c r="Q463" s="25">
        <f>IF(F463=1,IF(N463&lt;741000,0,IF(N463&lt;2191000,N463-740000,IF(N463&lt;2193000,1451000,IF(N463&lt;2196000,1453000,IF(N463&lt;2200000,1456000,IF(N463&lt;6600000,ROUND(IF(FLOOR(N463,4000)&lt;=3600000,FLOOR(N463,4000)*0.7-80000,FLOOR(N463,4000)*0.8-440000),0),IF(N463&lt;=8500000,ROUNDDOWN(N463*0.9-1100000,0),N463-1950000))))))),IF(N463&lt;651000,0,IF(N463&lt;1900000,N463-650000,IF(N463&lt;6600000,ROUND(IF(FLOOR(N463,4000)&lt;=3600000,FLOOR(N463,4000)*0.7-80000,FLOOR(N463,4000)*0.8-440000),0),IF(N463&lt;=8500000,ROUNDDOWN(N463*0.9-1100000,0),N463-1950000)))))</f>
        <v/>
      </c>
      <c r="R463" s="25">
        <f>IF(F463=1,LOOKUP(Q463,{0,4890001,6550001,23500001},{1040000,670000,620000,0}),LOOKUP(Q463,{0,1320001,3360001,4890001,6550001,23500001},{950000,880000,680000,630000,580000,0}))</f>
        <v/>
      </c>
      <c r="S463" s="25">
        <f>MAX(0,ROUNDDOWN(Q463-O463-R463-G463,-3))</f>
        <v/>
      </c>
      <c r="T463" s="25">
        <f>IF(S463&lt;=0,0,ROUNDDOWN(S463*LOOKUP(S463,{0,1950001,3300001,6950001,9000001,18000001,40000001},{0.05,0.1,0.2,0.23,0.33,0.4,0.45})-LOOKUP(S463,{0,1950001,3300001,6950001,9000001,18000001,40000001},{0,97500,427500,636000,1536000,2796000,4796000}),0)+ROUNDDOWN(ROUNDDOWN(S463*LOOKUP(S463,{0,1950001,3300001,6950001,9000001,18000001,40000001},{0.05,0.1,0.2,0.23,0.33,0.4,0.45})-LOOKUP(S463,{0,1950001,3300001,6950001,9000001,18000001,40000001},{0,97500,427500,636000,1536000,2796000,4796000}),0)*0.021,0))</f>
        <v/>
      </c>
      <c r="U463" s="25">
        <f>P463-T463</f>
        <v/>
      </c>
      <c r="V463" s="26">
        <f>IF(AND(P463&gt;0,T463=0),1,0)</f>
        <v/>
      </c>
    </row>
    <row r="464">
      <c r="A464" t="inlineStr">
        <is>
          <t>1万円刻み</t>
        </is>
      </c>
      <c r="B464" s="25">
        <f>'4_1万円刻み'!$A$26</f>
        <v/>
      </c>
      <c r="C464" s="26" t="n">
        <v>6</v>
      </c>
      <c r="D464" s="27" t="n">
        <v>0</v>
      </c>
      <c r="E464" s="26" t="n">
        <v>7</v>
      </c>
      <c r="F464" s="26" t="n">
        <v>1</v>
      </c>
      <c r="G464" s="25" t="n">
        <v>0</v>
      </c>
      <c r="H464" s="25">
        <f>ROUND(B464*0.14575,0)</f>
        <v/>
      </c>
      <c r="I464" s="25">
        <f>B464-H464</f>
        <v/>
      </c>
      <c r="J464" s="25">
        <f>IF(MAX(0,I464-ROUNDUP(IF(I464&lt;=158333,54167,I464*LOOKUP(I464,{0,158334,300000,550000,708331},{0,0.3,0.2,0.1,0})+LOOKUP(I464,{0,158334,300000,550000,708331},{0,6667,36667,91667,162500})),0)-LOOKUP(I464,{0,2120834,2162500,2204167,2245834},{48334,40000,26667,13334,0}))&lt;=0,0,ROUND(MAX(0,I464-ROUNDUP(IF(I464&lt;=158333,54167,I464*LOOKUP(I464,{0,158334,300000,550000,708331},{0,0.3,0.2,0.1,0})+LOOKUP(I464,{0,158334,300000,550000,708331},{0,6667,36667,91667,162500})),0)-LOOKUP(I464,{0,2120834,2162500,2204167,2245834},{48334,40000,26667,13334,0}))*LOOKUP(MAX(0,I464-ROUNDUP(IF(I464&lt;=158333,54167,I464*LOOKUP(I464,{0,158334,300000,550000,708331},{0,0.3,0.2,0.1,0})+LOOKUP(I464,{0,158334,300000,550000,708331},{0,6667,36667,91667,162500})),0)-LOOKUP(I464,{0,2120834,2162500,2204167,2245834},{48334,40000,26667,13334,0})),{0,162501,275001,579167,750001,1500001,3333334},{0.05105,0.1021,0.2042,0.23483,0.33693,0.4084,0.45945})-LOOKUP(MAX(0,I464-ROUNDUP(IF(I464&lt;=158333,54167,I464*LOOKUP(I464,{0,158334,300000,550000,708331},{0,0.3,0.2,0.1,0})+LOOKUP(I464,{0,158334,300000,550000,708331},{0,6667,36667,91667,162500})),0)-LOOKUP(I464,{0,2120834,2162500,2204167,2245834},{48334,40000,26667,13334,0})),{0,162501,275001,579167,750001,1500001,3333334},{0,8296,36374,54113,130688,237893,408061}),-1))</f>
        <v/>
      </c>
      <c r="K464" s="25">
        <f>IF(AND(D464&gt;0,C464&gt;=E464),ROUND(B464*D464,0),0)</f>
        <v/>
      </c>
      <c r="L464" s="25">
        <f>ROUND(K464*0.14575,0)</f>
        <v/>
      </c>
      <c r="M464" s="25">
        <f>IF(K464=0,0,ROUNDDOWN(ROUND((K464-L464)*LOOKUP(I464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64" s="25">
        <f>B464*C464+K464</f>
        <v/>
      </c>
      <c r="O464" s="25">
        <f>H464*C464+L464</f>
        <v/>
      </c>
      <c r="P464" s="25">
        <f>J464*C464+M464</f>
        <v/>
      </c>
      <c r="Q464" s="25">
        <f>IF(F464=1,IF(N464&lt;741000,0,IF(N464&lt;2191000,N464-740000,IF(N464&lt;2193000,1451000,IF(N464&lt;2196000,1453000,IF(N464&lt;2200000,1456000,IF(N464&lt;6600000,ROUND(IF(FLOOR(N464,4000)&lt;=3600000,FLOOR(N464,4000)*0.7-80000,FLOOR(N464,4000)*0.8-440000),0),IF(N464&lt;=8500000,ROUNDDOWN(N464*0.9-1100000,0),N464-1950000))))))),IF(N464&lt;651000,0,IF(N464&lt;1900000,N464-650000,IF(N464&lt;6600000,ROUND(IF(FLOOR(N464,4000)&lt;=3600000,FLOOR(N464,4000)*0.7-80000,FLOOR(N464,4000)*0.8-440000),0),IF(N464&lt;=8500000,ROUNDDOWN(N464*0.9-1100000,0),N464-1950000)))))</f>
        <v/>
      </c>
      <c r="R464" s="25">
        <f>IF(F464=1,LOOKUP(Q464,{0,4890001,6550001,23500001},{1040000,670000,620000,0}),LOOKUP(Q464,{0,1320001,3360001,4890001,6550001,23500001},{950000,880000,680000,630000,580000,0}))</f>
        <v/>
      </c>
      <c r="S464" s="25">
        <f>MAX(0,ROUNDDOWN(Q464-O464-R464-G464,-3))</f>
        <v/>
      </c>
      <c r="T464" s="25">
        <f>IF(S464&lt;=0,0,ROUNDDOWN(S464*LOOKUP(S464,{0,1950001,3300001,6950001,9000001,18000001,40000001},{0.05,0.1,0.2,0.23,0.33,0.4,0.45})-LOOKUP(S464,{0,1950001,3300001,6950001,9000001,18000001,40000001},{0,97500,427500,636000,1536000,2796000,4796000}),0)+ROUNDDOWN(ROUNDDOWN(S464*LOOKUP(S464,{0,1950001,3300001,6950001,9000001,18000001,40000001},{0.05,0.1,0.2,0.23,0.33,0.4,0.45})-LOOKUP(S464,{0,1950001,3300001,6950001,9000001,18000001,40000001},{0,97500,427500,636000,1536000,2796000,4796000}),0)*0.021,0))</f>
        <v/>
      </c>
      <c r="U464" s="25">
        <f>P464-T464</f>
        <v/>
      </c>
      <c r="V464" s="26">
        <f>IF(AND(P464&gt;0,T464=0),1,0)</f>
        <v/>
      </c>
    </row>
    <row r="465">
      <c r="A465" t="inlineStr">
        <is>
          <t>1万円刻み</t>
        </is>
      </c>
      <c r="B465" s="25">
        <f>'4_1万円刻み'!$A$26</f>
        <v/>
      </c>
      <c r="C465" s="26" t="n">
        <v>7</v>
      </c>
      <c r="D465" s="27" t="n">
        <v>0</v>
      </c>
      <c r="E465" s="26" t="n">
        <v>7</v>
      </c>
      <c r="F465" s="26" t="n">
        <v>1</v>
      </c>
      <c r="G465" s="25" t="n">
        <v>0</v>
      </c>
      <c r="H465" s="25">
        <f>ROUND(B465*0.14575,0)</f>
        <v/>
      </c>
      <c r="I465" s="25">
        <f>B465-H465</f>
        <v/>
      </c>
      <c r="J465" s="25">
        <f>IF(MAX(0,I465-ROUNDUP(IF(I465&lt;=158333,54167,I465*LOOKUP(I465,{0,158334,300000,550000,708331},{0,0.3,0.2,0.1,0})+LOOKUP(I465,{0,158334,300000,550000,708331},{0,6667,36667,91667,162500})),0)-LOOKUP(I465,{0,2120834,2162500,2204167,2245834},{48334,40000,26667,13334,0}))&lt;=0,0,ROUND(MAX(0,I465-ROUNDUP(IF(I465&lt;=158333,54167,I465*LOOKUP(I465,{0,158334,300000,550000,708331},{0,0.3,0.2,0.1,0})+LOOKUP(I465,{0,158334,300000,550000,708331},{0,6667,36667,91667,162500})),0)-LOOKUP(I465,{0,2120834,2162500,2204167,2245834},{48334,40000,26667,13334,0}))*LOOKUP(MAX(0,I465-ROUNDUP(IF(I465&lt;=158333,54167,I465*LOOKUP(I465,{0,158334,300000,550000,708331},{0,0.3,0.2,0.1,0})+LOOKUP(I465,{0,158334,300000,550000,708331},{0,6667,36667,91667,162500})),0)-LOOKUP(I465,{0,2120834,2162500,2204167,2245834},{48334,40000,26667,13334,0})),{0,162501,275001,579167,750001,1500001,3333334},{0.05105,0.1021,0.2042,0.23483,0.33693,0.4084,0.45945})-LOOKUP(MAX(0,I465-ROUNDUP(IF(I465&lt;=158333,54167,I465*LOOKUP(I465,{0,158334,300000,550000,708331},{0,0.3,0.2,0.1,0})+LOOKUP(I465,{0,158334,300000,550000,708331},{0,6667,36667,91667,162500})),0)-LOOKUP(I465,{0,2120834,2162500,2204167,2245834},{48334,40000,26667,13334,0})),{0,162501,275001,579167,750001,1500001,3333334},{0,8296,36374,54113,130688,237893,408061}),-1))</f>
        <v/>
      </c>
      <c r="K465" s="25">
        <f>IF(AND(D465&gt;0,C465&gt;=E465),ROUND(B465*D465,0),0)</f>
        <v/>
      </c>
      <c r="L465" s="25">
        <f>ROUND(K465*0.14575,0)</f>
        <v/>
      </c>
      <c r="M465" s="25">
        <f>IF(K465=0,0,ROUNDDOWN(ROUND((K465-L465)*LOOKUP(I465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65" s="25">
        <f>B465*C465+K465</f>
        <v/>
      </c>
      <c r="O465" s="25">
        <f>H465*C465+L465</f>
        <v/>
      </c>
      <c r="P465" s="25">
        <f>J465*C465+M465</f>
        <v/>
      </c>
      <c r="Q465" s="25">
        <f>IF(F465=1,IF(N465&lt;741000,0,IF(N465&lt;2191000,N465-740000,IF(N465&lt;2193000,1451000,IF(N465&lt;2196000,1453000,IF(N465&lt;2200000,1456000,IF(N465&lt;6600000,ROUND(IF(FLOOR(N465,4000)&lt;=3600000,FLOOR(N465,4000)*0.7-80000,FLOOR(N465,4000)*0.8-440000),0),IF(N465&lt;=8500000,ROUNDDOWN(N465*0.9-1100000,0),N465-1950000))))))),IF(N465&lt;651000,0,IF(N465&lt;1900000,N465-650000,IF(N465&lt;6600000,ROUND(IF(FLOOR(N465,4000)&lt;=3600000,FLOOR(N465,4000)*0.7-80000,FLOOR(N465,4000)*0.8-440000),0),IF(N465&lt;=8500000,ROUNDDOWN(N465*0.9-1100000,0),N465-1950000)))))</f>
        <v/>
      </c>
      <c r="R465" s="25">
        <f>IF(F465=1,LOOKUP(Q465,{0,4890001,6550001,23500001},{1040000,670000,620000,0}),LOOKUP(Q465,{0,1320001,3360001,4890001,6550001,23500001},{950000,880000,680000,630000,580000,0}))</f>
        <v/>
      </c>
      <c r="S465" s="25">
        <f>MAX(0,ROUNDDOWN(Q465-O465-R465-G465,-3))</f>
        <v/>
      </c>
      <c r="T465" s="25">
        <f>IF(S465&lt;=0,0,ROUNDDOWN(S465*LOOKUP(S465,{0,1950001,3300001,6950001,9000001,18000001,40000001},{0.05,0.1,0.2,0.23,0.33,0.4,0.45})-LOOKUP(S465,{0,1950001,3300001,6950001,9000001,18000001,40000001},{0,97500,427500,636000,1536000,2796000,4796000}),0)+ROUNDDOWN(ROUNDDOWN(S465*LOOKUP(S465,{0,1950001,3300001,6950001,9000001,18000001,40000001},{0.05,0.1,0.2,0.23,0.33,0.4,0.45})-LOOKUP(S465,{0,1950001,3300001,6950001,9000001,18000001,40000001},{0,97500,427500,636000,1536000,2796000,4796000}),0)*0.021,0))</f>
        <v/>
      </c>
      <c r="U465" s="25">
        <f>P465-T465</f>
        <v/>
      </c>
      <c r="V465" s="26">
        <f>IF(AND(P465&gt;0,T465=0),1,0)</f>
        <v/>
      </c>
    </row>
    <row r="466">
      <c r="A466" t="inlineStr">
        <is>
          <t>1万円刻み</t>
        </is>
      </c>
      <c r="B466" s="25">
        <f>'4_1万円刻み'!$A$26</f>
        <v/>
      </c>
      <c r="C466" s="26" t="n">
        <v>8</v>
      </c>
      <c r="D466" s="27" t="n">
        <v>0</v>
      </c>
      <c r="E466" s="26" t="n">
        <v>7</v>
      </c>
      <c r="F466" s="26" t="n">
        <v>1</v>
      </c>
      <c r="G466" s="25" t="n">
        <v>0</v>
      </c>
      <c r="H466" s="25">
        <f>ROUND(B466*0.14575,0)</f>
        <v/>
      </c>
      <c r="I466" s="25">
        <f>B466-H466</f>
        <v/>
      </c>
      <c r="J466" s="25">
        <f>IF(MAX(0,I466-ROUNDUP(IF(I466&lt;=158333,54167,I466*LOOKUP(I466,{0,158334,300000,550000,708331},{0,0.3,0.2,0.1,0})+LOOKUP(I466,{0,158334,300000,550000,708331},{0,6667,36667,91667,162500})),0)-LOOKUP(I466,{0,2120834,2162500,2204167,2245834},{48334,40000,26667,13334,0}))&lt;=0,0,ROUND(MAX(0,I466-ROUNDUP(IF(I466&lt;=158333,54167,I466*LOOKUP(I466,{0,158334,300000,550000,708331},{0,0.3,0.2,0.1,0})+LOOKUP(I466,{0,158334,300000,550000,708331},{0,6667,36667,91667,162500})),0)-LOOKUP(I466,{0,2120834,2162500,2204167,2245834},{48334,40000,26667,13334,0}))*LOOKUP(MAX(0,I466-ROUNDUP(IF(I466&lt;=158333,54167,I466*LOOKUP(I466,{0,158334,300000,550000,708331},{0,0.3,0.2,0.1,0})+LOOKUP(I466,{0,158334,300000,550000,708331},{0,6667,36667,91667,162500})),0)-LOOKUP(I466,{0,2120834,2162500,2204167,2245834},{48334,40000,26667,13334,0})),{0,162501,275001,579167,750001,1500001,3333334},{0.05105,0.1021,0.2042,0.23483,0.33693,0.4084,0.45945})-LOOKUP(MAX(0,I466-ROUNDUP(IF(I466&lt;=158333,54167,I466*LOOKUP(I466,{0,158334,300000,550000,708331},{0,0.3,0.2,0.1,0})+LOOKUP(I466,{0,158334,300000,550000,708331},{0,6667,36667,91667,162500})),0)-LOOKUP(I466,{0,2120834,2162500,2204167,2245834},{48334,40000,26667,13334,0})),{0,162501,275001,579167,750001,1500001,3333334},{0,8296,36374,54113,130688,237893,408061}),-1))</f>
        <v/>
      </c>
      <c r="K466" s="25">
        <f>IF(AND(D466&gt;0,C466&gt;=E466),ROUND(B466*D466,0),0)</f>
        <v/>
      </c>
      <c r="L466" s="25">
        <f>ROUND(K466*0.14575,0)</f>
        <v/>
      </c>
      <c r="M466" s="25">
        <f>IF(K466=0,0,ROUNDDOWN(ROUND((K466-L466)*LOOKUP(I466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66" s="25">
        <f>B466*C466+K466</f>
        <v/>
      </c>
      <c r="O466" s="25">
        <f>H466*C466+L466</f>
        <v/>
      </c>
      <c r="P466" s="25">
        <f>J466*C466+M466</f>
        <v/>
      </c>
      <c r="Q466" s="25">
        <f>IF(F466=1,IF(N466&lt;741000,0,IF(N466&lt;2191000,N466-740000,IF(N466&lt;2193000,1451000,IF(N466&lt;2196000,1453000,IF(N466&lt;2200000,1456000,IF(N466&lt;6600000,ROUND(IF(FLOOR(N466,4000)&lt;=3600000,FLOOR(N466,4000)*0.7-80000,FLOOR(N466,4000)*0.8-440000),0),IF(N466&lt;=8500000,ROUNDDOWN(N466*0.9-1100000,0),N466-1950000))))))),IF(N466&lt;651000,0,IF(N466&lt;1900000,N466-650000,IF(N466&lt;6600000,ROUND(IF(FLOOR(N466,4000)&lt;=3600000,FLOOR(N466,4000)*0.7-80000,FLOOR(N466,4000)*0.8-440000),0),IF(N466&lt;=8500000,ROUNDDOWN(N466*0.9-1100000,0),N466-1950000)))))</f>
        <v/>
      </c>
      <c r="R466" s="25">
        <f>IF(F466=1,LOOKUP(Q466,{0,4890001,6550001,23500001},{1040000,670000,620000,0}),LOOKUP(Q466,{0,1320001,3360001,4890001,6550001,23500001},{950000,880000,680000,630000,580000,0}))</f>
        <v/>
      </c>
      <c r="S466" s="25">
        <f>MAX(0,ROUNDDOWN(Q466-O466-R466-G466,-3))</f>
        <v/>
      </c>
      <c r="T466" s="25">
        <f>IF(S466&lt;=0,0,ROUNDDOWN(S466*LOOKUP(S466,{0,1950001,3300001,6950001,9000001,18000001,40000001},{0.05,0.1,0.2,0.23,0.33,0.4,0.45})-LOOKUP(S466,{0,1950001,3300001,6950001,9000001,18000001,40000001},{0,97500,427500,636000,1536000,2796000,4796000}),0)+ROUNDDOWN(ROUNDDOWN(S466*LOOKUP(S466,{0,1950001,3300001,6950001,9000001,18000001,40000001},{0.05,0.1,0.2,0.23,0.33,0.4,0.45})-LOOKUP(S466,{0,1950001,3300001,6950001,9000001,18000001,40000001},{0,97500,427500,636000,1536000,2796000,4796000}),0)*0.021,0))</f>
        <v/>
      </c>
      <c r="U466" s="25">
        <f>P466-T466</f>
        <v/>
      </c>
      <c r="V466" s="26">
        <f>IF(AND(P466&gt;0,T466=0),1,0)</f>
        <v/>
      </c>
    </row>
    <row r="467">
      <c r="A467" t="inlineStr">
        <is>
          <t>1万円刻み</t>
        </is>
      </c>
      <c r="B467" s="25">
        <f>'4_1万円刻み'!$A$26</f>
        <v/>
      </c>
      <c r="C467" s="26" t="n">
        <v>9</v>
      </c>
      <c r="D467" s="27" t="n">
        <v>0</v>
      </c>
      <c r="E467" s="26" t="n">
        <v>7</v>
      </c>
      <c r="F467" s="26" t="n">
        <v>1</v>
      </c>
      <c r="G467" s="25" t="n">
        <v>0</v>
      </c>
      <c r="H467" s="25">
        <f>ROUND(B467*0.14575,0)</f>
        <v/>
      </c>
      <c r="I467" s="25">
        <f>B467-H467</f>
        <v/>
      </c>
      <c r="J467" s="25">
        <f>IF(MAX(0,I467-ROUNDUP(IF(I467&lt;=158333,54167,I467*LOOKUP(I467,{0,158334,300000,550000,708331},{0,0.3,0.2,0.1,0})+LOOKUP(I467,{0,158334,300000,550000,708331},{0,6667,36667,91667,162500})),0)-LOOKUP(I467,{0,2120834,2162500,2204167,2245834},{48334,40000,26667,13334,0}))&lt;=0,0,ROUND(MAX(0,I467-ROUNDUP(IF(I467&lt;=158333,54167,I467*LOOKUP(I467,{0,158334,300000,550000,708331},{0,0.3,0.2,0.1,0})+LOOKUP(I467,{0,158334,300000,550000,708331},{0,6667,36667,91667,162500})),0)-LOOKUP(I467,{0,2120834,2162500,2204167,2245834},{48334,40000,26667,13334,0}))*LOOKUP(MAX(0,I467-ROUNDUP(IF(I467&lt;=158333,54167,I467*LOOKUP(I467,{0,158334,300000,550000,708331},{0,0.3,0.2,0.1,0})+LOOKUP(I467,{0,158334,300000,550000,708331},{0,6667,36667,91667,162500})),0)-LOOKUP(I467,{0,2120834,2162500,2204167,2245834},{48334,40000,26667,13334,0})),{0,162501,275001,579167,750001,1500001,3333334},{0.05105,0.1021,0.2042,0.23483,0.33693,0.4084,0.45945})-LOOKUP(MAX(0,I467-ROUNDUP(IF(I467&lt;=158333,54167,I467*LOOKUP(I467,{0,158334,300000,550000,708331},{0,0.3,0.2,0.1,0})+LOOKUP(I467,{0,158334,300000,550000,708331},{0,6667,36667,91667,162500})),0)-LOOKUP(I467,{0,2120834,2162500,2204167,2245834},{48334,40000,26667,13334,0})),{0,162501,275001,579167,750001,1500001,3333334},{0,8296,36374,54113,130688,237893,408061}),-1))</f>
        <v/>
      </c>
      <c r="K467" s="25">
        <f>IF(AND(D467&gt;0,C467&gt;=E467),ROUND(B467*D467,0),0)</f>
        <v/>
      </c>
      <c r="L467" s="25">
        <f>ROUND(K467*0.14575,0)</f>
        <v/>
      </c>
      <c r="M467" s="25">
        <f>IF(K467=0,0,ROUNDDOWN(ROUND((K467-L467)*LOOKUP(I467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67" s="25">
        <f>B467*C467+K467</f>
        <v/>
      </c>
      <c r="O467" s="25">
        <f>H467*C467+L467</f>
        <v/>
      </c>
      <c r="P467" s="25">
        <f>J467*C467+M467</f>
        <v/>
      </c>
      <c r="Q467" s="25">
        <f>IF(F467=1,IF(N467&lt;741000,0,IF(N467&lt;2191000,N467-740000,IF(N467&lt;2193000,1451000,IF(N467&lt;2196000,1453000,IF(N467&lt;2200000,1456000,IF(N467&lt;6600000,ROUND(IF(FLOOR(N467,4000)&lt;=3600000,FLOOR(N467,4000)*0.7-80000,FLOOR(N467,4000)*0.8-440000),0),IF(N467&lt;=8500000,ROUNDDOWN(N467*0.9-1100000,0),N467-1950000))))))),IF(N467&lt;651000,0,IF(N467&lt;1900000,N467-650000,IF(N467&lt;6600000,ROUND(IF(FLOOR(N467,4000)&lt;=3600000,FLOOR(N467,4000)*0.7-80000,FLOOR(N467,4000)*0.8-440000),0),IF(N467&lt;=8500000,ROUNDDOWN(N467*0.9-1100000,0),N467-1950000)))))</f>
        <v/>
      </c>
      <c r="R467" s="25">
        <f>IF(F467=1,LOOKUP(Q467,{0,4890001,6550001,23500001},{1040000,670000,620000,0}),LOOKUP(Q467,{0,1320001,3360001,4890001,6550001,23500001},{950000,880000,680000,630000,580000,0}))</f>
        <v/>
      </c>
      <c r="S467" s="25">
        <f>MAX(0,ROUNDDOWN(Q467-O467-R467-G467,-3))</f>
        <v/>
      </c>
      <c r="T467" s="25">
        <f>IF(S467&lt;=0,0,ROUNDDOWN(S467*LOOKUP(S467,{0,1950001,3300001,6950001,9000001,18000001,40000001},{0.05,0.1,0.2,0.23,0.33,0.4,0.45})-LOOKUP(S467,{0,1950001,3300001,6950001,9000001,18000001,40000001},{0,97500,427500,636000,1536000,2796000,4796000}),0)+ROUNDDOWN(ROUNDDOWN(S467*LOOKUP(S467,{0,1950001,3300001,6950001,9000001,18000001,40000001},{0.05,0.1,0.2,0.23,0.33,0.4,0.45})-LOOKUP(S467,{0,1950001,3300001,6950001,9000001,18000001,40000001},{0,97500,427500,636000,1536000,2796000,4796000}),0)*0.021,0))</f>
        <v/>
      </c>
      <c r="U467" s="25">
        <f>P467-T467</f>
        <v/>
      </c>
      <c r="V467" s="26">
        <f>IF(AND(P467&gt;0,T467=0),1,0)</f>
        <v/>
      </c>
    </row>
    <row r="468">
      <c r="A468" t="inlineStr">
        <is>
          <t>1万円刻み</t>
        </is>
      </c>
      <c r="B468" s="25">
        <f>'4_1万円刻み'!$A$26</f>
        <v/>
      </c>
      <c r="C468" s="26" t="n">
        <v>10</v>
      </c>
      <c r="D468" s="27" t="n">
        <v>0</v>
      </c>
      <c r="E468" s="26" t="n">
        <v>7</v>
      </c>
      <c r="F468" s="26" t="n">
        <v>1</v>
      </c>
      <c r="G468" s="25" t="n">
        <v>0</v>
      </c>
      <c r="H468" s="25">
        <f>ROUND(B468*0.14575,0)</f>
        <v/>
      </c>
      <c r="I468" s="25">
        <f>B468-H468</f>
        <v/>
      </c>
      <c r="J468" s="25">
        <f>IF(MAX(0,I468-ROUNDUP(IF(I468&lt;=158333,54167,I468*LOOKUP(I468,{0,158334,300000,550000,708331},{0,0.3,0.2,0.1,0})+LOOKUP(I468,{0,158334,300000,550000,708331},{0,6667,36667,91667,162500})),0)-LOOKUP(I468,{0,2120834,2162500,2204167,2245834},{48334,40000,26667,13334,0}))&lt;=0,0,ROUND(MAX(0,I468-ROUNDUP(IF(I468&lt;=158333,54167,I468*LOOKUP(I468,{0,158334,300000,550000,708331},{0,0.3,0.2,0.1,0})+LOOKUP(I468,{0,158334,300000,550000,708331},{0,6667,36667,91667,162500})),0)-LOOKUP(I468,{0,2120834,2162500,2204167,2245834},{48334,40000,26667,13334,0}))*LOOKUP(MAX(0,I468-ROUNDUP(IF(I468&lt;=158333,54167,I468*LOOKUP(I468,{0,158334,300000,550000,708331},{0,0.3,0.2,0.1,0})+LOOKUP(I468,{0,158334,300000,550000,708331},{0,6667,36667,91667,162500})),0)-LOOKUP(I468,{0,2120834,2162500,2204167,2245834},{48334,40000,26667,13334,0})),{0,162501,275001,579167,750001,1500001,3333334},{0.05105,0.1021,0.2042,0.23483,0.33693,0.4084,0.45945})-LOOKUP(MAX(0,I468-ROUNDUP(IF(I468&lt;=158333,54167,I468*LOOKUP(I468,{0,158334,300000,550000,708331},{0,0.3,0.2,0.1,0})+LOOKUP(I468,{0,158334,300000,550000,708331},{0,6667,36667,91667,162500})),0)-LOOKUP(I468,{0,2120834,2162500,2204167,2245834},{48334,40000,26667,13334,0})),{0,162501,275001,579167,750001,1500001,3333334},{0,8296,36374,54113,130688,237893,408061}),-1))</f>
        <v/>
      </c>
      <c r="K468" s="25">
        <f>IF(AND(D468&gt;0,C468&gt;=E468),ROUND(B468*D468,0),0)</f>
        <v/>
      </c>
      <c r="L468" s="25">
        <f>ROUND(K468*0.14575,0)</f>
        <v/>
      </c>
      <c r="M468" s="25">
        <f>IF(K468=0,0,ROUNDDOWN(ROUND((K468-L468)*LOOKUP(I468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68" s="25">
        <f>B468*C468+K468</f>
        <v/>
      </c>
      <c r="O468" s="25">
        <f>H468*C468+L468</f>
        <v/>
      </c>
      <c r="P468" s="25">
        <f>J468*C468+M468</f>
        <v/>
      </c>
      <c r="Q468" s="25">
        <f>IF(F468=1,IF(N468&lt;741000,0,IF(N468&lt;2191000,N468-740000,IF(N468&lt;2193000,1451000,IF(N468&lt;2196000,1453000,IF(N468&lt;2200000,1456000,IF(N468&lt;6600000,ROUND(IF(FLOOR(N468,4000)&lt;=3600000,FLOOR(N468,4000)*0.7-80000,FLOOR(N468,4000)*0.8-440000),0),IF(N468&lt;=8500000,ROUNDDOWN(N468*0.9-1100000,0),N468-1950000))))))),IF(N468&lt;651000,0,IF(N468&lt;1900000,N468-650000,IF(N468&lt;6600000,ROUND(IF(FLOOR(N468,4000)&lt;=3600000,FLOOR(N468,4000)*0.7-80000,FLOOR(N468,4000)*0.8-440000),0),IF(N468&lt;=8500000,ROUNDDOWN(N468*0.9-1100000,0),N468-1950000)))))</f>
        <v/>
      </c>
      <c r="R468" s="25">
        <f>IF(F468=1,LOOKUP(Q468,{0,4890001,6550001,23500001},{1040000,670000,620000,0}),LOOKUP(Q468,{0,1320001,3360001,4890001,6550001,23500001},{950000,880000,680000,630000,580000,0}))</f>
        <v/>
      </c>
      <c r="S468" s="25">
        <f>MAX(0,ROUNDDOWN(Q468-O468-R468-G468,-3))</f>
        <v/>
      </c>
      <c r="T468" s="25">
        <f>IF(S468&lt;=0,0,ROUNDDOWN(S468*LOOKUP(S468,{0,1950001,3300001,6950001,9000001,18000001,40000001},{0.05,0.1,0.2,0.23,0.33,0.4,0.45})-LOOKUP(S468,{0,1950001,3300001,6950001,9000001,18000001,40000001},{0,97500,427500,636000,1536000,2796000,4796000}),0)+ROUNDDOWN(ROUNDDOWN(S468*LOOKUP(S468,{0,1950001,3300001,6950001,9000001,18000001,40000001},{0.05,0.1,0.2,0.23,0.33,0.4,0.45})-LOOKUP(S468,{0,1950001,3300001,6950001,9000001,18000001,40000001},{0,97500,427500,636000,1536000,2796000,4796000}),0)*0.021,0))</f>
        <v/>
      </c>
      <c r="U468" s="25">
        <f>P468-T468</f>
        <v/>
      </c>
      <c r="V468" s="26">
        <f>IF(AND(P468&gt;0,T468=0),1,0)</f>
        <v/>
      </c>
    </row>
    <row r="469">
      <c r="A469" t="inlineStr">
        <is>
          <t>1万円刻み</t>
        </is>
      </c>
      <c r="B469" s="25">
        <f>'4_1万円刻み'!$A$26</f>
        <v/>
      </c>
      <c r="C469" s="26" t="n">
        <v>11</v>
      </c>
      <c r="D469" s="27" t="n">
        <v>0</v>
      </c>
      <c r="E469" s="26" t="n">
        <v>7</v>
      </c>
      <c r="F469" s="26" t="n">
        <v>1</v>
      </c>
      <c r="G469" s="25" t="n">
        <v>0</v>
      </c>
      <c r="H469" s="25">
        <f>ROUND(B469*0.14575,0)</f>
        <v/>
      </c>
      <c r="I469" s="25">
        <f>B469-H469</f>
        <v/>
      </c>
      <c r="J469" s="25">
        <f>IF(MAX(0,I469-ROUNDUP(IF(I469&lt;=158333,54167,I469*LOOKUP(I469,{0,158334,300000,550000,708331},{0,0.3,0.2,0.1,0})+LOOKUP(I469,{0,158334,300000,550000,708331},{0,6667,36667,91667,162500})),0)-LOOKUP(I469,{0,2120834,2162500,2204167,2245834},{48334,40000,26667,13334,0}))&lt;=0,0,ROUND(MAX(0,I469-ROUNDUP(IF(I469&lt;=158333,54167,I469*LOOKUP(I469,{0,158334,300000,550000,708331},{0,0.3,0.2,0.1,0})+LOOKUP(I469,{0,158334,300000,550000,708331},{0,6667,36667,91667,162500})),0)-LOOKUP(I469,{0,2120834,2162500,2204167,2245834},{48334,40000,26667,13334,0}))*LOOKUP(MAX(0,I469-ROUNDUP(IF(I469&lt;=158333,54167,I469*LOOKUP(I469,{0,158334,300000,550000,708331},{0,0.3,0.2,0.1,0})+LOOKUP(I469,{0,158334,300000,550000,708331},{0,6667,36667,91667,162500})),0)-LOOKUP(I469,{0,2120834,2162500,2204167,2245834},{48334,40000,26667,13334,0})),{0,162501,275001,579167,750001,1500001,3333334},{0.05105,0.1021,0.2042,0.23483,0.33693,0.4084,0.45945})-LOOKUP(MAX(0,I469-ROUNDUP(IF(I469&lt;=158333,54167,I469*LOOKUP(I469,{0,158334,300000,550000,708331},{0,0.3,0.2,0.1,0})+LOOKUP(I469,{0,158334,300000,550000,708331},{0,6667,36667,91667,162500})),0)-LOOKUP(I469,{0,2120834,2162500,2204167,2245834},{48334,40000,26667,13334,0})),{0,162501,275001,579167,750001,1500001,3333334},{0,8296,36374,54113,130688,237893,408061}),-1))</f>
        <v/>
      </c>
      <c r="K469" s="25">
        <f>IF(AND(D469&gt;0,C469&gt;=E469),ROUND(B469*D469,0),0)</f>
        <v/>
      </c>
      <c r="L469" s="25">
        <f>ROUND(K469*0.14575,0)</f>
        <v/>
      </c>
      <c r="M469" s="25">
        <f>IF(K469=0,0,ROUNDDOWN(ROUND((K469-L469)*LOOKUP(I469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69" s="25">
        <f>B469*C469+K469</f>
        <v/>
      </c>
      <c r="O469" s="25">
        <f>H469*C469+L469</f>
        <v/>
      </c>
      <c r="P469" s="25">
        <f>J469*C469+M469</f>
        <v/>
      </c>
      <c r="Q469" s="25">
        <f>IF(F469=1,IF(N469&lt;741000,0,IF(N469&lt;2191000,N469-740000,IF(N469&lt;2193000,1451000,IF(N469&lt;2196000,1453000,IF(N469&lt;2200000,1456000,IF(N469&lt;6600000,ROUND(IF(FLOOR(N469,4000)&lt;=3600000,FLOOR(N469,4000)*0.7-80000,FLOOR(N469,4000)*0.8-440000),0),IF(N469&lt;=8500000,ROUNDDOWN(N469*0.9-1100000,0),N469-1950000))))))),IF(N469&lt;651000,0,IF(N469&lt;1900000,N469-650000,IF(N469&lt;6600000,ROUND(IF(FLOOR(N469,4000)&lt;=3600000,FLOOR(N469,4000)*0.7-80000,FLOOR(N469,4000)*0.8-440000),0),IF(N469&lt;=8500000,ROUNDDOWN(N469*0.9-1100000,0),N469-1950000)))))</f>
        <v/>
      </c>
      <c r="R469" s="25">
        <f>IF(F469=1,LOOKUP(Q469,{0,4890001,6550001,23500001},{1040000,670000,620000,0}),LOOKUP(Q469,{0,1320001,3360001,4890001,6550001,23500001},{950000,880000,680000,630000,580000,0}))</f>
        <v/>
      </c>
      <c r="S469" s="25">
        <f>MAX(0,ROUNDDOWN(Q469-O469-R469-G469,-3))</f>
        <v/>
      </c>
      <c r="T469" s="25">
        <f>IF(S469&lt;=0,0,ROUNDDOWN(S469*LOOKUP(S469,{0,1950001,3300001,6950001,9000001,18000001,40000001},{0.05,0.1,0.2,0.23,0.33,0.4,0.45})-LOOKUP(S469,{0,1950001,3300001,6950001,9000001,18000001,40000001},{0,97500,427500,636000,1536000,2796000,4796000}),0)+ROUNDDOWN(ROUNDDOWN(S469*LOOKUP(S469,{0,1950001,3300001,6950001,9000001,18000001,40000001},{0.05,0.1,0.2,0.23,0.33,0.4,0.45})-LOOKUP(S469,{0,1950001,3300001,6950001,9000001,18000001,40000001},{0,97500,427500,636000,1536000,2796000,4796000}),0)*0.021,0))</f>
        <v/>
      </c>
      <c r="U469" s="25">
        <f>P469-T469</f>
        <v/>
      </c>
      <c r="V469" s="26">
        <f>IF(AND(P469&gt;0,T469=0),1,0)</f>
        <v/>
      </c>
    </row>
    <row r="470">
      <c r="A470" t="inlineStr">
        <is>
          <t>1万円刻み</t>
        </is>
      </c>
      <c r="B470" s="25">
        <f>'4_1万円刻み'!$A$26</f>
        <v/>
      </c>
      <c r="C470" s="26" t="n">
        <v>12</v>
      </c>
      <c r="D470" s="27" t="n">
        <v>0</v>
      </c>
      <c r="E470" s="26" t="n">
        <v>7</v>
      </c>
      <c r="F470" s="26" t="n">
        <v>1</v>
      </c>
      <c r="G470" s="25" t="n">
        <v>0</v>
      </c>
      <c r="H470" s="25">
        <f>ROUND(B470*0.14575,0)</f>
        <v/>
      </c>
      <c r="I470" s="25">
        <f>B470-H470</f>
        <v/>
      </c>
      <c r="J470" s="25">
        <f>IF(MAX(0,I470-ROUNDUP(IF(I470&lt;=158333,54167,I470*LOOKUP(I470,{0,158334,300000,550000,708331},{0,0.3,0.2,0.1,0})+LOOKUP(I470,{0,158334,300000,550000,708331},{0,6667,36667,91667,162500})),0)-LOOKUP(I470,{0,2120834,2162500,2204167,2245834},{48334,40000,26667,13334,0}))&lt;=0,0,ROUND(MAX(0,I470-ROUNDUP(IF(I470&lt;=158333,54167,I470*LOOKUP(I470,{0,158334,300000,550000,708331},{0,0.3,0.2,0.1,0})+LOOKUP(I470,{0,158334,300000,550000,708331},{0,6667,36667,91667,162500})),0)-LOOKUP(I470,{0,2120834,2162500,2204167,2245834},{48334,40000,26667,13334,0}))*LOOKUP(MAX(0,I470-ROUNDUP(IF(I470&lt;=158333,54167,I470*LOOKUP(I470,{0,158334,300000,550000,708331},{0,0.3,0.2,0.1,0})+LOOKUP(I470,{0,158334,300000,550000,708331},{0,6667,36667,91667,162500})),0)-LOOKUP(I470,{0,2120834,2162500,2204167,2245834},{48334,40000,26667,13334,0})),{0,162501,275001,579167,750001,1500001,3333334},{0.05105,0.1021,0.2042,0.23483,0.33693,0.4084,0.45945})-LOOKUP(MAX(0,I470-ROUNDUP(IF(I470&lt;=158333,54167,I470*LOOKUP(I470,{0,158334,300000,550000,708331},{0,0.3,0.2,0.1,0})+LOOKUP(I470,{0,158334,300000,550000,708331},{0,6667,36667,91667,162500})),0)-LOOKUP(I470,{0,2120834,2162500,2204167,2245834},{48334,40000,26667,13334,0})),{0,162501,275001,579167,750001,1500001,3333334},{0,8296,36374,54113,130688,237893,408061}),-1))</f>
        <v/>
      </c>
      <c r="K470" s="25">
        <f>IF(AND(D470&gt;0,C470&gt;=E470),ROUND(B470*D470,0),0)</f>
        <v/>
      </c>
      <c r="L470" s="25">
        <f>ROUND(K470*0.14575,0)</f>
        <v/>
      </c>
      <c r="M470" s="25">
        <f>IF(K470=0,0,ROUNDDOWN(ROUND((K470-L470)*LOOKUP(I470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70" s="25">
        <f>B470*C470+K470</f>
        <v/>
      </c>
      <c r="O470" s="25">
        <f>H470*C470+L470</f>
        <v/>
      </c>
      <c r="P470" s="25">
        <f>J470*C470+M470</f>
        <v/>
      </c>
      <c r="Q470" s="25">
        <f>IF(F470=1,IF(N470&lt;741000,0,IF(N470&lt;2191000,N470-740000,IF(N470&lt;2193000,1451000,IF(N470&lt;2196000,1453000,IF(N470&lt;2200000,1456000,IF(N470&lt;6600000,ROUND(IF(FLOOR(N470,4000)&lt;=3600000,FLOOR(N470,4000)*0.7-80000,FLOOR(N470,4000)*0.8-440000),0),IF(N470&lt;=8500000,ROUNDDOWN(N470*0.9-1100000,0),N470-1950000))))))),IF(N470&lt;651000,0,IF(N470&lt;1900000,N470-650000,IF(N470&lt;6600000,ROUND(IF(FLOOR(N470,4000)&lt;=3600000,FLOOR(N470,4000)*0.7-80000,FLOOR(N470,4000)*0.8-440000),0),IF(N470&lt;=8500000,ROUNDDOWN(N470*0.9-1100000,0),N470-1950000)))))</f>
        <v/>
      </c>
      <c r="R470" s="25">
        <f>IF(F470=1,LOOKUP(Q470,{0,4890001,6550001,23500001},{1040000,670000,620000,0}),LOOKUP(Q470,{0,1320001,3360001,4890001,6550001,23500001},{950000,880000,680000,630000,580000,0}))</f>
        <v/>
      </c>
      <c r="S470" s="25">
        <f>MAX(0,ROUNDDOWN(Q470-O470-R470-G470,-3))</f>
        <v/>
      </c>
      <c r="T470" s="25">
        <f>IF(S470&lt;=0,0,ROUNDDOWN(S470*LOOKUP(S470,{0,1950001,3300001,6950001,9000001,18000001,40000001},{0.05,0.1,0.2,0.23,0.33,0.4,0.45})-LOOKUP(S470,{0,1950001,3300001,6950001,9000001,18000001,40000001},{0,97500,427500,636000,1536000,2796000,4796000}),0)+ROUNDDOWN(ROUNDDOWN(S470*LOOKUP(S470,{0,1950001,3300001,6950001,9000001,18000001,40000001},{0.05,0.1,0.2,0.23,0.33,0.4,0.45})-LOOKUP(S470,{0,1950001,3300001,6950001,9000001,18000001,40000001},{0,97500,427500,636000,1536000,2796000,4796000}),0)*0.021,0))</f>
        <v/>
      </c>
      <c r="U470" s="25">
        <f>P470-T470</f>
        <v/>
      </c>
      <c r="V470" s="26">
        <f>IF(AND(P470&gt;0,T470=0),1,0)</f>
        <v/>
      </c>
    </row>
    <row r="471">
      <c r="A471" t="inlineStr">
        <is>
          <t>1万円刻み</t>
        </is>
      </c>
      <c r="B471" s="25">
        <f>'4_1万円刻み'!$A$27</f>
        <v/>
      </c>
      <c r="C471" s="26" t="n">
        <v>1</v>
      </c>
      <c r="D471" s="27" t="n">
        <v>0</v>
      </c>
      <c r="E471" s="26" t="n">
        <v>7</v>
      </c>
      <c r="F471" s="26" t="n">
        <v>1</v>
      </c>
      <c r="G471" s="25" t="n">
        <v>0</v>
      </c>
      <c r="H471" s="25">
        <f>ROUND(B471*0.14575,0)</f>
        <v/>
      </c>
      <c r="I471" s="25">
        <f>B471-H471</f>
        <v/>
      </c>
      <c r="J471" s="25">
        <f>IF(MAX(0,I471-ROUNDUP(IF(I471&lt;=158333,54167,I471*LOOKUP(I471,{0,158334,300000,550000,708331},{0,0.3,0.2,0.1,0})+LOOKUP(I471,{0,158334,300000,550000,708331},{0,6667,36667,91667,162500})),0)-LOOKUP(I471,{0,2120834,2162500,2204167,2245834},{48334,40000,26667,13334,0}))&lt;=0,0,ROUND(MAX(0,I471-ROUNDUP(IF(I471&lt;=158333,54167,I471*LOOKUP(I471,{0,158334,300000,550000,708331},{0,0.3,0.2,0.1,0})+LOOKUP(I471,{0,158334,300000,550000,708331},{0,6667,36667,91667,162500})),0)-LOOKUP(I471,{0,2120834,2162500,2204167,2245834},{48334,40000,26667,13334,0}))*LOOKUP(MAX(0,I471-ROUNDUP(IF(I471&lt;=158333,54167,I471*LOOKUP(I471,{0,158334,300000,550000,708331},{0,0.3,0.2,0.1,0})+LOOKUP(I471,{0,158334,300000,550000,708331},{0,6667,36667,91667,162500})),0)-LOOKUP(I471,{0,2120834,2162500,2204167,2245834},{48334,40000,26667,13334,0})),{0,162501,275001,579167,750001,1500001,3333334},{0.05105,0.1021,0.2042,0.23483,0.33693,0.4084,0.45945})-LOOKUP(MAX(0,I471-ROUNDUP(IF(I471&lt;=158333,54167,I471*LOOKUP(I471,{0,158334,300000,550000,708331},{0,0.3,0.2,0.1,0})+LOOKUP(I471,{0,158334,300000,550000,708331},{0,6667,36667,91667,162500})),0)-LOOKUP(I471,{0,2120834,2162500,2204167,2245834},{48334,40000,26667,13334,0})),{0,162501,275001,579167,750001,1500001,3333334},{0,8296,36374,54113,130688,237893,408061}),-1))</f>
        <v/>
      </c>
      <c r="K471" s="25">
        <f>IF(AND(D471&gt;0,C471&gt;=E471),ROUND(B471*D471,0),0)</f>
        <v/>
      </c>
      <c r="L471" s="25">
        <f>ROUND(K471*0.14575,0)</f>
        <v/>
      </c>
      <c r="M471" s="25">
        <f>IF(K471=0,0,ROUNDDOWN(ROUND((K471-L471)*LOOKUP(I471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71" s="25">
        <f>B471*C471+K471</f>
        <v/>
      </c>
      <c r="O471" s="25">
        <f>H471*C471+L471</f>
        <v/>
      </c>
      <c r="P471" s="25">
        <f>J471*C471+M471</f>
        <v/>
      </c>
      <c r="Q471" s="25">
        <f>IF(F471=1,IF(N471&lt;741000,0,IF(N471&lt;2191000,N471-740000,IF(N471&lt;2193000,1451000,IF(N471&lt;2196000,1453000,IF(N471&lt;2200000,1456000,IF(N471&lt;6600000,ROUND(IF(FLOOR(N471,4000)&lt;=3600000,FLOOR(N471,4000)*0.7-80000,FLOOR(N471,4000)*0.8-440000),0),IF(N471&lt;=8500000,ROUNDDOWN(N471*0.9-1100000,0),N471-1950000))))))),IF(N471&lt;651000,0,IF(N471&lt;1900000,N471-650000,IF(N471&lt;6600000,ROUND(IF(FLOOR(N471,4000)&lt;=3600000,FLOOR(N471,4000)*0.7-80000,FLOOR(N471,4000)*0.8-440000),0),IF(N471&lt;=8500000,ROUNDDOWN(N471*0.9-1100000,0),N471-1950000)))))</f>
        <v/>
      </c>
      <c r="R471" s="25">
        <f>IF(F471=1,LOOKUP(Q471,{0,4890001,6550001,23500001},{1040000,670000,620000,0}),LOOKUP(Q471,{0,1320001,3360001,4890001,6550001,23500001},{950000,880000,680000,630000,580000,0}))</f>
        <v/>
      </c>
      <c r="S471" s="25">
        <f>MAX(0,ROUNDDOWN(Q471-O471-R471-G471,-3))</f>
        <v/>
      </c>
      <c r="T471" s="25">
        <f>IF(S471&lt;=0,0,ROUNDDOWN(S471*LOOKUP(S471,{0,1950001,3300001,6950001,9000001,18000001,40000001},{0.05,0.1,0.2,0.23,0.33,0.4,0.45})-LOOKUP(S471,{0,1950001,3300001,6950001,9000001,18000001,40000001},{0,97500,427500,636000,1536000,2796000,4796000}),0)+ROUNDDOWN(ROUNDDOWN(S471*LOOKUP(S471,{0,1950001,3300001,6950001,9000001,18000001,40000001},{0.05,0.1,0.2,0.23,0.33,0.4,0.45})-LOOKUP(S471,{0,1950001,3300001,6950001,9000001,18000001,40000001},{0,97500,427500,636000,1536000,2796000,4796000}),0)*0.021,0))</f>
        <v/>
      </c>
      <c r="U471" s="25">
        <f>P471-T471</f>
        <v/>
      </c>
      <c r="V471" s="26">
        <f>IF(AND(P471&gt;0,T471=0),1,0)</f>
        <v/>
      </c>
    </row>
    <row r="472">
      <c r="A472" t="inlineStr">
        <is>
          <t>1万円刻み</t>
        </is>
      </c>
      <c r="B472" s="25">
        <f>'4_1万円刻み'!$A$27</f>
        <v/>
      </c>
      <c r="C472" s="26" t="n">
        <v>2</v>
      </c>
      <c r="D472" s="27" t="n">
        <v>0</v>
      </c>
      <c r="E472" s="26" t="n">
        <v>7</v>
      </c>
      <c r="F472" s="26" t="n">
        <v>1</v>
      </c>
      <c r="G472" s="25" t="n">
        <v>0</v>
      </c>
      <c r="H472" s="25">
        <f>ROUND(B472*0.14575,0)</f>
        <v/>
      </c>
      <c r="I472" s="25">
        <f>B472-H472</f>
        <v/>
      </c>
      <c r="J472" s="25">
        <f>IF(MAX(0,I472-ROUNDUP(IF(I472&lt;=158333,54167,I472*LOOKUP(I472,{0,158334,300000,550000,708331},{0,0.3,0.2,0.1,0})+LOOKUP(I472,{0,158334,300000,550000,708331},{0,6667,36667,91667,162500})),0)-LOOKUP(I472,{0,2120834,2162500,2204167,2245834},{48334,40000,26667,13334,0}))&lt;=0,0,ROUND(MAX(0,I472-ROUNDUP(IF(I472&lt;=158333,54167,I472*LOOKUP(I472,{0,158334,300000,550000,708331},{0,0.3,0.2,0.1,0})+LOOKUP(I472,{0,158334,300000,550000,708331},{0,6667,36667,91667,162500})),0)-LOOKUP(I472,{0,2120834,2162500,2204167,2245834},{48334,40000,26667,13334,0}))*LOOKUP(MAX(0,I472-ROUNDUP(IF(I472&lt;=158333,54167,I472*LOOKUP(I472,{0,158334,300000,550000,708331},{0,0.3,0.2,0.1,0})+LOOKUP(I472,{0,158334,300000,550000,708331},{0,6667,36667,91667,162500})),0)-LOOKUP(I472,{0,2120834,2162500,2204167,2245834},{48334,40000,26667,13334,0})),{0,162501,275001,579167,750001,1500001,3333334},{0.05105,0.1021,0.2042,0.23483,0.33693,0.4084,0.45945})-LOOKUP(MAX(0,I472-ROUNDUP(IF(I472&lt;=158333,54167,I472*LOOKUP(I472,{0,158334,300000,550000,708331},{0,0.3,0.2,0.1,0})+LOOKUP(I472,{0,158334,300000,550000,708331},{0,6667,36667,91667,162500})),0)-LOOKUP(I472,{0,2120834,2162500,2204167,2245834},{48334,40000,26667,13334,0})),{0,162501,275001,579167,750001,1500001,3333334},{0,8296,36374,54113,130688,237893,408061}),-1))</f>
        <v/>
      </c>
      <c r="K472" s="25">
        <f>IF(AND(D472&gt;0,C472&gt;=E472),ROUND(B472*D472,0),0)</f>
        <v/>
      </c>
      <c r="L472" s="25">
        <f>ROUND(K472*0.14575,0)</f>
        <v/>
      </c>
      <c r="M472" s="25">
        <f>IF(K472=0,0,ROUNDDOWN(ROUND((K472-L472)*LOOKUP(I472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72" s="25">
        <f>B472*C472+K472</f>
        <v/>
      </c>
      <c r="O472" s="25">
        <f>H472*C472+L472</f>
        <v/>
      </c>
      <c r="P472" s="25">
        <f>J472*C472+M472</f>
        <v/>
      </c>
      <c r="Q472" s="25">
        <f>IF(F472=1,IF(N472&lt;741000,0,IF(N472&lt;2191000,N472-740000,IF(N472&lt;2193000,1451000,IF(N472&lt;2196000,1453000,IF(N472&lt;2200000,1456000,IF(N472&lt;6600000,ROUND(IF(FLOOR(N472,4000)&lt;=3600000,FLOOR(N472,4000)*0.7-80000,FLOOR(N472,4000)*0.8-440000),0),IF(N472&lt;=8500000,ROUNDDOWN(N472*0.9-1100000,0),N472-1950000))))))),IF(N472&lt;651000,0,IF(N472&lt;1900000,N472-650000,IF(N472&lt;6600000,ROUND(IF(FLOOR(N472,4000)&lt;=3600000,FLOOR(N472,4000)*0.7-80000,FLOOR(N472,4000)*0.8-440000),0),IF(N472&lt;=8500000,ROUNDDOWN(N472*0.9-1100000,0),N472-1950000)))))</f>
        <v/>
      </c>
      <c r="R472" s="25">
        <f>IF(F472=1,LOOKUP(Q472,{0,4890001,6550001,23500001},{1040000,670000,620000,0}),LOOKUP(Q472,{0,1320001,3360001,4890001,6550001,23500001},{950000,880000,680000,630000,580000,0}))</f>
        <v/>
      </c>
      <c r="S472" s="25">
        <f>MAX(0,ROUNDDOWN(Q472-O472-R472-G472,-3))</f>
        <v/>
      </c>
      <c r="T472" s="25">
        <f>IF(S472&lt;=0,0,ROUNDDOWN(S472*LOOKUP(S472,{0,1950001,3300001,6950001,9000001,18000001,40000001},{0.05,0.1,0.2,0.23,0.33,0.4,0.45})-LOOKUP(S472,{0,1950001,3300001,6950001,9000001,18000001,40000001},{0,97500,427500,636000,1536000,2796000,4796000}),0)+ROUNDDOWN(ROUNDDOWN(S472*LOOKUP(S472,{0,1950001,3300001,6950001,9000001,18000001,40000001},{0.05,0.1,0.2,0.23,0.33,0.4,0.45})-LOOKUP(S472,{0,1950001,3300001,6950001,9000001,18000001,40000001},{0,97500,427500,636000,1536000,2796000,4796000}),0)*0.021,0))</f>
        <v/>
      </c>
      <c r="U472" s="25">
        <f>P472-T472</f>
        <v/>
      </c>
      <c r="V472" s="26">
        <f>IF(AND(P472&gt;0,T472=0),1,0)</f>
        <v/>
      </c>
    </row>
    <row r="473">
      <c r="A473" t="inlineStr">
        <is>
          <t>1万円刻み</t>
        </is>
      </c>
      <c r="B473" s="25">
        <f>'4_1万円刻み'!$A$27</f>
        <v/>
      </c>
      <c r="C473" s="26" t="n">
        <v>3</v>
      </c>
      <c r="D473" s="27" t="n">
        <v>0</v>
      </c>
      <c r="E473" s="26" t="n">
        <v>7</v>
      </c>
      <c r="F473" s="26" t="n">
        <v>1</v>
      </c>
      <c r="G473" s="25" t="n">
        <v>0</v>
      </c>
      <c r="H473" s="25">
        <f>ROUND(B473*0.14575,0)</f>
        <v/>
      </c>
      <c r="I473" s="25">
        <f>B473-H473</f>
        <v/>
      </c>
      <c r="J473" s="25">
        <f>IF(MAX(0,I473-ROUNDUP(IF(I473&lt;=158333,54167,I473*LOOKUP(I473,{0,158334,300000,550000,708331},{0,0.3,0.2,0.1,0})+LOOKUP(I473,{0,158334,300000,550000,708331},{0,6667,36667,91667,162500})),0)-LOOKUP(I473,{0,2120834,2162500,2204167,2245834},{48334,40000,26667,13334,0}))&lt;=0,0,ROUND(MAX(0,I473-ROUNDUP(IF(I473&lt;=158333,54167,I473*LOOKUP(I473,{0,158334,300000,550000,708331},{0,0.3,0.2,0.1,0})+LOOKUP(I473,{0,158334,300000,550000,708331},{0,6667,36667,91667,162500})),0)-LOOKUP(I473,{0,2120834,2162500,2204167,2245834},{48334,40000,26667,13334,0}))*LOOKUP(MAX(0,I473-ROUNDUP(IF(I473&lt;=158333,54167,I473*LOOKUP(I473,{0,158334,300000,550000,708331},{0,0.3,0.2,0.1,0})+LOOKUP(I473,{0,158334,300000,550000,708331},{0,6667,36667,91667,162500})),0)-LOOKUP(I473,{0,2120834,2162500,2204167,2245834},{48334,40000,26667,13334,0})),{0,162501,275001,579167,750001,1500001,3333334},{0.05105,0.1021,0.2042,0.23483,0.33693,0.4084,0.45945})-LOOKUP(MAX(0,I473-ROUNDUP(IF(I473&lt;=158333,54167,I473*LOOKUP(I473,{0,158334,300000,550000,708331},{0,0.3,0.2,0.1,0})+LOOKUP(I473,{0,158334,300000,550000,708331},{0,6667,36667,91667,162500})),0)-LOOKUP(I473,{0,2120834,2162500,2204167,2245834},{48334,40000,26667,13334,0})),{0,162501,275001,579167,750001,1500001,3333334},{0,8296,36374,54113,130688,237893,408061}),-1))</f>
        <v/>
      </c>
      <c r="K473" s="25">
        <f>IF(AND(D473&gt;0,C473&gt;=E473),ROUND(B473*D473,0),0)</f>
        <v/>
      </c>
      <c r="L473" s="25">
        <f>ROUND(K473*0.14575,0)</f>
        <v/>
      </c>
      <c r="M473" s="25">
        <f>IF(K473=0,0,ROUNDDOWN(ROUND((K473-L473)*LOOKUP(I473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73" s="25">
        <f>B473*C473+K473</f>
        <v/>
      </c>
      <c r="O473" s="25">
        <f>H473*C473+L473</f>
        <v/>
      </c>
      <c r="P473" s="25">
        <f>J473*C473+M473</f>
        <v/>
      </c>
      <c r="Q473" s="25">
        <f>IF(F473=1,IF(N473&lt;741000,0,IF(N473&lt;2191000,N473-740000,IF(N473&lt;2193000,1451000,IF(N473&lt;2196000,1453000,IF(N473&lt;2200000,1456000,IF(N473&lt;6600000,ROUND(IF(FLOOR(N473,4000)&lt;=3600000,FLOOR(N473,4000)*0.7-80000,FLOOR(N473,4000)*0.8-440000),0),IF(N473&lt;=8500000,ROUNDDOWN(N473*0.9-1100000,0),N473-1950000))))))),IF(N473&lt;651000,0,IF(N473&lt;1900000,N473-650000,IF(N473&lt;6600000,ROUND(IF(FLOOR(N473,4000)&lt;=3600000,FLOOR(N473,4000)*0.7-80000,FLOOR(N473,4000)*0.8-440000),0),IF(N473&lt;=8500000,ROUNDDOWN(N473*0.9-1100000,0),N473-1950000)))))</f>
        <v/>
      </c>
      <c r="R473" s="25">
        <f>IF(F473=1,LOOKUP(Q473,{0,4890001,6550001,23500001},{1040000,670000,620000,0}),LOOKUP(Q473,{0,1320001,3360001,4890001,6550001,23500001},{950000,880000,680000,630000,580000,0}))</f>
        <v/>
      </c>
      <c r="S473" s="25">
        <f>MAX(0,ROUNDDOWN(Q473-O473-R473-G473,-3))</f>
        <v/>
      </c>
      <c r="T473" s="25">
        <f>IF(S473&lt;=0,0,ROUNDDOWN(S473*LOOKUP(S473,{0,1950001,3300001,6950001,9000001,18000001,40000001},{0.05,0.1,0.2,0.23,0.33,0.4,0.45})-LOOKUP(S473,{0,1950001,3300001,6950001,9000001,18000001,40000001},{0,97500,427500,636000,1536000,2796000,4796000}),0)+ROUNDDOWN(ROUNDDOWN(S473*LOOKUP(S473,{0,1950001,3300001,6950001,9000001,18000001,40000001},{0.05,0.1,0.2,0.23,0.33,0.4,0.45})-LOOKUP(S473,{0,1950001,3300001,6950001,9000001,18000001,40000001},{0,97500,427500,636000,1536000,2796000,4796000}),0)*0.021,0))</f>
        <v/>
      </c>
      <c r="U473" s="25">
        <f>P473-T473</f>
        <v/>
      </c>
      <c r="V473" s="26">
        <f>IF(AND(P473&gt;0,T473=0),1,0)</f>
        <v/>
      </c>
    </row>
    <row r="474">
      <c r="A474" t="inlineStr">
        <is>
          <t>1万円刻み</t>
        </is>
      </c>
      <c r="B474" s="25">
        <f>'4_1万円刻み'!$A$27</f>
        <v/>
      </c>
      <c r="C474" s="26" t="n">
        <v>4</v>
      </c>
      <c r="D474" s="27" t="n">
        <v>0</v>
      </c>
      <c r="E474" s="26" t="n">
        <v>7</v>
      </c>
      <c r="F474" s="26" t="n">
        <v>1</v>
      </c>
      <c r="G474" s="25" t="n">
        <v>0</v>
      </c>
      <c r="H474" s="25">
        <f>ROUND(B474*0.14575,0)</f>
        <v/>
      </c>
      <c r="I474" s="25">
        <f>B474-H474</f>
        <v/>
      </c>
      <c r="J474" s="25">
        <f>IF(MAX(0,I474-ROUNDUP(IF(I474&lt;=158333,54167,I474*LOOKUP(I474,{0,158334,300000,550000,708331},{0,0.3,0.2,0.1,0})+LOOKUP(I474,{0,158334,300000,550000,708331},{0,6667,36667,91667,162500})),0)-LOOKUP(I474,{0,2120834,2162500,2204167,2245834},{48334,40000,26667,13334,0}))&lt;=0,0,ROUND(MAX(0,I474-ROUNDUP(IF(I474&lt;=158333,54167,I474*LOOKUP(I474,{0,158334,300000,550000,708331},{0,0.3,0.2,0.1,0})+LOOKUP(I474,{0,158334,300000,550000,708331},{0,6667,36667,91667,162500})),0)-LOOKUP(I474,{0,2120834,2162500,2204167,2245834},{48334,40000,26667,13334,0}))*LOOKUP(MAX(0,I474-ROUNDUP(IF(I474&lt;=158333,54167,I474*LOOKUP(I474,{0,158334,300000,550000,708331},{0,0.3,0.2,0.1,0})+LOOKUP(I474,{0,158334,300000,550000,708331},{0,6667,36667,91667,162500})),0)-LOOKUP(I474,{0,2120834,2162500,2204167,2245834},{48334,40000,26667,13334,0})),{0,162501,275001,579167,750001,1500001,3333334},{0.05105,0.1021,0.2042,0.23483,0.33693,0.4084,0.45945})-LOOKUP(MAX(0,I474-ROUNDUP(IF(I474&lt;=158333,54167,I474*LOOKUP(I474,{0,158334,300000,550000,708331},{0,0.3,0.2,0.1,0})+LOOKUP(I474,{0,158334,300000,550000,708331},{0,6667,36667,91667,162500})),0)-LOOKUP(I474,{0,2120834,2162500,2204167,2245834},{48334,40000,26667,13334,0})),{0,162501,275001,579167,750001,1500001,3333334},{0,8296,36374,54113,130688,237893,408061}),-1))</f>
        <v/>
      </c>
      <c r="K474" s="25">
        <f>IF(AND(D474&gt;0,C474&gt;=E474),ROUND(B474*D474,0),0)</f>
        <v/>
      </c>
      <c r="L474" s="25">
        <f>ROUND(K474*0.14575,0)</f>
        <v/>
      </c>
      <c r="M474" s="25">
        <f>IF(K474=0,0,ROUNDDOWN(ROUND((K474-L474)*LOOKUP(I474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74" s="25">
        <f>B474*C474+K474</f>
        <v/>
      </c>
      <c r="O474" s="25">
        <f>H474*C474+L474</f>
        <v/>
      </c>
      <c r="P474" s="25">
        <f>J474*C474+M474</f>
        <v/>
      </c>
      <c r="Q474" s="25">
        <f>IF(F474=1,IF(N474&lt;741000,0,IF(N474&lt;2191000,N474-740000,IF(N474&lt;2193000,1451000,IF(N474&lt;2196000,1453000,IF(N474&lt;2200000,1456000,IF(N474&lt;6600000,ROUND(IF(FLOOR(N474,4000)&lt;=3600000,FLOOR(N474,4000)*0.7-80000,FLOOR(N474,4000)*0.8-440000),0),IF(N474&lt;=8500000,ROUNDDOWN(N474*0.9-1100000,0),N474-1950000))))))),IF(N474&lt;651000,0,IF(N474&lt;1900000,N474-650000,IF(N474&lt;6600000,ROUND(IF(FLOOR(N474,4000)&lt;=3600000,FLOOR(N474,4000)*0.7-80000,FLOOR(N474,4000)*0.8-440000),0),IF(N474&lt;=8500000,ROUNDDOWN(N474*0.9-1100000,0),N474-1950000)))))</f>
        <v/>
      </c>
      <c r="R474" s="25">
        <f>IF(F474=1,LOOKUP(Q474,{0,4890001,6550001,23500001},{1040000,670000,620000,0}),LOOKUP(Q474,{0,1320001,3360001,4890001,6550001,23500001},{950000,880000,680000,630000,580000,0}))</f>
        <v/>
      </c>
      <c r="S474" s="25">
        <f>MAX(0,ROUNDDOWN(Q474-O474-R474-G474,-3))</f>
        <v/>
      </c>
      <c r="T474" s="25">
        <f>IF(S474&lt;=0,0,ROUNDDOWN(S474*LOOKUP(S474,{0,1950001,3300001,6950001,9000001,18000001,40000001},{0.05,0.1,0.2,0.23,0.33,0.4,0.45})-LOOKUP(S474,{0,1950001,3300001,6950001,9000001,18000001,40000001},{0,97500,427500,636000,1536000,2796000,4796000}),0)+ROUNDDOWN(ROUNDDOWN(S474*LOOKUP(S474,{0,1950001,3300001,6950001,9000001,18000001,40000001},{0.05,0.1,0.2,0.23,0.33,0.4,0.45})-LOOKUP(S474,{0,1950001,3300001,6950001,9000001,18000001,40000001},{0,97500,427500,636000,1536000,2796000,4796000}),0)*0.021,0))</f>
        <v/>
      </c>
      <c r="U474" s="25">
        <f>P474-T474</f>
        <v/>
      </c>
      <c r="V474" s="26">
        <f>IF(AND(P474&gt;0,T474=0),1,0)</f>
        <v/>
      </c>
    </row>
    <row r="475">
      <c r="A475" t="inlineStr">
        <is>
          <t>1万円刻み</t>
        </is>
      </c>
      <c r="B475" s="25">
        <f>'4_1万円刻み'!$A$27</f>
        <v/>
      </c>
      <c r="C475" s="26" t="n">
        <v>5</v>
      </c>
      <c r="D475" s="27" t="n">
        <v>0</v>
      </c>
      <c r="E475" s="26" t="n">
        <v>7</v>
      </c>
      <c r="F475" s="26" t="n">
        <v>1</v>
      </c>
      <c r="G475" s="25" t="n">
        <v>0</v>
      </c>
      <c r="H475" s="25">
        <f>ROUND(B475*0.14575,0)</f>
        <v/>
      </c>
      <c r="I475" s="25">
        <f>B475-H475</f>
        <v/>
      </c>
      <c r="J475" s="25">
        <f>IF(MAX(0,I475-ROUNDUP(IF(I475&lt;=158333,54167,I475*LOOKUP(I475,{0,158334,300000,550000,708331},{0,0.3,0.2,0.1,0})+LOOKUP(I475,{0,158334,300000,550000,708331},{0,6667,36667,91667,162500})),0)-LOOKUP(I475,{0,2120834,2162500,2204167,2245834},{48334,40000,26667,13334,0}))&lt;=0,0,ROUND(MAX(0,I475-ROUNDUP(IF(I475&lt;=158333,54167,I475*LOOKUP(I475,{0,158334,300000,550000,708331},{0,0.3,0.2,0.1,0})+LOOKUP(I475,{0,158334,300000,550000,708331},{0,6667,36667,91667,162500})),0)-LOOKUP(I475,{0,2120834,2162500,2204167,2245834},{48334,40000,26667,13334,0}))*LOOKUP(MAX(0,I475-ROUNDUP(IF(I475&lt;=158333,54167,I475*LOOKUP(I475,{0,158334,300000,550000,708331},{0,0.3,0.2,0.1,0})+LOOKUP(I475,{0,158334,300000,550000,708331},{0,6667,36667,91667,162500})),0)-LOOKUP(I475,{0,2120834,2162500,2204167,2245834},{48334,40000,26667,13334,0})),{0,162501,275001,579167,750001,1500001,3333334},{0.05105,0.1021,0.2042,0.23483,0.33693,0.4084,0.45945})-LOOKUP(MAX(0,I475-ROUNDUP(IF(I475&lt;=158333,54167,I475*LOOKUP(I475,{0,158334,300000,550000,708331},{0,0.3,0.2,0.1,0})+LOOKUP(I475,{0,158334,300000,550000,708331},{0,6667,36667,91667,162500})),0)-LOOKUP(I475,{0,2120834,2162500,2204167,2245834},{48334,40000,26667,13334,0})),{0,162501,275001,579167,750001,1500001,3333334},{0,8296,36374,54113,130688,237893,408061}),-1))</f>
        <v/>
      </c>
      <c r="K475" s="25">
        <f>IF(AND(D475&gt;0,C475&gt;=E475),ROUND(B475*D475,0),0)</f>
        <v/>
      </c>
      <c r="L475" s="25">
        <f>ROUND(K475*0.14575,0)</f>
        <v/>
      </c>
      <c r="M475" s="25">
        <f>IF(K475=0,0,ROUNDDOWN(ROUND((K475-L475)*LOOKUP(I475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75" s="25">
        <f>B475*C475+K475</f>
        <v/>
      </c>
      <c r="O475" s="25">
        <f>H475*C475+L475</f>
        <v/>
      </c>
      <c r="P475" s="25">
        <f>J475*C475+M475</f>
        <v/>
      </c>
      <c r="Q475" s="25">
        <f>IF(F475=1,IF(N475&lt;741000,0,IF(N475&lt;2191000,N475-740000,IF(N475&lt;2193000,1451000,IF(N475&lt;2196000,1453000,IF(N475&lt;2200000,1456000,IF(N475&lt;6600000,ROUND(IF(FLOOR(N475,4000)&lt;=3600000,FLOOR(N475,4000)*0.7-80000,FLOOR(N475,4000)*0.8-440000),0),IF(N475&lt;=8500000,ROUNDDOWN(N475*0.9-1100000,0),N475-1950000))))))),IF(N475&lt;651000,0,IF(N475&lt;1900000,N475-650000,IF(N475&lt;6600000,ROUND(IF(FLOOR(N475,4000)&lt;=3600000,FLOOR(N475,4000)*0.7-80000,FLOOR(N475,4000)*0.8-440000),0),IF(N475&lt;=8500000,ROUNDDOWN(N475*0.9-1100000,0),N475-1950000)))))</f>
        <v/>
      </c>
      <c r="R475" s="25">
        <f>IF(F475=1,LOOKUP(Q475,{0,4890001,6550001,23500001},{1040000,670000,620000,0}),LOOKUP(Q475,{0,1320001,3360001,4890001,6550001,23500001},{950000,880000,680000,630000,580000,0}))</f>
        <v/>
      </c>
      <c r="S475" s="25">
        <f>MAX(0,ROUNDDOWN(Q475-O475-R475-G475,-3))</f>
        <v/>
      </c>
      <c r="T475" s="25">
        <f>IF(S475&lt;=0,0,ROUNDDOWN(S475*LOOKUP(S475,{0,1950001,3300001,6950001,9000001,18000001,40000001},{0.05,0.1,0.2,0.23,0.33,0.4,0.45})-LOOKUP(S475,{0,1950001,3300001,6950001,9000001,18000001,40000001},{0,97500,427500,636000,1536000,2796000,4796000}),0)+ROUNDDOWN(ROUNDDOWN(S475*LOOKUP(S475,{0,1950001,3300001,6950001,9000001,18000001,40000001},{0.05,0.1,0.2,0.23,0.33,0.4,0.45})-LOOKUP(S475,{0,1950001,3300001,6950001,9000001,18000001,40000001},{0,97500,427500,636000,1536000,2796000,4796000}),0)*0.021,0))</f>
        <v/>
      </c>
      <c r="U475" s="25">
        <f>P475-T475</f>
        <v/>
      </c>
      <c r="V475" s="26">
        <f>IF(AND(P475&gt;0,T475=0),1,0)</f>
        <v/>
      </c>
    </row>
    <row r="476">
      <c r="A476" t="inlineStr">
        <is>
          <t>1万円刻み</t>
        </is>
      </c>
      <c r="B476" s="25">
        <f>'4_1万円刻み'!$A$27</f>
        <v/>
      </c>
      <c r="C476" s="26" t="n">
        <v>6</v>
      </c>
      <c r="D476" s="27" t="n">
        <v>0</v>
      </c>
      <c r="E476" s="26" t="n">
        <v>7</v>
      </c>
      <c r="F476" s="26" t="n">
        <v>1</v>
      </c>
      <c r="G476" s="25" t="n">
        <v>0</v>
      </c>
      <c r="H476" s="25">
        <f>ROUND(B476*0.14575,0)</f>
        <v/>
      </c>
      <c r="I476" s="25">
        <f>B476-H476</f>
        <v/>
      </c>
      <c r="J476" s="25">
        <f>IF(MAX(0,I476-ROUNDUP(IF(I476&lt;=158333,54167,I476*LOOKUP(I476,{0,158334,300000,550000,708331},{0,0.3,0.2,0.1,0})+LOOKUP(I476,{0,158334,300000,550000,708331},{0,6667,36667,91667,162500})),0)-LOOKUP(I476,{0,2120834,2162500,2204167,2245834},{48334,40000,26667,13334,0}))&lt;=0,0,ROUND(MAX(0,I476-ROUNDUP(IF(I476&lt;=158333,54167,I476*LOOKUP(I476,{0,158334,300000,550000,708331},{0,0.3,0.2,0.1,0})+LOOKUP(I476,{0,158334,300000,550000,708331},{0,6667,36667,91667,162500})),0)-LOOKUP(I476,{0,2120834,2162500,2204167,2245834},{48334,40000,26667,13334,0}))*LOOKUP(MAX(0,I476-ROUNDUP(IF(I476&lt;=158333,54167,I476*LOOKUP(I476,{0,158334,300000,550000,708331},{0,0.3,0.2,0.1,0})+LOOKUP(I476,{0,158334,300000,550000,708331},{0,6667,36667,91667,162500})),0)-LOOKUP(I476,{0,2120834,2162500,2204167,2245834},{48334,40000,26667,13334,0})),{0,162501,275001,579167,750001,1500001,3333334},{0.05105,0.1021,0.2042,0.23483,0.33693,0.4084,0.45945})-LOOKUP(MAX(0,I476-ROUNDUP(IF(I476&lt;=158333,54167,I476*LOOKUP(I476,{0,158334,300000,550000,708331},{0,0.3,0.2,0.1,0})+LOOKUP(I476,{0,158334,300000,550000,708331},{0,6667,36667,91667,162500})),0)-LOOKUP(I476,{0,2120834,2162500,2204167,2245834},{48334,40000,26667,13334,0})),{0,162501,275001,579167,750001,1500001,3333334},{0,8296,36374,54113,130688,237893,408061}),-1))</f>
        <v/>
      </c>
      <c r="K476" s="25">
        <f>IF(AND(D476&gt;0,C476&gt;=E476),ROUND(B476*D476,0),0)</f>
        <v/>
      </c>
      <c r="L476" s="25">
        <f>ROUND(K476*0.14575,0)</f>
        <v/>
      </c>
      <c r="M476" s="25">
        <f>IF(K476=0,0,ROUNDDOWN(ROUND((K476-L476)*LOOKUP(I476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76" s="25">
        <f>B476*C476+K476</f>
        <v/>
      </c>
      <c r="O476" s="25">
        <f>H476*C476+L476</f>
        <v/>
      </c>
      <c r="P476" s="25">
        <f>J476*C476+M476</f>
        <v/>
      </c>
      <c r="Q476" s="25">
        <f>IF(F476=1,IF(N476&lt;741000,0,IF(N476&lt;2191000,N476-740000,IF(N476&lt;2193000,1451000,IF(N476&lt;2196000,1453000,IF(N476&lt;2200000,1456000,IF(N476&lt;6600000,ROUND(IF(FLOOR(N476,4000)&lt;=3600000,FLOOR(N476,4000)*0.7-80000,FLOOR(N476,4000)*0.8-440000),0),IF(N476&lt;=8500000,ROUNDDOWN(N476*0.9-1100000,0),N476-1950000))))))),IF(N476&lt;651000,0,IF(N476&lt;1900000,N476-650000,IF(N476&lt;6600000,ROUND(IF(FLOOR(N476,4000)&lt;=3600000,FLOOR(N476,4000)*0.7-80000,FLOOR(N476,4000)*0.8-440000),0),IF(N476&lt;=8500000,ROUNDDOWN(N476*0.9-1100000,0),N476-1950000)))))</f>
        <v/>
      </c>
      <c r="R476" s="25">
        <f>IF(F476=1,LOOKUP(Q476,{0,4890001,6550001,23500001},{1040000,670000,620000,0}),LOOKUP(Q476,{0,1320001,3360001,4890001,6550001,23500001},{950000,880000,680000,630000,580000,0}))</f>
        <v/>
      </c>
      <c r="S476" s="25">
        <f>MAX(0,ROUNDDOWN(Q476-O476-R476-G476,-3))</f>
        <v/>
      </c>
      <c r="T476" s="25">
        <f>IF(S476&lt;=0,0,ROUNDDOWN(S476*LOOKUP(S476,{0,1950001,3300001,6950001,9000001,18000001,40000001},{0.05,0.1,0.2,0.23,0.33,0.4,0.45})-LOOKUP(S476,{0,1950001,3300001,6950001,9000001,18000001,40000001},{0,97500,427500,636000,1536000,2796000,4796000}),0)+ROUNDDOWN(ROUNDDOWN(S476*LOOKUP(S476,{0,1950001,3300001,6950001,9000001,18000001,40000001},{0.05,0.1,0.2,0.23,0.33,0.4,0.45})-LOOKUP(S476,{0,1950001,3300001,6950001,9000001,18000001,40000001},{0,97500,427500,636000,1536000,2796000,4796000}),0)*0.021,0))</f>
        <v/>
      </c>
      <c r="U476" s="25">
        <f>P476-T476</f>
        <v/>
      </c>
      <c r="V476" s="26">
        <f>IF(AND(P476&gt;0,T476=0),1,0)</f>
        <v/>
      </c>
    </row>
    <row r="477">
      <c r="A477" t="inlineStr">
        <is>
          <t>1万円刻み</t>
        </is>
      </c>
      <c r="B477" s="25">
        <f>'4_1万円刻み'!$A$27</f>
        <v/>
      </c>
      <c r="C477" s="26" t="n">
        <v>7</v>
      </c>
      <c r="D477" s="27" t="n">
        <v>0</v>
      </c>
      <c r="E477" s="26" t="n">
        <v>7</v>
      </c>
      <c r="F477" s="26" t="n">
        <v>1</v>
      </c>
      <c r="G477" s="25" t="n">
        <v>0</v>
      </c>
      <c r="H477" s="25">
        <f>ROUND(B477*0.14575,0)</f>
        <v/>
      </c>
      <c r="I477" s="25">
        <f>B477-H477</f>
        <v/>
      </c>
      <c r="J477" s="25">
        <f>IF(MAX(0,I477-ROUNDUP(IF(I477&lt;=158333,54167,I477*LOOKUP(I477,{0,158334,300000,550000,708331},{0,0.3,0.2,0.1,0})+LOOKUP(I477,{0,158334,300000,550000,708331},{0,6667,36667,91667,162500})),0)-LOOKUP(I477,{0,2120834,2162500,2204167,2245834},{48334,40000,26667,13334,0}))&lt;=0,0,ROUND(MAX(0,I477-ROUNDUP(IF(I477&lt;=158333,54167,I477*LOOKUP(I477,{0,158334,300000,550000,708331},{0,0.3,0.2,0.1,0})+LOOKUP(I477,{0,158334,300000,550000,708331},{0,6667,36667,91667,162500})),0)-LOOKUP(I477,{0,2120834,2162500,2204167,2245834},{48334,40000,26667,13334,0}))*LOOKUP(MAX(0,I477-ROUNDUP(IF(I477&lt;=158333,54167,I477*LOOKUP(I477,{0,158334,300000,550000,708331},{0,0.3,0.2,0.1,0})+LOOKUP(I477,{0,158334,300000,550000,708331},{0,6667,36667,91667,162500})),0)-LOOKUP(I477,{0,2120834,2162500,2204167,2245834},{48334,40000,26667,13334,0})),{0,162501,275001,579167,750001,1500001,3333334},{0.05105,0.1021,0.2042,0.23483,0.33693,0.4084,0.45945})-LOOKUP(MAX(0,I477-ROUNDUP(IF(I477&lt;=158333,54167,I477*LOOKUP(I477,{0,158334,300000,550000,708331},{0,0.3,0.2,0.1,0})+LOOKUP(I477,{0,158334,300000,550000,708331},{0,6667,36667,91667,162500})),0)-LOOKUP(I477,{0,2120834,2162500,2204167,2245834},{48334,40000,26667,13334,0})),{0,162501,275001,579167,750001,1500001,3333334},{0,8296,36374,54113,130688,237893,408061}),-1))</f>
        <v/>
      </c>
      <c r="K477" s="25">
        <f>IF(AND(D477&gt;0,C477&gt;=E477),ROUND(B477*D477,0),0)</f>
        <v/>
      </c>
      <c r="L477" s="25">
        <f>ROUND(K477*0.14575,0)</f>
        <v/>
      </c>
      <c r="M477" s="25">
        <f>IF(K477=0,0,ROUNDDOWN(ROUND((K477-L477)*LOOKUP(I477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77" s="25">
        <f>B477*C477+K477</f>
        <v/>
      </c>
      <c r="O477" s="25">
        <f>H477*C477+L477</f>
        <v/>
      </c>
      <c r="P477" s="25">
        <f>J477*C477+M477</f>
        <v/>
      </c>
      <c r="Q477" s="25">
        <f>IF(F477=1,IF(N477&lt;741000,0,IF(N477&lt;2191000,N477-740000,IF(N477&lt;2193000,1451000,IF(N477&lt;2196000,1453000,IF(N477&lt;2200000,1456000,IF(N477&lt;6600000,ROUND(IF(FLOOR(N477,4000)&lt;=3600000,FLOOR(N477,4000)*0.7-80000,FLOOR(N477,4000)*0.8-440000),0),IF(N477&lt;=8500000,ROUNDDOWN(N477*0.9-1100000,0),N477-1950000))))))),IF(N477&lt;651000,0,IF(N477&lt;1900000,N477-650000,IF(N477&lt;6600000,ROUND(IF(FLOOR(N477,4000)&lt;=3600000,FLOOR(N477,4000)*0.7-80000,FLOOR(N477,4000)*0.8-440000),0),IF(N477&lt;=8500000,ROUNDDOWN(N477*0.9-1100000,0),N477-1950000)))))</f>
        <v/>
      </c>
      <c r="R477" s="25">
        <f>IF(F477=1,LOOKUP(Q477,{0,4890001,6550001,23500001},{1040000,670000,620000,0}),LOOKUP(Q477,{0,1320001,3360001,4890001,6550001,23500001},{950000,880000,680000,630000,580000,0}))</f>
        <v/>
      </c>
      <c r="S477" s="25">
        <f>MAX(0,ROUNDDOWN(Q477-O477-R477-G477,-3))</f>
        <v/>
      </c>
      <c r="T477" s="25">
        <f>IF(S477&lt;=0,0,ROUNDDOWN(S477*LOOKUP(S477,{0,1950001,3300001,6950001,9000001,18000001,40000001},{0.05,0.1,0.2,0.23,0.33,0.4,0.45})-LOOKUP(S477,{0,1950001,3300001,6950001,9000001,18000001,40000001},{0,97500,427500,636000,1536000,2796000,4796000}),0)+ROUNDDOWN(ROUNDDOWN(S477*LOOKUP(S477,{0,1950001,3300001,6950001,9000001,18000001,40000001},{0.05,0.1,0.2,0.23,0.33,0.4,0.45})-LOOKUP(S477,{0,1950001,3300001,6950001,9000001,18000001,40000001},{0,97500,427500,636000,1536000,2796000,4796000}),0)*0.021,0))</f>
        <v/>
      </c>
      <c r="U477" s="25">
        <f>P477-T477</f>
        <v/>
      </c>
      <c r="V477" s="26">
        <f>IF(AND(P477&gt;0,T477=0),1,0)</f>
        <v/>
      </c>
    </row>
    <row r="478">
      <c r="A478" t="inlineStr">
        <is>
          <t>1万円刻み</t>
        </is>
      </c>
      <c r="B478" s="25">
        <f>'4_1万円刻み'!$A$27</f>
        <v/>
      </c>
      <c r="C478" s="26" t="n">
        <v>8</v>
      </c>
      <c r="D478" s="27" t="n">
        <v>0</v>
      </c>
      <c r="E478" s="26" t="n">
        <v>7</v>
      </c>
      <c r="F478" s="26" t="n">
        <v>1</v>
      </c>
      <c r="G478" s="25" t="n">
        <v>0</v>
      </c>
      <c r="H478" s="25">
        <f>ROUND(B478*0.14575,0)</f>
        <v/>
      </c>
      <c r="I478" s="25">
        <f>B478-H478</f>
        <v/>
      </c>
      <c r="J478" s="25">
        <f>IF(MAX(0,I478-ROUNDUP(IF(I478&lt;=158333,54167,I478*LOOKUP(I478,{0,158334,300000,550000,708331},{0,0.3,0.2,0.1,0})+LOOKUP(I478,{0,158334,300000,550000,708331},{0,6667,36667,91667,162500})),0)-LOOKUP(I478,{0,2120834,2162500,2204167,2245834},{48334,40000,26667,13334,0}))&lt;=0,0,ROUND(MAX(0,I478-ROUNDUP(IF(I478&lt;=158333,54167,I478*LOOKUP(I478,{0,158334,300000,550000,708331},{0,0.3,0.2,0.1,0})+LOOKUP(I478,{0,158334,300000,550000,708331},{0,6667,36667,91667,162500})),0)-LOOKUP(I478,{0,2120834,2162500,2204167,2245834},{48334,40000,26667,13334,0}))*LOOKUP(MAX(0,I478-ROUNDUP(IF(I478&lt;=158333,54167,I478*LOOKUP(I478,{0,158334,300000,550000,708331},{0,0.3,0.2,0.1,0})+LOOKUP(I478,{0,158334,300000,550000,708331},{0,6667,36667,91667,162500})),0)-LOOKUP(I478,{0,2120834,2162500,2204167,2245834},{48334,40000,26667,13334,0})),{0,162501,275001,579167,750001,1500001,3333334},{0.05105,0.1021,0.2042,0.23483,0.33693,0.4084,0.45945})-LOOKUP(MAX(0,I478-ROUNDUP(IF(I478&lt;=158333,54167,I478*LOOKUP(I478,{0,158334,300000,550000,708331},{0,0.3,0.2,0.1,0})+LOOKUP(I478,{0,158334,300000,550000,708331},{0,6667,36667,91667,162500})),0)-LOOKUP(I478,{0,2120834,2162500,2204167,2245834},{48334,40000,26667,13334,0})),{0,162501,275001,579167,750001,1500001,3333334},{0,8296,36374,54113,130688,237893,408061}),-1))</f>
        <v/>
      </c>
      <c r="K478" s="25">
        <f>IF(AND(D478&gt;0,C478&gt;=E478),ROUND(B478*D478,0),0)</f>
        <v/>
      </c>
      <c r="L478" s="25">
        <f>ROUND(K478*0.14575,0)</f>
        <v/>
      </c>
      <c r="M478" s="25">
        <f>IF(K478=0,0,ROUNDDOWN(ROUND((K478-L478)*LOOKUP(I478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78" s="25">
        <f>B478*C478+K478</f>
        <v/>
      </c>
      <c r="O478" s="25">
        <f>H478*C478+L478</f>
        <v/>
      </c>
      <c r="P478" s="25">
        <f>J478*C478+M478</f>
        <v/>
      </c>
      <c r="Q478" s="25">
        <f>IF(F478=1,IF(N478&lt;741000,0,IF(N478&lt;2191000,N478-740000,IF(N478&lt;2193000,1451000,IF(N478&lt;2196000,1453000,IF(N478&lt;2200000,1456000,IF(N478&lt;6600000,ROUND(IF(FLOOR(N478,4000)&lt;=3600000,FLOOR(N478,4000)*0.7-80000,FLOOR(N478,4000)*0.8-440000),0),IF(N478&lt;=8500000,ROUNDDOWN(N478*0.9-1100000,0),N478-1950000))))))),IF(N478&lt;651000,0,IF(N478&lt;1900000,N478-650000,IF(N478&lt;6600000,ROUND(IF(FLOOR(N478,4000)&lt;=3600000,FLOOR(N478,4000)*0.7-80000,FLOOR(N478,4000)*0.8-440000),0),IF(N478&lt;=8500000,ROUNDDOWN(N478*0.9-1100000,0),N478-1950000)))))</f>
        <v/>
      </c>
      <c r="R478" s="25">
        <f>IF(F478=1,LOOKUP(Q478,{0,4890001,6550001,23500001},{1040000,670000,620000,0}),LOOKUP(Q478,{0,1320001,3360001,4890001,6550001,23500001},{950000,880000,680000,630000,580000,0}))</f>
        <v/>
      </c>
      <c r="S478" s="25">
        <f>MAX(0,ROUNDDOWN(Q478-O478-R478-G478,-3))</f>
        <v/>
      </c>
      <c r="T478" s="25">
        <f>IF(S478&lt;=0,0,ROUNDDOWN(S478*LOOKUP(S478,{0,1950001,3300001,6950001,9000001,18000001,40000001},{0.05,0.1,0.2,0.23,0.33,0.4,0.45})-LOOKUP(S478,{0,1950001,3300001,6950001,9000001,18000001,40000001},{0,97500,427500,636000,1536000,2796000,4796000}),0)+ROUNDDOWN(ROUNDDOWN(S478*LOOKUP(S478,{0,1950001,3300001,6950001,9000001,18000001,40000001},{0.05,0.1,0.2,0.23,0.33,0.4,0.45})-LOOKUP(S478,{0,1950001,3300001,6950001,9000001,18000001,40000001},{0,97500,427500,636000,1536000,2796000,4796000}),0)*0.021,0))</f>
        <v/>
      </c>
      <c r="U478" s="25">
        <f>P478-T478</f>
        <v/>
      </c>
      <c r="V478" s="26">
        <f>IF(AND(P478&gt;0,T478=0),1,0)</f>
        <v/>
      </c>
    </row>
    <row r="479">
      <c r="A479" t="inlineStr">
        <is>
          <t>1万円刻み</t>
        </is>
      </c>
      <c r="B479" s="25">
        <f>'4_1万円刻み'!$A$27</f>
        <v/>
      </c>
      <c r="C479" s="26" t="n">
        <v>9</v>
      </c>
      <c r="D479" s="27" t="n">
        <v>0</v>
      </c>
      <c r="E479" s="26" t="n">
        <v>7</v>
      </c>
      <c r="F479" s="26" t="n">
        <v>1</v>
      </c>
      <c r="G479" s="25" t="n">
        <v>0</v>
      </c>
      <c r="H479" s="25">
        <f>ROUND(B479*0.14575,0)</f>
        <v/>
      </c>
      <c r="I479" s="25">
        <f>B479-H479</f>
        <v/>
      </c>
      <c r="J479" s="25">
        <f>IF(MAX(0,I479-ROUNDUP(IF(I479&lt;=158333,54167,I479*LOOKUP(I479,{0,158334,300000,550000,708331},{0,0.3,0.2,0.1,0})+LOOKUP(I479,{0,158334,300000,550000,708331},{0,6667,36667,91667,162500})),0)-LOOKUP(I479,{0,2120834,2162500,2204167,2245834},{48334,40000,26667,13334,0}))&lt;=0,0,ROUND(MAX(0,I479-ROUNDUP(IF(I479&lt;=158333,54167,I479*LOOKUP(I479,{0,158334,300000,550000,708331},{0,0.3,0.2,0.1,0})+LOOKUP(I479,{0,158334,300000,550000,708331},{0,6667,36667,91667,162500})),0)-LOOKUP(I479,{0,2120834,2162500,2204167,2245834},{48334,40000,26667,13334,0}))*LOOKUP(MAX(0,I479-ROUNDUP(IF(I479&lt;=158333,54167,I479*LOOKUP(I479,{0,158334,300000,550000,708331},{0,0.3,0.2,0.1,0})+LOOKUP(I479,{0,158334,300000,550000,708331},{0,6667,36667,91667,162500})),0)-LOOKUP(I479,{0,2120834,2162500,2204167,2245834},{48334,40000,26667,13334,0})),{0,162501,275001,579167,750001,1500001,3333334},{0.05105,0.1021,0.2042,0.23483,0.33693,0.4084,0.45945})-LOOKUP(MAX(0,I479-ROUNDUP(IF(I479&lt;=158333,54167,I479*LOOKUP(I479,{0,158334,300000,550000,708331},{0,0.3,0.2,0.1,0})+LOOKUP(I479,{0,158334,300000,550000,708331},{0,6667,36667,91667,162500})),0)-LOOKUP(I479,{0,2120834,2162500,2204167,2245834},{48334,40000,26667,13334,0})),{0,162501,275001,579167,750001,1500001,3333334},{0,8296,36374,54113,130688,237893,408061}),-1))</f>
        <v/>
      </c>
      <c r="K479" s="25">
        <f>IF(AND(D479&gt;0,C479&gt;=E479),ROUND(B479*D479,0),0)</f>
        <v/>
      </c>
      <c r="L479" s="25">
        <f>ROUND(K479*0.14575,0)</f>
        <v/>
      </c>
      <c r="M479" s="25">
        <f>IF(K479=0,0,ROUNDDOWN(ROUND((K479-L479)*LOOKUP(I479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79" s="25">
        <f>B479*C479+K479</f>
        <v/>
      </c>
      <c r="O479" s="25">
        <f>H479*C479+L479</f>
        <v/>
      </c>
      <c r="P479" s="25">
        <f>J479*C479+M479</f>
        <v/>
      </c>
      <c r="Q479" s="25">
        <f>IF(F479=1,IF(N479&lt;741000,0,IF(N479&lt;2191000,N479-740000,IF(N479&lt;2193000,1451000,IF(N479&lt;2196000,1453000,IF(N479&lt;2200000,1456000,IF(N479&lt;6600000,ROUND(IF(FLOOR(N479,4000)&lt;=3600000,FLOOR(N479,4000)*0.7-80000,FLOOR(N479,4000)*0.8-440000),0),IF(N479&lt;=8500000,ROUNDDOWN(N479*0.9-1100000,0),N479-1950000))))))),IF(N479&lt;651000,0,IF(N479&lt;1900000,N479-650000,IF(N479&lt;6600000,ROUND(IF(FLOOR(N479,4000)&lt;=3600000,FLOOR(N479,4000)*0.7-80000,FLOOR(N479,4000)*0.8-440000),0),IF(N479&lt;=8500000,ROUNDDOWN(N479*0.9-1100000,0),N479-1950000)))))</f>
        <v/>
      </c>
      <c r="R479" s="25">
        <f>IF(F479=1,LOOKUP(Q479,{0,4890001,6550001,23500001},{1040000,670000,620000,0}),LOOKUP(Q479,{0,1320001,3360001,4890001,6550001,23500001},{950000,880000,680000,630000,580000,0}))</f>
        <v/>
      </c>
      <c r="S479" s="25">
        <f>MAX(0,ROUNDDOWN(Q479-O479-R479-G479,-3))</f>
        <v/>
      </c>
      <c r="T479" s="25">
        <f>IF(S479&lt;=0,0,ROUNDDOWN(S479*LOOKUP(S479,{0,1950001,3300001,6950001,9000001,18000001,40000001},{0.05,0.1,0.2,0.23,0.33,0.4,0.45})-LOOKUP(S479,{0,1950001,3300001,6950001,9000001,18000001,40000001},{0,97500,427500,636000,1536000,2796000,4796000}),0)+ROUNDDOWN(ROUNDDOWN(S479*LOOKUP(S479,{0,1950001,3300001,6950001,9000001,18000001,40000001},{0.05,0.1,0.2,0.23,0.33,0.4,0.45})-LOOKUP(S479,{0,1950001,3300001,6950001,9000001,18000001,40000001},{0,97500,427500,636000,1536000,2796000,4796000}),0)*0.021,0))</f>
        <v/>
      </c>
      <c r="U479" s="25">
        <f>P479-T479</f>
        <v/>
      </c>
      <c r="V479" s="26">
        <f>IF(AND(P479&gt;0,T479=0),1,0)</f>
        <v/>
      </c>
    </row>
    <row r="480">
      <c r="A480" t="inlineStr">
        <is>
          <t>1万円刻み</t>
        </is>
      </c>
      <c r="B480" s="25">
        <f>'4_1万円刻み'!$A$27</f>
        <v/>
      </c>
      <c r="C480" s="26" t="n">
        <v>10</v>
      </c>
      <c r="D480" s="27" t="n">
        <v>0</v>
      </c>
      <c r="E480" s="26" t="n">
        <v>7</v>
      </c>
      <c r="F480" s="26" t="n">
        <v>1</v>
      </c>
      <c r="G480" s="25" t="n">
        <v>0</v>
      </c>
      <c r="H480" s="25">
        <f>ROUND(B480*0.14575,0)</f>
        <v/>
      </c>
      <c r="I480" s="25">
        <f>B480-H480</f>
        <v/>
      </c>
      <c r="J480" s="25">
        <f>IF(MAX(0,I480-ROUNDUP(IF(I480&lt;=158333,54167,I480*LOOKUP(I480,{0,158334,300000,550000,708331},{0,0.3,0.2,0.1,0})+LOOKUP(I480,{0,158334,300000,550000,708331},{0,6667,36667,91667,162500})),0)-LOOKUP(I480,{0,2120834,2162500,2204167,2245834},{48334,40000,26667,13334,0}))&lt;=0,0,ROUND(MAX(0,I480-ROUNDUP(IF(I480&lt;=158333,54167,I480*LOOKUP(I480,{0,158334,300000,550000,708331},{0,0.3,0.2,0.1,0})+LOOKUP(I480,{0,158334,300000,550000,708331},{0,6667,36667,91667,162500})),0)-LOOKUP(I480,{0,2120834,2162500,2204167,2245834},{48334,40000,26667,13334,0}))*LOOKUP(MAX(0,I480-ROUNDUP(IF(I480&lt;=158333,54167,I480*LOOKUP(I480,{0,158334,300000,550000,708331},{0,0.3,0.2,0.1,0})+LOOKUP(I480,{0,158334,300000,550000,708331},{0,6667,36667,91667,162500})),0)-LOOKUP(I480,{0,2120834,2162500,2204167,2245834},{48334,40000,26667,13334,0})),{0,162501,275001,579167,750001,1500001,3333334},{0.05105,0.1021,0.2042,0.23483,0.33693,0.4084,0.45945})-LOOKUP(MAX(0,I480-ROUNDUP(IF(I480&lt;=158333,54167,I480*LOOKUP(I480,{0,158334,300000,550000,708331},{0,0.3,0.2,0.1,0})+LOOKUP(I480,{0,158334,300000,550000,708331},{0,6667,36667,91667,162500})),0)-LOOKUP(I480,{0,2120834,2162500,2204167,2245834},{48334,40000,26667,13334,0})),{0,162501,275001,579167,750001,1500001,3333334},{0,8296,36374,54113,130688,237893,408061}),-1))</f>
        <v/>
      </c>
      <c r="K480" s="25">
        <f>IF(AND(D480&gt;0,C480&gt;=E480),ROUND(B480*D480,0),0)</f>
        <v/>
      </c>
      <c r="L480" s="25">
        <f>ROUND(K480*0.14575,0)</f>
        <v/>
      </c>
      <c r="M480" s="25">
        <f>IF(K480=0,0,ROUNDDOWN(ROUND((K480-L480)*LOOKUP(I480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80" s="25">
        <f>B480*C480+K480</f>
        <v/>
      </c>
      <c r="O480" s="25">
        <f>H480*C480+L480</f>
        <v/>
      </c>
      <c r="P480" s="25">
        <f>J480*C480+M480</f>
        <v/>
      </c>
      <c r="Q480" s="25">
        <f>IF(F480=1,IF(N480&lt;741000,0,IF(N480&lt;2191000,N480-740000,IF(N480&lt;2193000,1451000,IF(N480&lt;2196000,1453000,IF(N480&lt;2200000,1456000,IF(N480&lt;6600000,ROUND(IF(FLOOR(N480,4000)&lt;=3600000,FLOOR(N480,4000)*0.7-80000,FLOOR(N480,4000)*0.8-440000),0),IF(N480&lt;=8500000,ROUNDDOWN(N480*0.9-1100000,0),N480-1950000))))))),IF(N480&lt;651000,0,IF(N480&lt;1900000,N480-650000,IF(N480&lt;6600000,ROUND(IF(FLOOR(N480,4000)&lt;=3600000,FLOOR(N480,4000)*0.7-80000,FLOOR(N480,4000)*0.8-440000),0),IF(N480&lt;=8500000,ROUNDDOWN(N480*0.9-1100000,0),N480-1950000)))))</f>
        <v/>
      </c>
      <c r="R480" s="25">
        <f>IF(F480=1,LOOKUP(Q480,{0,4890001,6550001,23500001},{1040000,670000,620000,0}),LOOKUP(Q480,{0,1320001,3360001,4890001,6550001,23500001},{950000,880000,680000,630000,580000,0}))</f>
        <v/>
      </c>
      <c r="S480" s="25">
        <f>MAX(0,ROUNDDOWN(Q480-O480-R480-G480,-3))</f>
        <v/>
      </c>
      <c r="T480" s="25">
        <f>IF(S480&lt;=0,0,ROUNDDOWN(S480*LOOKUP(S480,{0,1950001,3300001,6950001,9000001,18000001,40000001},{0.05,0.1,0.2,0.23,0.33,0.4,0.45})-LOOKUP(S480,{0,1950001,3300001,6950001,9000001,18000001,40000001},{0,97500,427500,636000,1536000,2796000,4796000}),0)+ROUNDDOWN(ROUNDDOWN(S480*LOOKUP(S480,{0,1950001,3300001,6950001,9000001,18000001,40000001},{0.05,0.1,0.2,0.23,0.33,0.4,0.45})-LOOKUP(S480,{0,1950001,3300001,6950001,9000001,18000001,40000001},{0,97500,427500,636000,1536000,2796000,4796000}),0)*0.021,0))</f>
        <v/>
      </c>
      <c r="U480" s="25">
        <f>P480-T480</f>
        <v/>
      </c>
      <c r="V480" s="26">
        <f>IF(AND(P480&gt;0,T480=0),1,0)</f>
        <v/>
      </c>
    </row>
    <row r="481">
      <c r="A481" t="inlineStr">
        <is>
          <t>1万円刻み</t>
        </is>
      </c>
      <c r="B481" s="25">
        <f>'4_1万円刻み'!$A$27</f>
        <v/>
      </c>
      <c r="C481" s="26" t="n">
        <v>11</v>
      </c>
      <c r="D481" s="27" t="n">
        <v>0</v>
      </c>
      <c r="E481" s="26" t="n">
        <v>7</v>
      </c>
      <c r="F481" s="26" t="n">
        <v>1</v>
      </c>
      <c r="G481" s="25" t="n">
        <v>0</v>
      </c>
      <c r="H481" s="25">
        <f>ROUND(B481*0.14575,0)</f>
        <v/>
      </c>
      <c r="I481" s="25">
        <f>B481-H481</f>
        <v/>
      </c>
      <c r="J481" s="25">
        <f>IF(MAX(0,I481-ROUNDUP(IF(I481&lt;=158333,54167,I481*LOOKUP(I481,{0,158334,300000,550000,708331},{0,0.3,0.2,0.1,0})+LOOKUP(I481,{0,158334,300000,550000,708331},{0,6667,36667,91667,162500})),0)-LOOKUP(I481,{0,2120834,2162500,2204167,2245834},{48334,40000,26667,13334,0}))&lt;=0,0,ROUND(MAX(0,I481-ROUNDUP(IF(I481&lt;=158333,54167,I481*LOOKUP(I481,{0,158334,300000,550000,708331},{0,0.3,0.2,0.1,0})+LOOKUP(I481,{0,158334,300000,550000,708331},{0,6667,36667,91667,162500})),0)-LOOKUP(I481,{0,2120834,2162500,2204167,2245834},{48334,40000,26667,13334,0}))*LOOKUP(MAX(0,I481-ROUNDUP(IF(I481&lt;=158333,54167,I481*LOOKUP(I481,{0,158334,300000,550000,708331},{0,0.3,0.2,0.1,0})+LOOKUP(I481,{0,158334,300000,550000,708331},{0,6667,36667,91667,162500})),0)-LOOKUP(I481,{0,2120834,2162500,2204167,2245834},{48334,40000,26667,13334,0})),{0,162501,275001,579167,750001,1500001,3333334},{0.05105,0.1021,0.2042,0.23483,0.33693,0.4084,0.45945})-LOOKUP(MAX(0,I481-ROUNDUP(IF(I481&lt;=158333,54167,I481*LOOKUP(I481,{0,158334,300000,550000,708331},{0,0.3,0.2,0.1,0})+LOOKUP(I481,{0,158334,300000,550000,708331},{0,6667,36667,91667,162500})),0)-LOOKUP(I481,{0,2120834,2162500,2204167,2245834},{48334,40000,26667,13334,0})),{0,162501,275001,579167,750001,1500001,3333334},{0,8296,36374,54113,130688,237893,408061}),-1))</f>
        <v/>
      </c>
      <c r="K481" s="25">
        <f>IF(AND(D481&gt;0,C481&gt;=E481),ROUND(B481*D481,0),0)</f>
        <v/>
      </c>
      <c r="L481" s="25">
        <f>ROUND(K481*0.14575,0)</f>
        <v/>
      </c>
      <c r="M481" s="25">
        <f>IF(K481=0,0,ROUNDDOWN(ROUND((K481-L481)*LOOKUP(I481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81" s="25">
        <f>B481*C481+K481</f>
        <v/>
      </c>
      <c r="O481" s="25">
        <f>H481*C481+L481</f>
        <v/>
      </c>
      <c r="P481" s="25">
        <f>J481*C481+M481</f>
        <v/>
      </c>
      <c r="Q481" s="25">
        <f>IF(F481=1,IF(N481&lt;741000,0,IF(N481&lt;2191000,N481-740000,IF(N481&lt;2193000,1451000,IF(N481&lt;2196000,1453000,IF(N481&lt;2200000,1456000,IF(N481&lt;6600000,ROUND(IF(FLOOR(N481,4000)&lt;=3600000,FLOOR(N481,4000)*0.7-80000,FLOOR(N481,4000)*0.8-440000),0),IF(N481&lt;=8500000,ROUNDDOWN(N481*0.9-1100000,0),N481-1950000))))))),IF(N481&lt;651000,0,IF(N481&lt;1900000,N481-650000,IF(N481&lt;6600000,ROUND(IF(FLOOR(N481,4000)&lt;=3600000,FLOOR(N481,4000)*0.7-80000,FLOOR(N481,4000)*0.8-440000),0),IF(N481&lt;=8500000,ROUNDDOWN(N481*0.9-1100000,0),N481-1950000)))))</f>
        <v/>
      </c>
      <c r="R481" s="25">
        <f>IF(F481=1,LOOKUP(Q481,{0,4890001,6550001,23500001},{1040000,670000,620000,0}),LOOKUP(Q481,{0,1320001,3360001,4890001,6550001,23500001},{950000,880000,680000,630000,580000,0}))</f>
        <v/>
      </c>
      <c r="S481" s="25">
        <f>MAX(0,ROUNDDOWN(Q481-O481-R481-G481,-3))</f>
        <v/>
      </c>
      <c r="T481" s="25">
        <f>IF(S481&lt;=0,0,ROUNDDOWN(S481*LOOKUP(S481,{0,1950001,3300001,6950001,9000001,18000001,40000001},{0.05,0.1,0.2,0.23,0.33,0.4,0.45})-LOOKUP(S481,{0,1950001,3300001,6950001,9000001,18000001,40000001},{0,97500,427500,636000,1536000,2796000,4796000}),0)+ROUNDDOWN(ROUNDDOWN(S481*LOOKUP(S481,{0,1950001,3300001,6950001,9000001,18000001,40000001},{0.05,0.1,0.2,0.23,0.33,0.4,0.45})-LOOKUP(S481,{0,1950001,3300001,6950001,9000001,18000001,40000001},{0,97500,427500,636000,1536000,2796000,4796000}),0)*0.021,0))</f>
        <v/>
      </c>
      <c r="U481" s="25">
        <f>P481-T481</f>
        <v/>
      </c>
      <c r="V481" s="26">
        <f>IF(AND(P481&gt;0,T481=0),1,0)</f>
        <v/>
      </c>
    </row>
    <row r="482">
      <c r="A482" t="inlineStr">
        <is>
          <t>1万円刻み</t>
        </is>
      </c>
      <c r="B482" s="25">
        <f>'4_1万円刻み'!$A$27</f>
        <v/>
      </c>
      <c r="C482" s="26" t="n">
        <v>12</v>
      </c>
      <c r="D482" s="27" t="n">
        <v>0</v>
      </c>
      <c r="E482" s="26" t="n">
        <v>7</v>
      </c>
      <c r="F482" s="26" t="n">
        <v>1</v>
      </c>
      <c r="G482" s="25" t="n">
        <v>0</v>
      </c>
      <c r="H482" s="25">
        <f>ROUND(B482*0.14575,0)</f>
        <v/>
      </c>
      <c r="I482" s="25">
        <f>B482-H482</f>
        <v/>
      </c>
      <c r="J482" s="25">
        <f>IF(MAX(0,I482-ROUNDUP(IF(I482&lt;=158333,54167,I482*LOOKUP(I482,{0,158334,300000,550000,708331},{0,0.3,0.2,0.1,0})+LOOKUP(I482,{0,158334,300000,550000,708331},{0,6667,36667,91667,162500})),0)-LOOKUP(I482,{0,2120834,2162500,2204167,2245834},{48334,40000,26667,13334,0}))&lt;=0,0,ROUND(MAX(0,I482-ROUNDUP(IF(I482&lt;=158333,54167,I482*LOOKUP(I482,{0,158334,300000,550000,708331},{0,0.3,0.2,0.1,0})+LOOKUP(I482,{0,158334,300000,550000,708331},{0,6667,36667,91667,162500})),0)-LOOKUP(I482,{0,2120834,2162500,2204167,2245834},{48334,40000,26667,13334,0}))*LOOKUP(MAX(0,I482-ROUNDUP(IF(I482&lt;=158333,54167,I482*LOOKUP(I482,{0,158334,300000,550000,708331},{0,0.3,0.2,0.1,0})+LOOKUP(I482,{0,158334,300000,550000,708331},{0,6667,36667,91667,162500})),0)-LOOKUP(I482,{0,2120834,2162500,2204167,2245834},{48334,40000,26667,13334,0})),{0,162501,275001,579167,750001,1500001,3333334},{0.05105,0.1021,0.2042,0.23483,0.33693,0.4084,0.45945})-LOOKUP(MAX(0,I482-ROUNDUP(IF(I482&lt;=158333,54167,I482*LOOKUP(I482,{0,158334,300000,550000,708331},{0,0.3,0.2,0.1,0})+LOOKUP(I482,{0,158334,300000,550000,708331},{0,6667,36667,91667,162500})),0)-LOOKUP(I482,{0,2120834,2162500,2204167,2245834},{48334,40000,26667,13334,0})),{0,162501,275001,579167,750001,1500001,3333334},{0,8296,36374,54113,130688,237893,408061}),-1))</f>
        <v/>
      </c>
      <c r="K482" s="25">
        <f>IF(AND(D482&gt;0,C482&gt;=E482),ROUND(B482*D482,0),0)</f>
        <v/>
      </c>
      <c r="L482" s="25">
        <f>ROUND(K482*0.14575,0)</f>
        <v/>
      </c>
      <c r="M482" s="25">
        <f>IF(K482=0,0,ROUNDDOWN(ROUND((K482-L482)*LOOKUP(I482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82" s="25">
        <f>B482*C482+K482</f>
        <v/>
      </c>
      <c r="O482" s="25">
        <f>H482*C482+L482</f>
        <v/>
      </c>
      <c r="P482" s="25">
        <f>J482*C482+M482</f>
        <v/>
      </c>
      <c r="Q482" s="25">
        <f>IF(F482=1,IF(N482&lt;741000,0,IF(N482&lt;2191000,N482-740000,IF(N482&lt;2193000,1451000,IF(N482&lt;2196000,1453000,IF(N482&lt;2200000,1456000,IF(N482&lt;6600000,ROUND(IF(FLOOR(N482,4000)&lt;=3600000,FLOOR(N482,4000)*0.7-80000,FLOOR(N482,4000)*0.8-440000),0),IF(N482&lt;=8500000,ROUNDDOWN(N482*0.9-1100000,0),N482-1950000))))))),IF(N482&lt;651000,0,IF(N482&lt;1900000,N482-650000,IF(N482&lt;6600000,ROUND(IF(FLOOR(N482,4000)&lt;=3600000,FLOOR(N482,4000)*0.7-80000,FLOOR(N482,4000)*0.8-440000),0),IF(N482&lt;=8500000,ROUNDDOWN(N482*0.9-1100000,0),N482-1950000)))))</f>
        <v/>
      </c>
      <c r="R482" s="25">
        <f>IF(F482=1,LOOKUP(Q482,{0,4890001,6550001,23500001},{1040000,670000,620000,0}),LOOKUP(Q482,{0,1320001,3360001,4890001,6550001,23500001},{950000,880000,680000,630000,580000,0}))</f>
        <v/>
      </c>
      <c r="S482" s="25">
        <f>MAX(0,ROUNDDOWN(Q482-O482-R482-G482,-3))</f>
        <v/>
      </c>
      <c r="T482" s="25">
        <f>IF(S482&lt;=0,0,ROUNDDOWN(S482*LOOKUP(S482,{0,1950001,3300001,6950001,9000001,18000001,40000001},{0.05,0.1,0.2,0.23,0.33,0.4,0.45})-LOOKUP(S482,{0,1950001,3300001,6950001,9000001,18000001,40000001},{0,97500,427500,636000,1536000,2796000,4796000}),0)+ROUNDDOWN(ROUNDDOWN(S482*LOOKUP(S482,{0,1950001,3300001,6950001,9000001,18000001,40000001},{0.05,0.1,0.2,0.23,0.33,0.4,0.45})-LOOKUP(S482,{0,1950001,3300001,6950001,9000001,18000001,40000001},{0,97500,427500,636000,1536000,2796000,4796000}),0)*0.021,0))</f>
        <v/>
      </c>
      <c r="U482" s="25">
        <f>P482-T482</f>
        <v/>
      </c>
      <c r="V482" s="26">
        <f>IF(AND(P482&gt;0,T482=0),1,0)</f>
        <v/>
      </c>
    </row>
    <row r="483">
      <c r="A483" t="inlineStr">
        <is>
          <t>1万円刻み</t>
        </is>
      </c>
      <c r="B483" s="25">
        <f>'4_1万円刻み'!$A$28</f>
        <v/>
      </c>
      <c r="C483" s="26" t="n">
        <v>1</v>
      </c>
      <c r="D483" s="27" t="n">
        <v>0</v>
      </c>
      <c r="E483" s="26" t="n">
        <v>7</v>
      </c>
      <c r="F483" s="26" t="n">
        <v>1</v>
      </c>
      <c r="G483" s="25" t="n">
        <v>0</v>
      </c>
      <c r="H483" s="25">
        <f>ROUND(B483*0.14575,0)</f>
        <v/>
      </c>
      <c r="I483" s="25">
        <f>B483-H483</f>
        <v/>
      </c>
      <c r="J483" s="25">
        <f>IF(MAX(0,I483-ROUNDUP(IF(I483&lt;=158333,54167,I483*LOOKUP(I483,{0,158334,300000,550000,708331},{0,0.3,0.2,0.1,0})+LOOKUP(I483,{0,158334,300000,550000,708331},{0,6667,36667,91667,162500})),0)-LOOKUP(I483,{0,2120834,2162500,2204167,2245834},{48334,40000,26667,13334,0}))&lt;=0,0,ROUND(MAX(0,I483-ROUNDUP(IF(I483&lt;=158333,54167,I483*LOOKUP(I483,{0,158334,300000,550000,708331},{0,0.3,0.2,0.1,0})+LOOKUP(I483,{0,158334,300000,550000,708331},{0,6667,36667,91667,162500})),0)-LOOKUP(I483,{0,2120834,2162500,2204167,2245834},{48334,40000,26667,13334,0}))*LOOKUP(MAX(0,I483-ROUNDUP(IF(I483&lt;=158333,54167,I483*LOOKUP(I483,{0,158334,300000,550000,708331},{0,0.3,0.2,0.1,0})+LOOKUP(I483,{0,158334,300000,550000,708331},{0,6667,36667,91667,162500})),0)-LOOKUP(I483,{0,2120834,2162500,2204167,2245834},{48334,40000,26667,13334,0})),{0,162501,275001,579167,750001,1500001,3333334},{0.05105,0.1021,0.2042,0.23483,0.33693,0.4084,0.45945})-LOOKUP(MAX(0,I483-ROUNDUP(IF(I483&lt;=158333,54167,I483*LOOKUP(I483,{0,158334,300000,550000,708331},{0,0.3,0.2,0.1,0})+LOOKUP(I483,{0,158334,300000,550000,708331},{0,6667,36667,91667,162500})),0)-LOOKUP(I483,{0,2120834,2162500,2204167,2245834},{48334,40000,26667,13334,0})),{0,162501,275001,579167,750001,1500001,3333334},{0,8296,36374,54113,130688,237893,408061}),-1))</f>
        <v/>
      </c>
      <c r="K483" s="25">
        <f>IF(AND(D483&gt;0,C483&gt;=E483),ROUND(B483*D483,0),0)</f>
        <v/>
      </c>
      <c r="L483" s="25">
        <f>ROUND(K483*0.14575,0)</f>
        <v/>
      </c>
      <c r="M483" s="25">
        <f>IF(K483=0,0,ROUNDDOWN(ROUND((K483-L483)*LOOKUP(I483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83" s="25">
        <f>B483*C483+K483</f>
        <v/>
      </c>
      <c r="O483" s="25">
        <f>H483*C483+L483</f>
        <v/>
      </c>
      <c r="P483" s="25">
        <f>J483*C483+M483</f>
        <v/>
      </c>
      <c r="Q483" s="25">
        <f>IF(F483=1,IF(N483&lt;741000,0,IF(N483&lt;2191000,N483-740000,IF(N483&lt;2193000,1451000,IF(N483&lt;2196000,1453000,IF(N483&lt;2200000,1456000,IF(N483&lt;6600000,ROUND(IF(FLOOR(N483,4000)&lt;=3600000,FLOOR(N483,4000)*0.7-80000,FLOOR(N483,4000)*0.8-440000),0),IF(N483&lt;=8500000,ROUNDDOWN(N483*0.9-1100000,0),N483-1950000))))))),IF(N483&lt;651000,0,IF(N483&lt;1900000,N483-650000,IF(N483&lt;6600000,ROUND(IF(FLOOR(N483,4000)&lt;=3600000,FLOOR(N483,4000)*0.7-80000,FLOOR(N483,4000)*0.8-440000),0),IF(N483&lt;=8500000,ROUNDDOWN(N483*0.9-1100000,0),N483-1950000)))))</f>
        <v/>
      </c>
      <c r="R483" s="25">
        <f>IF(F483=1,LOOKUP(Q483,{0,4890001,6550001,23500001},{1040000,670000,620000,0}),LOOKUP(Q483,{0,1320001,3360001,4890001,6550001,23500001},{950000,880000,680000,630000,580000,0}))</f>
        <v/>
      </c>
      <c r="S483" s="25">
        <f>MAX(0,ROUNDDOWN(Q483-O483-R483-G483,-3))</f>
        <v/>
      </c>
      <c r="T483" s="25">
        <f>IF(S483&lt;=0,0,ROUNDDOWN(S483*LOOKUP(S483,{0,1950001,3300001,6950001,9000001,18000001,40000001},{0.05,0.1,0.2,0.23,0.33,0.4,0.45})-LOOKUP(S483,{0,1950001,3300001,6950001,9000001,18000001,40000001},{0,97500,427500,636000,1536000,2796000,4796000}),0)+ROUNDDOWN(ROUNDDOWN(S483*LOOKUP(S483,{0,1950001,3300001,6950001,9000001,18000001,40000001},{0.05,0.1,0.2,0.23,0.33,0.4,0.45})-LOOKUP(S483,{0,1950001,3300001,6950001,9000001,18000001,40000001},{0,97500,427500,636000,1536000,2796000,4796000}),0)*0.021,0))</f>
        <v/>
      </c>
      <c r="U483" s="25">
        <f>P483-T483</f>
        <v/>
      </c>
      <c r="V483" s="26">
        <f>IF(AND(P483&gt;0,T483=0),1,0)</f>
        <v/>
      </c>
    </row>
    <row r="484">
      <c r="A484" t="inlineStr">
        <is>
          <t>1万円刻み</t>
        </is>
      </c>
      <c r="B484" s="25">
        <f>'4_1万円刻み'!$A$28</f>
        <v/>
      </c>
      <c r="C484" s="26" t="n">
        <v>2</v>
      </c>
      <c r="D484" s="27" t="n">
        <v>0</v>
      </c>
      <c r="E484" s="26" t="n">
        <v>7</v>
      </c>
      <c r="F484" s="26" t="n">
        <v>1</v>
      </c>
      <c r="G484" s="25" t="n">
        <v>0</v>
      </c>
      <c r="H484" s="25">
        <f>ROUND(B484*0.14575,0)</f>
        <v/>
      </c>
      <c r="I484" s="25">
        <f>B484-H484</f>
        <v/>
      </c>
      <c r="J484" s="25">
        <f>IF(MAX(0,I484-ROUNDUP(IF(I484&lt;=158333,54167,I484*LOOKUP(I484,{0,158334,300000,550000,708331},{0,0.3,0.2,0.1,0})+LOOKUP(I484,{0,158334,300000,550000,708331},{0,6667,36667,91667,162500})),0)-LOOKUP(I484,{0,2120834,2162500,2204167,2245834},{48334,40000,26667,13334,0}))&lt;=0,0,ROUND(MAX(0,I484-ROUNDUP(IF(I484&lt;=158333,54167,I484*LOOKUP(I484,{0,158334,300000,550000,708331},{0,0.3,0.2,0.1,0})+LOOKUP(I484,{0,158334,300000,550000,708331},{0,6667,36667,91667,162500})),0)-LOOKUP(I484,{0,2120834,2162500,2204167,2245834},{48334,40000,26667,13334,0}))*LOOKUP(MAX(0,I484-ROUNDUP(IF(I484&lt;=158333,54167,I484*LOOKUP(I484,{0,158334,300000,550000,708331},{0,0.3,0.2,0.1,0})+LOOKUP(I484,{0,158334,300000,550000,708331},{0,6667,36667,91667,162500})),0)-LOOKUP(I484,{0,2120834,2162500,2204167,2245834},{48334,40000,26667,13334,0})),{0,162501,275001,579167,750001,1500001,3333334},{0.05105,0.1021,0.2042,0.23483,0.33693,0.4084,0.45945})-LOOKUP(MAX(0,I484-ROUNDUP(IF(I484&lt;=158333,54167,I484*LOOKUP(I484,{0,158334,300000,550000,708331},{0,0.3,0.2,0.1,0})+LOOKUP(I484,{0,158334,300000,550000,708331},{0,6667,36667,91667,162500})),0)-LOOKUP(I484,{0,2120834,2162500,2204167,2245834},{48334,40000,26667,13334,0})),{0,162501,275001,579167,750001,1500001,3333334},{0,8296,36374,54113,130688,237893,408061}),-1))</f>
        <v/>
      </c>
      <c r="K484" s="25">
        <f>IF(AND(D484&gt;0,C484&gt;=E484),ROUND(B484*D484,0),0)</f>
        <v/>
      </c>
      <c r="L484" s="25">
        <f>ROUND(K484*0.14575,0)</f>
        <v/>
      </c>
      <c r="M484" s="25">
        <f>IF(K484=0,0,ROUNDDOWN(ROUND((K484-L484)*LOOKUP(I484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84" s="25">
        <f>B484*C484+K484</f>
        <v/>
      </c>
      <c r="O484" s="25">
        <f>H484*C484+L484</f>
        <v/>
      </c>
      <c r="P484" s="25">
        <f>J484*C484+M484</f>
        <v/>
      </c>
      <c r="Q484" s="25">
        <f>IF(F484=1,IF(N484&lt;741000,0,IF(N484&lt;2191000,N484-740000,IF(N484&lt;2193000,1451000,IF(N484&lt;2196000,1453000,IF(N484&lt;2200000,1456000,IF(N484&lt;6600000,ROUND(IF(FLOOR(N484,4000)&lt;=3600000,FLOOR(N484,4000)*0.7-80000,FLOOR(N484,4000)*0.8-440000),0),IF(N484&lt;=8500000,ROUNDDOWN(N484*0.9-1100000,0),N484-1950000))))))),IF(N484&lt;651000,0,IF(N484&lt;1900000,N484-650000,IF(N484&lt;6600000,ROUND(IF(FLOOR(N484,4000)&lt;=3600000,FLOOR(N484,4000)*0.7-80000,FLOOR(N484,4000)*0.8-440000),0),IF(N484&lt;=8500000,ROUNDDOWN(N484*0.9-1100000,0),N484-1950000)))))</f>
        <v/>
      </c>
      <c r="R484" s="25">
        <f>IF(F484=1,LOOKUP(Q484,{0,4890001,6550001,23500001},{1040000,670000,620000,0}),LOOKUP(Q484,{0,1320001,3360001,4890001,6550001,23500001},{950000,880000,680000,630000,580000,0}))</f>
        <v/>
      </c>
      <c r="S484" s="25">
        <f>MAX(0,ROUNDDOWN(Q484-O484-R484-G484,-3))</f>
        <v/>
      </c>
      <c r="T484" s="25">
        <f>IF(S484&lt;=0,0,ROUNDDOWN(S484*LOOKUP(S484,{0,1950001,3300001,6950001,9000001,18000001,40000001},{0.05,0.1,0.2,0.23,0.33,0.4,0.45})-LOOKUP(S484,{0,1950001,3300001,6950001,9000001,18000001,40000001},{0,97500,427500,636000,1536000,2796000,4796000}),0)+ROUNDDOWN(ROUNDDOWN(S484*LOOKUP(S484,{0,1950001,3300001,6950001,9000001,18000001,40000001},{0.05,0.1,0.2,0.23,0.33,0.4,0.45})-LOOKUP(S484,{0,1950001,3300001,6950001,9000001,18000001,40000001},{0,97500,427500,636000,1536000,2796000,4796000}),0)*0.021,0))</f>
        <v/>
      </c>
      <c r="U484" s="25">
        <f>P484-T484</f>
        <v/>
      </c>
      <c r="V484" s="26">
        <f>IF(AND(P484&gt;0,T484=0),1,0)</f>
        <v/>
      </c>
    </row>
    <row r="485">
      <c r="A485" t="inlineStr">
        <is>
          <t>1万円刻み</t>
        </is>
      </c>
      <c r="B485" s="25">
        <f>'4_1万円刻み'!$A$28</f>
        <v/>
      </c>
      <c r="C485" s="26" t="n">
        <v>3</v>
      </c>
      <c r="D485" s="27" t="n">
        <v>0</v>
      </c>
      <c r="E485" s="26" t="n">
        <v>7</v>
      </c>
      <c r="F485" s="26" t="n">
        <v>1</v>
      </c>
      <c r="G485" s="25" t="n">
        <v>0</v>
      </c>
      <c r="H485" s="25">
        <f>ROUND(B485*0.14575,0)</f>
        <v/>
      </c>
      <c r="I485" s="25">
        <f>B485-H485</f>
        <v/>
      </c>
      <c r="J485" s="25">
        <f>IF(MAX(0,I485-ROUNDUP(IF(I485&lt;=158333,54167,I485*LOOKUP(I485,{0,158334,300000,550000,708331},{0,0.3,0.2,0.1,0})+LOOKUP(I485,{0,158334,300000,550000,708331},{0,6667,36667,91667,162500})),0)-LOOKUP(I485,{0,2120834,2162500,2204167,2245834},{48334,40000,26667,13334,0}))&lt;=0,0,ROUND(MAX(0,I485-ROUNDUP(IF(I485&lt;=158333,54167,I485*LOOKUP(I485,{0,158334,300000,550000,708331},{0,0.3,0.2,0.1,0})+LOOKUP(I485,{0,158334,300000,550000,708331},{0,6667,36667,91667,162500})),0)-LOOKUP(I485,{0,2120834,2162500,2204167,2245834},{48334,40000,26667,13334,0}))*LOOKUP(MAX(0,I485-ROUNDUP(IF(I485&lt;=158333,54167,I485*LOOKUP(I485,{0,158334,300000,550000,708331},{0,0.3,0.2,0.1,0})+LOOKUP(I485,{0,158334,300000,550000,708331},{0,6667,36667,91667,162500})),0)-LOOKUP(I485,{0,2120834,2162500,2204167,2245834},{48334,40000,26667,13334,0})),{0,162501,275001,579167,750001,1500001,3333334},{0.05105,0.1021,0.2042,0.23483,0.33693,0.4084,0.45945})-LOOKUP(MAX(0,I485-ROUNDUP(IF(I485&lt;=158333,54167,I485*LOOKUP(I485,{0,158334,300000,550000,708331},{0,0.3,0.2,0.1,0})+LOOKUP(I485,{0,158334,300000,550000,708331},{0,6667,36667,91667,162500})),0)-LOOKUP(I485,{0,2120834,2162500,2204167,2245834},{48334,40000,26667,13334,0})),{0,162501,275001,579167,750001,1500001,3333334},{0,8296,36374,54113,130688,237893,408061}),-1))</f>
        <v/>
      </c>
      <c r="K485" s="25">
        <f>IF(AND(D485&gt;0,C485&gt;=E485),ROUND(B485*D485,0),0)</f>
        <v/>
      </c>
      <c r="L485" s="25">
        <f>ROUND(K485*0.14575,0)</f>
        <v/>
      </c>
      <c r="M485" s="25">
        <f>IF(K485=0,0,ROUNDDOWN(ROUND((K485-L485)*LOOKUP(I485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85" s="25">
        <f>B485*C485+K485</f>
        <v/>
      </c>
      <c r="O485" s="25">
        <f>H485*C485+L485</f>
        <v/>
      </c>
      <c r="P485" s="25">
        <f>J485*C485+M485</f>
        <v/>
      </c>
      <c r="Q485" s="25">
        <f>IF(F485=1,IF(N485&lt;741000,0,IF(N485&lt;2191000,N485-740000,IF(N485&lt;2193000,1451000,IF(N485&lt;2196000,1453000,IF(N485&lt;2200000,1456000,IF(N485&lt;6600000,ROUND(IF(FLOOR(N485,4000)&lt;=3600000,FLOOR(N485,4000)*0.7-80000,FLOOR(N485,4000)*0.8-440000),0),IF(N485&lt;=8500000,ROUNDDOWN(N485*0.9-1100000,0),N485-1950000))))))),IF(N485&lt;651000,0,IF(N485&lt;1900000,N485-650000,IF(N485&lt;6600000,ROUND(IF(FLOOR(N485,4000)&lt;=3600000,FLOOR(N485,4000)*0.7-80000,FLOOR(N485,4000)*0.8-440000),0),IF(N485&lt;=8500000,ROUNDDOWN(N485*0.9-1100000,0),N485-1950000)))))</f>
        <v/>
      </c>
      <c r="R485" s="25">
        <f>IF(F485=1,LOOKUP(Q485,{0,4890001,6550001,23500001},{1040000,670000,620000,0}),LOOKUP(Q485,{0,1320001,3360001,4890001,6550001,23500001},{950000,880000,680000,630000,580000,0}))</f>
        <v/>
      </c>
      <c r="S485" s="25">
        <f>MAX(0,ROUNDDOWN(Q485-O485-R485-G485,-3))</f>
        <v/>
      </c>
      <c r="T485" s="25">
        <f>IF(S485&lt;=0,0,ROUNDDOWN(S485*LOOKUP(S485,{0,1950001,3300001,6950001,9000001,18000001,40000001},{0.05,0.1,0.2,0.23,0.33,0.4,0.45})-LOOKUP(S485,{0,1950001,3300001,6950001,9000001,18000001,40000001},{0,97500,427500,636000,1536000,2796000,4796000}),0)+ROUNDDOWN(ROUNDDOWN(S485*LOOKUP(S485,{0,1950001,3300001,6950001,9000001,18000001,40000001},{0.05,0.1,0.2,0.23,0.33,0.4,0.45})-LOOKUP(S485,{0,1950001,3300001,6950001,9000001,18000001,40000001},{0,97500,427500,636000,1536000,2796000,4796000}),0)*0.021,0))</f>
        <v/>
      </c>
      <c r="U485" s="25">
        <f>P485-T485</f>
        <v/>
      </c>
      <c r="V485" s="26">
        <f>IF(AND(P485&gt;0,T485=0),1,0)</f>
        <v/>
      </c>
    </row>
    <row r="486">
      <c r="A486" t="inlineStr">
        <is>
          <t>1万円刻み</t>
        </is>
      </c>
      <c r="B486" s="25">
        <f>'4_1万円刻み'!$A$28</f>
        <v/>
      </c>
      <c r="C486" s="26" t="n">
        <v>4</v>
      </c>
      <c r="D486" s="27" t="n">
        <v>0</v>
      </c>
      <c r="E486" s="26" t="n">
        <v>7</v>
      </c>
      <c r="F486" s="26" t="n">
        <v>1</v>
      </c>
      <c r="G486" s="25" t="n">
        <v>0</v>
      </c>
      <c r="H486" s="25">
        <f>ROUND(B486*0.14575,0)</f>
        <v/>
      </c>
      <c r="I486" s="25">
        <f>B486-H486</f>
        <v/>
      </c>
      <c r="J486" s="25">
        <f>IF(MAX(0,I486-ROUNDUP(IF(I486&lt;=158333,54167,I486*LOOKUP(I486,{0,158334,300000,550000,708331},{0,0.3,0.2,0.1,0})+LOOKUP(I486,{0,158334,300000,550000,708331},{0,6667,36667,91667,162500})),0)-LOOKUP(I486,{0,2120834,2162500,2204167,2245834},{48334,40000,26667,13334,0}))&lt;=0,0,ROUND(MAX(0,I486-ROUNDUP(IF(I486&lt;=158333,54167,I486*LOOKUP(I486,{0,158334,300000,550000,708331},{0,0.3,0.2,0.1,0})+LOOKUP(I486,{0,158334,300000,550000,708331},{0,6667,36667,91667,162500})),0)-LOOKUP(I486,{0,2120834,2162500,2204167,2245834},{48334,40000,26667,13334,0}))*LOOKUP(MAX(0,I486-ROUNDUP(IF(I486&lt;=158333,54167,I486*LOOKUP(I486,{0,158334,300000,550000,708331},{0,0.3,0.2,0.1,0})+LOOKUP(I486,{0,158334,300000,550000,708331},{0,6667,36667,91667,162500})),0)-LOOKUP(I486,{0,2120834,2162500,2204167,2245834},{48334,40000,26667,13334,0})),{0,162501,275001,579167,750001,1500001,3333334},{0.05105,0.1021,0.2042,0.23483,0.33693,0.4084,0.45945})-LOOKUP(MAX(0,I486-ROUNDUP(IF(I486&lt;=158333,54167,I486*LOOKUP(I486,{0,158334,300000,550000,708331},{0,0.3,0.2,0.1,0})+LOOKUP(I486,{0,158334,300000,550000,708331},{0,6667,36667,91667,162500})),0)-LOOKUP(I486,{0,2120834,2162500,2204167,2245834},{48334,40000,26667,13334,0})),{0,162501,275001,579167,750001,1500001,3333334},{0,8296,36374,54113,130688,237893,408061}),-1))</f>
        <v/>
      </c>
      <c r="K486" s="25">
        <f>IF(AND(D486&gt;0,C486&gt;=E486),ROUND(B486*D486,0),0)</f>
        <v/>
      </c>
      <c r="L486" s="25">
        <f>ROUND(K486*0.14575,0)</f>
        <v/>
      </c>
      <c r="M486" s="25">
        <f>IF(K486=0,0,ROUNDDOWN(ROUND((K486-L486)*LOOKUP(I486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86" s="25">
        <f>B486*C486+K486</f>
        <v/>
      </c>
      <c r="O486" s="25">
        <f>H486*C486+L486</f>
        <v/>
      </c>
      <c r="P486" s="25">
        <f>J486*C486+M486</f>
        <v/>
      </c>
      <c r="Q486" s="25">
        <f>IF(F486=1,IF(N486&lt;741000,0,IF(N486&lt;2191000,N486-740000,IF(N486&lt;2193000,1451000,IF(N486&lt;2196000,1453000,IF(N486&lt;2200000,1456000,IF(N486&lt;6600000,ROUND(IF(FLOOR(N486,4000)&lt;=3600000,FLOOR(N486,4000)*0.7-80000,FLOOR(N486,4000)*0.8-440000),0),IF(N486&lt;=8500000,ROUNDDOWN(N486*0.9-1100000,0),N486-1950000))))))),IF(N486&lt;651000,0,IF(N486&lt;1900000,N486-650000,IF(N486&lt;6600000,ROUND(IF(FLOOR(N486,4000)&lt;=3600000,FLOOR(N486,4000)*0.7-80000,FLOOR(N486,4000)*0.8-440000),0),IF(N486&lt;=8500000,ROUNDDOWN(N486*0.9-1100000,0),N486-1950000)))))</f>
        <v/>
      </c>
      <c r="R486" s="25">
        <f>IF(F486=1,LOOKUP(Q486,{0,4890001,6550001,23500001},{1040000,670000,620000,0}),LOOKUP(Q486,{0,1320001,3360001,4890001,6550001,23500001},{950000,880000,680000,630000,580000,0}))</f>
        <v/>
      </c>
      <c r="S486" s="25">
        <f>MAX(0,ROUNDDOWN(Q486-O486-R486-G486,-3))</f>
        <v/>
      </c>
      <c r="T486" s="25">
        <f>IF(S486&lt;=0,0,ROUNDDOWN(S486*LOOKUP(S486,{0,1950001,3300001,6950001,9000001,18000001,40000001},{0.05,0.1,0.2,0.23,0.33,0.4,0.45})-LOOKUP(S486,{0,1950001,3300001,6950001,9000001,18000001,40000001},{0,97500,427500,636000,1536000,2796000,4796000}),0)+ROUNDDOWN(ROUNDDOWN(S486*LOOKUP(S486,{0,1950001,3300001,6950001,9000001,18000001,40000001},{0.05,0.1,0.2,0.23,0.33,0.4,0.45})-LOOKUP(S486,{0,1950001,3300001,6950001,9000001,18000001,40000001},{0,97500,427500,636000,1536000,2796000,4796000}),0)*0.021,0))</f>
        <v/>
      </c>
      <c r="U486" s="25">
        <f>P486-T486</f>
        <v/>
      </c>
      <c r="V486" s="26">
        <f>IF(AND(P486&gt;0,T486=0),1,0)</f>
        <v/>
      </c>
    </row>
    <row r="487">
      <c r="A487" t="inlineStr">
        <is>
          <t>1万円刻み</t>
        </is>
      </c>
      <c r="B487" s="25">
        <f>'4_1万円刻み'!$A$28</f>
        <v/>
      </c>
      <c r="C487" s="26" t="n">
        <v>5</v>
      </c>
      <c r="D487" s="27" t="n">
        <v>0</v>
      </c>
      <c r="E487" s="26" t="n">
        <v>7</v>
      </c>
      <c r="F487" s="26" t="n">
        <v>1</v>
      </c>
      <c r="G487" s="25" t="n">
        <v>0</v>
      </c>
      <c r="H487" s="25">
        <f>ROUND(B487*0.14575,0)</f>
        <v/>
      </c>
      <c r="I487" s="25">
        <f>B487-H487</f>
        <v/>
      </c>
      <c r="J487" s="25">
        <f>IF(MAX(0,I487-ROUNDUP(IF(I487&lt;=158333,54167,I487*LOOKUP(I487,{0,158334,300000,550000,708331},{0,0.3,0.2,0.1,0})+LOOKUP(I487,{0,158334,300000,550000,708331},{0,6667,36667,91667,162500})),0)-LOOKUP(I487,{0,2120834,2162500,2204167,2245834},{48334,40000,26667,13334,0}))&lt;=0,0,ROUND(MAX(0,I487-ROUNDUP(IF(I487&lt;=158333,54167,I487*LOOKUP(I487,{0,158334,300000,550000,708331},{0,0.3,0.2,0.1,0})+LOOKUP(I487,{0,158334,300000,550000,708331},{0,6667,36667,91667,162500})),0)-LOOKUP(I487,{0,2120834,2162500,2204167,2245834},{48334,40000,26667,13334,0}))*LOOKUP(MAX(0,I487-ROUNDUP(IF(I487&lt;=158333,54167,I487*LOOKUP(I487,{0,158334,300000,550000,708331},{0,0.3,0.2,0.1,0})+LOOKUP(I487,{0,158334,300000,550000,708331},{0,6667,36667,91667,162500})),0)-LOOKUP(I487,{0,2120834,2162500,2204167,2245834},{48334,40000,26667,13334,0})),{0,162501,275001,579167,750001,1500001,3333334},{0.05105,0.1021,0.2042,0.23483,0.33693,0.4084,0.45945})-LOOKUP(MAX(0,I487-ROUNDUP(IF(I487&lt;=158333,54167,I487*LOOKUP(I487,{0,158334,300000,550000,708331},{0,0.3,0.2,0.1,0})+LOOKUP(I487,{0,158334,300000,550000,708331},{0,6667,36667,91667,162500})),0)-LOOKUP(I487,{0,2120834,2162500,2204167,2245834},{48334,40000,26667,13334,0})),{0,162501,275001,579167,750001,1500001,3333334},{0,8296,36374,54113,130688,237893,408061}),-1))</f>
        <v/>
      </c>
      <c r="K487" s="25">
        <f>IF(AND(D487&gt;0,C487&gt;=E487),ROUND(B487*D487,0),0)</f>
        <v/>
      </c>
      <c r="L487" s="25">
        <f>ROUND(K487*0.14575,0)</f>
        <v/>
      </c>
      <c r="M487" s="25">
        <f>IF(K487=0,0,ROUNDDOWN(ROUND((K487-L487)*LOOKUP(I487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87" s="25">
        <f>B487*C487+K487</f>
        <v/>
      </c>
      <c r="O487" s="25">
        <f>H487*C487+L487</f>
        <v/>
      </c>
      <c r="P487" s="25">
        <f>J487*C487+M487</f>
        <v/>
      </c>
      <c r="Q487" s="25">
        <f>IF(F487=1,IF(N487&lt;741000,0,IF(N487&lt;2191000,N487-740000,IF(N487&lt;2193000,1451000,IF(N487&lt;2196000,1453000,IF(N487&lt;2200000,1456000,IF(N487&lt;6600000,ROUND(IF(FLOOR(N487,4000)&lt;=3600000,FLOOR(N487,4000)*0.7-80000,FLOOR(N487,4000)*0.8-440000),0),IF(N487&lt;=8500000,ROUNDDOWN(N487*0.9-1100000,0),N487-1950000))))))),IF(N487&lt;651000,0,IF(N487&lt;1900000,N487-650000,IF(N487&lt;6600000,ROUND(IF(FLOOR(N487,4000)&lt;=3600000,FLOOR(N487,4000)*0.7-80000,FLOOR(N487,4000)*0.8-440000),0),IF(N487&lt;=8500000,ROUNDDOWN(N487*0.9-1100000,0),N487-1950000)))))</f>
        <v/>
      </c>
      <c r="R487" s="25">
        <f>IF(F487=1,LOOKUP(Q487,{0,4890001,6550001,23500001},{1040000,670000,620000,0}),LOOKUP(Q487,{0,1320001,3360001,4890001,6550001,23500001},{950000,880000,680000,630000,580000,0}))</f>
        <v/>
      </c>
      <c r="S487" s="25">
        <f>MAX(0,ROUNDDOWN(Q487-O487-R487-G487,-3))</f>
        <v/>
      </c>
      <c r="T487" s="25">
        <f>IF(S487&lt;=0,0,ROUNDDOWN(S487*LOOKUP(S487,{0,1950001,3300001,6950001,9000001,18000001,40000001},{0.05,0.1,0.2,0.23,0.33,0.4,0.45})-LOOKUP(S487,{0,1950001,3300001,6950001,9000001,18000001,40000001},{0,97500,427500,636000,1536000,2796000,4796000}),0)+ROUNDDOWN(ROUNDDOWN(S487*LOOKUP(S487,{0,1950001,3300001,6950001,9000001,18000001,40000001},{0.05,0.1,0.2,0.23,0.33,0.4,0.45})-LOOKUP(S487,{0,1950001,3300001,6950001,9000001,18000001,40000001},{0,97500,427500,636000,1536000,2796000,4796000}),0)*0.021,0))</f>
        <v/>
      </c>
      <c r="U487" s="25">
        <f>P487-T487</f>
        <v/>
      </c>
      <c r="V487" s="26">
        <f>IF(AND(P487&gt;0,T487=0),1,0)</f>
        <v/>
      </c>
    </row>
    <row r="488">
      <c r="A488" t="inlineStr">
        <is>
          <t>1万円刻み</t>
        </is>
      </c>
      <c r="B488" s="25">
        <f>'4_1万円刻み'!$A$28</f>
        <v/>
      </c>
      <c r="C488" s="26" t="n">
        <v>6</v>
      </c>
      <c r="D488" s="27" t="n">
        <v>0</v>
      </c>
      <c r="E488" s="26" t="n">
        <v>7</v>
      </c>
      <c r="F488" s="26" t="n">
        <v>1</v>
      </c>
      <c r="G488" s="25" t="n">
        <v>0</v>
      </c>
      <c r="H488" s="25">
        <f>ROUND(B488*0.14575,0)</f>
        <v/>
      </c>
      <c r="I488" s="25">
        <f>B488-H488</f>
        <v/>
      </c>
      <c r="J488" s="25">
        <f>IF(MAX(0,I488-ROUNDUP(IF(I488&lt;=158333,54167,I488*LOOKUP(I488,{0,158334,300000,550000,708331},{0,0.3,0.2,0.1,0})+LOOKUP(I488,{0,158334,300000,550000,708331},{0,6667,36667,91667,162500})),0)-LOOKUP(I488,{0,2120834,2162500,2204167,2245834},{48334,40000,26667,13334,0}))&lt;=0,0,ROUND(MAX(0,I488-ROUNDUP(IF(I488&lt;=158333,54167,I488*LOOKUP(I488,{0,158334,300000,550000,708331},{0,0.3,0.2,0.1,0})+LOOKUP(I488,{0,158334,300000,550000,708331},{0,6667,36667,91667,162500})),0)-LOOKUP(I488,{0,2120834,2162500,2204167,2245834},{48334,40000,26667,13334,0}))*LOOKUP(MAX(0,I488-ROUNDUP(IF(I488&lt;=158333,54167,I488*LOOKUP(I488,{0,158334,300000,550000,708331},{0,0.3,0.2,0.1,0})+LOOKUP(I488,{0,158334,300000,550000,708331},{0,6667,36667,91667,162500})),0)-LOOKUP(I488,{0,2120834,2162500,2204167,2245834},{48334,40000,26667,13334,0})),{0,162501,275001,579167,750001,1500001,3333334},{0.05105,0.1021,0.2042,0.23483,0.33693,0.4084,0.45945})-LOOKUP(MAX(0,I488-ROUNDUP(IF(I488&lt;=158333,54167,I488*LOOKUP(I488,{0,158334,300000,550000,708331},{0,0.3,0.2,0.1,0})+LOOKUP(I488,{0,158334,300000,550000,708331},{0,6667,36667,91667,162500})),0)-LOOKUP(I488,{0,2120834,2162500,2204167,2245834},{48334,40000,26667,13334,0})),{0,162501,275001,579167,750001,1500001,3333334},{0,8296,36374,54113,130688,237893,408061}),-1))</f>
        <v/>
      </c>
      <c r="K488" s="25">
        <f>IF(AND(D488&gt;0,C488&gt;=E488),ROUND(B488*D488,0),0)</f>
        <v/>
      </c>
      <c r="L488" s="25">
        <f>ROUND(K488*0.14575,0)</f>
        <v/>
      </c>
      <c r="M488" s="25">
        <f>IF(K488=0,0,ROUNDDOWN(ROUND((K488-L488)*LOOKUP(I488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88" s="25">
        <f>B488*C488+K488</f>
        <v/>
      </c>
      <c r="O488" s="25">
        <f>H488*C488+L488</f>
        <v/>
      </c>
      <c r="P488" s="25">
        <f>J488*C488+M488</f>
        <v/>
      </c>
      <c r="Q488" s="25">
        <f>IF(F488=1,IF(N488&lt;741000,0,IF(N488&lt;2191000,N488-740000,IF(N488&lt;2193000,1451000,IF(N488&lt;2196000,1453000,IF(N488&lt;2200000,1456000,IF(N488&lt;6600000,ROUND(IF(FLOOR(N488,4000)&lt;=3600000,FLOOR(N488,4000)*0.7-80000,FLOOR(N488,4000)*0.8-440000),0),IF(N488&lt;=8500000,ROUNDDOWN(N488*0.9-1100000,0),N488-1950000))))))),IF(N488&lt;651000,0,IF(N488&lt;1900000,N488-650000,IF(N488&lt;6600000,ROUND(IF(FLOOR(N488,4000)&lt;=3600000,FLOOR(N488,4000)*0.7-80000,FLOOR(N488,4000)*0.8-440000),0),IF(N488&lt;=8500000,ROUNDDOWN(N488*0.9-1100000,0),N488-1950000)))))</f>
        <v/>
      </c>
      <c r="R488" s="25">
        <f>IF(F488=1,LOOKUP(Q488,{0,4890001,6550001,23500001},{1040000,670000,620000,0}),LOOKUP(Q488,{0,1320001,3360001,4890001,6550001,23500001},{950000,880000,680000,630000,580000,0}))</f>
        <v/>
      </c>
      <c r="S488" s="25">
        <f>MAX(0,ROUNDDOWN(Q488-O488-R488-G488,-3))</f>
        <v/>
      </c>
      <c r="T488" s="25">
        <f>IF(S488&lt;=0,0,ROUNDDOWN(S488*LOOKUP(S488,{0,1950001,3300001,6950001,9000001,18000001,40000001},{0.05,0.1,0.2,0.23,0.33,0.4,0.45})-LOOKUP(S488,{0,1950001,3300001,6950001,9000001,18000001,40000001},{0,97500,427500,636000,1536000,2796000,4796000}),0)+ROUNDDOWN(ROUNDDOWN(S488*LOOKUP(S488,{0,1950001,3300001,6950001,9000001,18000001,40000001},{0.05,0.1,0.2,0.23,0.33,0.4,0.45})-LOOKUP(S488,{0,1950001,3300001,6950001,9000001,18000001,40000001},{0,97500,427500,636000,1536000,2796000,4796000}),0)*0.021,0))</f>
        <v/>
      </c>
      <c r="U488" s="25">
        <f>P488-T488</f>
        <v/>
      </c>
      <c r="V488" s="26">
        <f>IF(AND(P488&gt;0,T488=0),1,0)</f>
        <v/>
      </c>
    </row>
    <row r="489">
      <c r="A489" t="inlineStr">
        <is>
          <t>1万円刻み</t>
        </is>
      </c>
      <c r="B489" s="25">
        <f>'4_1万円刻み'!$A$28</f>
        <v/>
      </c>
      <c r="C489" s="26" t="n">
        <v>7</v>
      </c>
      <c r="D489" s="27" t="n">
        <v>0</v>
      </c>
      <c r="E489" s="26" t="n">
        <v>7</v>
      </c>
      <c r="F489" s="26" t="n">
        <v>1</v>
      </c>
      <c r="G489" s="25" t="n">
        <v>0</v>
      </c>
      <c r="H489" s="25">
        <f>ROUND(B489*0.14575,0)</f>
        <v/>
      </c>
      <c r="I489" s="25">
        <f>B489-H489</f>
        <v/>
      </c>
      <c r="J489" s="25">
        <f>IF(MAX(0,I489-ROUNDUP(IF(I489&lt;=158333,54167,I489*LOOKUP(I489,{0,158334,300000,550000,708331},{0,0.3,0.2,0.1,0})+LOOKUP(I489,{0,158334,300000,550000,708331},{0,6667,36667,91667,162500})),0)-LOOKUP(I489,{0,2120834,2162500,2204167,2245834},{48334,40000,26667,13334,0}))&lt;=0,0,ROUND(MAX(0,I489-ROUNDUP(IF(I489&lt;=158333,54167,I489*LOOKUP(I489,{0,158334,300000,550000,708331},{0,0.3,0.2,0.1,0})+LOOKUP(I489,{0,158334,300000,550000,708331},{0,6667,36667,91667,162500})),0)-LOOKUP(I489,{0,2120834,2162500,2204167,2245834},{48334,40000,26667,13334,0}))*LOOKUP(MAX(0,I489-ROUNDUP(IF(I489&lt;=158333,54167,I489*LOOKUP(I489,{0,158334,300000,550000,708331},{0,0.3,0.2,0.1,0})+LOOKUP(I489,{0,158334,300000,550000,708331},{0,6667,36667,91667,162500})),0)-LOOKUP(I489,{0,2120834,2162500,2204167,2245834},{48334,40000,26667,13334,0})),{0,162501,275001,579167,750001,1500001,3333334},{0.05105,0.1021,0.2042,0.23483,0.33693,0.4084,0.45945})-LOOKUP(MAX(0,I489-ROUNDUP(IF(I489&lt;=158333,54167,I489*LOOKUP(I489,{0,158334,300000,550000,708331},{0,0.3,0.2,0.1,0})+LOOKUP(I489,{0,158334,300000,550000,708331},{0,6667,36667,91667,162500})),0)-LOOKUP(I489,{0,2120834,2162500,2204167,2245834},{48334,40000,26667,13334,0})),{0,162501,275001,579167,750001,1500001,3333334},{0,8296,36374,54113,130688,237893,408061}),-1))</f>
        <v/>
      </c>
      <c r="K489" s="25">
        <f>IF(AND(D489&gt;0,C489&gt;=E489),ROUND(B489*D489,0),0)</f>
        <v/>
      </c>
      <c r="L489" s="25">
        <f>ROUND(K489*0.14575,0)</f>
        <v/>
      </c>
      <c r="M489" s="25">
        <f>IF(K489=0,0,ROUNDDOWN(ROUND((K489-L489)*LOOKUP(I489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89" s="25">
        <f>B489*C489+K489</f>
        <v/>
      </c>
      <c r="O489" s="25">
        <f>H489*C489+L489</f>
        <v/>
      </c>
      <c r="P489" s="25">
        <f>J489*C489+M489</f>
        <v/>
      </c>
      <c r="Q489" s="25">
        <f>IF(F489=1,IF(N489&lt;741000,0,IF(N489&lt;2191000,N489-740000,IF(N489&lt;2193000,1451000,IF(N489&lt;2196000,1453000,IF(N489&lt;2200000,1456000,IF(N489&lt;6600000,ROUND(IF(FLOOR(N489,4000)&lt;=3600000,FLOOR(N489,4000)*0.7-80000,FLOOR(N489,4000)*0.8-440000),0),IF(N489&lt;=8500000,ROUNDDOWN(N489*0.9-1100000,0),N489-1950000))))))),IF(N489&lt;651000,0,IF(N489&lt;1900000,N489-650000,IF(N489&lt;6600000,ROUND(IF(FLOOR(N489,4000)&lt;=3600000,FLOOR(N489,4000)*0.7-80000,FLOOR(N489,4000)*0.8-440000),0),IF(N489&lt;=8500000,ROUNDDOWN(N489*0.9-1100000,0),N489-1950000)))))</f>
        <v/>
      </c>
      <c r="R489" s="25">
        <f>IF(F489=1,LOOKUP(Q489,{0,4890001,6550001,23500001},{1040000,670000,620000,0}),LOOKUP(Q489,{0,1320001,3360001,4890001,6550001,23500001},{950000,880000,680000,630000,580000,0}))</f>
        <v/>
      </c>
      <c r="S489" s="25">
        <f>MAX(0,ROUNDDOWN(Q489-O489-R489-G489,-3))</f>
        <v/>
      </c>
      <c r="T489" s="25">
        <f>IF(S489&lt;=0,0,ROUNDDOWN(S489*LOOKUP(S489,{0,1950001,3300001,6950001,9000001,18000001,40000001},{0.05,0.1,0.2,0.23,0.33,0.4,0.45})-LOOKUP(S489,{0,1950001,3300001,6950001,9000001,18000001,40000001},{0,97500,427500,636000,1536000,2796000,4796000}),0)+ROUNDDOWN(ROUNDDOWN(S489*LOOKUP(S489,{0,1950001,3300001,6950001,9000001,18000001,40000001},{0.05,0.1,0.2,0.23,0.33,0.4,0.45})-LOOKUP(S489,{0,1950001,3300001,6950001,9000001,18000001,40000001},{0,97500,427500,636000,1536000,2796000,4796000}),0)*0.021,0))</f>
        <v/>
      </c>
      <c r="U489" s="25">
        <f>P489-T489</f>
        <v/>
      </c>
      <c r="V489" s="26">
        <f>IF(AND(P489&gt;0,T489=0),1,0)</f>
        <v/>
      </c>
    </row>
    <row r="490">
      <c r="A490" t="inlineStr">
        <is>
          <t>1万円刻み</t>
        </is>
      </c>
      <c r="B490" s="25">
        <f>'4_1万円刻み'!$A$28</f>
        <v/>
      </c>
      <c r="C490" s="26" t="n">
        <v>8</v>
      </c>
      <c r="D490" s="27" t="n">
        <v>0</v>
      </c>
      <c r="E490" s="26" t="n">
        <v>7</v>
      </c>
      <c r="F490" s="26" t="n">
        <v>1</v>
      </c>
      <c r="G490" s="25" t="n">
        <v>0</v>
      </c>
      <c r="H490" s="25">
        <f>ROUND(B490*0.14575,0)</f>
        <v/>
      </c>
      <c r="I490" s="25">
        <f>B490-H490</f>
        <v/>
      </c>
      <c r="J490" s="25">
        <f>IF(MAX(0,I490-ROUNDUP(IF(I490&lt;=158333,54167,I490*LOOKUP(I490,{0,158334,300000,550000,708331},{0,0.3,0.2,0.1,0})+LOOKUP(I490,{0,158334,300000,550000,708331},{0,6667,36667,91667,162500})),0)-LOOKUP(I490,{0,2120834,2162500,2204167,2245834},{48334,40000,26667,13334,0}))&lt;=0,0,ROUND(MAX(0,I490-ROUNDUP(IF(I490&lt;=158333,54167,I490*LOOKUP(I490,{0,158334,300000,550000,708331},{0,0.3,0.2,0.1,0})+LOOKUP(I490,{0,158334,300000,550000,708331},{0,6667,36667,91667,162500})),0)-LOOKUP(I490,{0,2120834,2162500,2204167,2245834},{48334,40000,26667,13334,0}))*LOOKUP(MAX(0,I490-ROUNDUP(IF(I490&lt;=158333,54167,I490*LOOKUP(I490,{0,158334,300000,550000,708331},{0,0.3,0.2,0.1,0})+LOOKUP(I490,{0,158334,300000,550000,708331},{0,6667,36667,91667,162500})),0)-LOOKUP(I490,{0,2120834,2162500,2204167,2245834},{48334,40000,26667,13334,0})),{0,162501,275001,579167,750001,1500001,3333334},{0.05105,0.1021,0.2042,0.23483,0.33693,0.4084,0.45945})-LOOKUP(MAX(0,I490-ROUNDUP(IF(I490&lt;=158333,54167,I490*LOOKUP(I490,{0,158334,300000,550000,708331},{0,0.3,0.2,0.1,0})+LOOKUP(I490,{0,158334,300000,550000,708331},{0,6667,36667,91667,162500})),0)-LOOKUP(I490,{0,2120834,2162500,2204167,2245834},{48334,40000,26667,13334,0})),{0,162501,275001,579167,750001,1500001,3333334},{0,8296,36374,54113,130688,237893,408061}),-1))</f>
        <v/>
      </c>
      <c r="K490" s="25">
        <f>IF(AND(D490&gt;0,C490&gt;=E490),ROUND(B490*D490,0),0)</f>
        <v/>
      </c>
      <c r="L490" s="25">
        <f>ROUND(K490*0.14575,0)</f>
        <v/>
      </c>
      <c r="M490" s="25">
        <f>IF(K490=0,0,ROUNDDOWN(ROUND((K490-L490)*LOOKUP(I490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90" s="25">
        <f>B490*C490+K490</f>
        <v/>
      </c>
      <c r="O490" s="25">
        <f>H490*C490+L490</f>
        <v/>
      </c>
      <c r="P490" s="25">
        <f>J490*C490+M490</f>
        <v/>
      </c>
      <c r="Q490" s="25">
        <f>IF(F490=1,IF(N490&lt;741000,0,IF(N490&lt;2191000,N490-740000,IF(N490&lt;2193000,1451000,IF(N490&lt;2196000,1453000,IF(N490&lt;2200000,1456000,IF(N490&lt;6600000,ROUND(IF(FLOOR(N490,4000)&lt;=3600000,FLOOR(N490,4000)*0.7-80000,FLOOR(N490,4000)*0.8-440000),0),IF(N490&lt;=8500000,ROUNDDOWN(N490*0.9-1100000,0),N490-1950000))))))),IF(N490&lt;651000,0,IF(N490&lt;1900000,N490-650000,IF(N490&lt;6600000,ROUND(IF(FLOOR(N490,4000)&lt;=3600000,FLOOR(N490,4000)*0.7-80000,FLOOR(N490,4000)*0.8-440000),0),IF(N490&lt;=8500000,ROUNDDOWN(N490*0.9-1100000,0),N490-1950000)))))</f>
        <v/>
      </c>
      <c r="R490" s="25">
        <f>IF(F490=1,LOOKUP(Q490,{0,4890001,6550001,23500001},{1040000,670000,620000,0}),LOOKUP(Q490,{0,1320001,3360001,4890001,6550001,23500001},{950000,880000,680000,630000,580000,0}))</f>
        <v/>
      </c>
      <c r="S490" s="25">
        <f>MAX(0,ROUNDDOWN(Q490-O490-R490-G490,-3))</f>
        <v/>
      </c>
      <c r="T490" s="25">
        <f>IF(S490&lt;=0,0,ROUNDDOWN(S490*LOOKUP(S490,{0,1950001,3300001,6950001,9000001,18000001,40000001},{0.05,0.1,0.2,0.23,0.33,0.4,0.45})-LOOKUP(S490,{0,1950001,3300001,6950001,9000001,18000001,40000001},{0,97500,427500,636000,1536000,2796000,4796000}),0)+ROUNDDOWN(ROUNDDOWN(S490*LOOKUP(S490,{0,1950001,3300001,6950001,9000001,18000001,40000001},{0.05,0.1,0.2,0.23,0.33,0.4,0.45})-LOOKUP(S490,{0,1950001,3300001,6950001,9000001,18000001,40000001},{0,97500,427500,636000,1536000,2796000,4796000}),0)*0.021,0))</f>
        <v/>
      </c>
      <c r="U490" s="25">
        <f>P490-T490</f>
        <v/>
      </c>
      <c r="V490" s="26">
        <f>IF(AND(P490&gt;0,T490=0),1,0)</f>
        <v/>
      </c>
    </row>
    <row r="491">
      <c r="A491" t="inlineStr">
        <is>
          <t>1万円刻み</t>
        </is>
      </c>
      <c r="B491" s="25">
        <f>'4_1万円刻み'!$A$28</f>
        <v/>
      </c>
      <c r="C491" s="26" t="n">
        <v>9</v>
      </c>
      <c r="D491" s="27" t="n">
        <v>0</v>
      </c>
      <c r="E491" s="26" t="n">
        <v>7</v>
      </c>
      <c r="F491" s="26" t="n">
        <v>1</v>
      </c>
      <c r="G491" s="25" t="n">
        <v>0</v>
      </c>
      <c r="H491" s="25">
        <f>ROUND(B491*0.14575,0)</f>
        <v/>
      </c>
      <c r="I491" s="25">
        <f>B491-H491</f>
        <v/>
      </c>
      <c r="J491" s="25">
        <f>IF(MAX(0,I491-ROUNDUP(IF(I491&lt;=158333,54167,I491*LOOKUP(I491,{0,158334,300000,550000,708331},{0,0.3,0.2,0.1,0})+LOOKUP(I491,{0,158334,300000,550000,708331},{0,6667,36667,91667,162500})),0)-LOOKUP(I491,{0,2120834,2162500,2204167,2245834},{48334,40000,26667,13334,0}))&lt;=0,0,ROUND(MAX(0,I491-ROUNDUP(IF(I491&lt;=158333,54167,I491*LOOKUP(I491,{0,158334,300000,550000,708331},{0,0.3,0.2,0.1,0})+LOOKUP(I491,{0,158334,300000,550000,708331},{0,6667,36667,91667,162500})),0)-LOOKUP(I491,{0,2120834,2162500,2204167,2245834},{48334,40000,26667,13334,0}))*LOOKUP(MAX(0,I491-ROUNDUP(IF(I491&lt;=158333,54167,I491*LOOKUP(I491,{0,158334,300000,550000,708331},{0,0.3,0.2,0.1,0})+LOOKUP(I491,{0,158334,300000,550000,708331},{0,6667,36667,91667,162500})),0)-LOOKUP(I491,{0,2120834,2162500,2204167,2245834},{48334,40000,26667,13334,0})),{0,162501,275001,579167,750001,1500001,3333334},{0.05105,0.1021,0.2042,0.23483,0.33693,0.4084,0.45945})-LOOKUP(MAX(0,I491-ROUNDUP(IF(I491&lt;=158333,54167,I491*LOOKUP(I491,{0,158334,300000,550000,708331},{0,0.3,0.2,0.1,0})+LOOKUP(I491,{0,158334,300000,550000,708331},{0,6667,36667,91667,162500})),0)-LOOKUP(I491,{0,2120834,2162500,2204167,2245834},{48334,40000,26667,13334,0})),{0,162501,275001,579167,750001,1500001,3333334},{0,8296,36374,54113,130688,237893,408061}),-1))</f>
        <v/>
      </c>
      <c r="K491" s="25">
        <f>IF(AND(D491&gt;0,C491&gt;=E491),ROUND(B491*D491,0),0)</f>
        <v/>
      </c>
      <c r="L491" s="25">
        <f>ROUND(K491*0.14575,0)</f>
        <v/>
      </c>
      <c r="M491" s="25">
        <f>IF(K491=0,0,ROUNDDOWN(ROUND((K491-L491)*LOOKUP(I491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91" s="25">
        <f>B491*C491+K491</f>
        <v/>
      </c>
      <c r="O491" s="25">
        <f>H491*C491+L491</f>
        <v/>
      </c>
      <c r="P491" s="25">
        <f>J491*C491+M491</f>
        <v/>
      </c>
      <c r="Q491" s="25">
        <f>IF(F491=1,IF(N491&lt;741000,0,IF(N491&lt;2191000,N491-740000,IF(N491&lt;2193000,1451000,IF(N491&lt;2196000,1453000,IF(N491&lt;2200000,1456000,IF(N491&lt;6600000,ROUND(IF(FLOOR(N491,4000)&lt;=3600000,FLOOR(N491,4000)*0.7-80000,FLOOR(N491,4000)*0.8-440000),0),IF(N491&lt;=8500000,ROUNDDOWN(N491*0.9-1100000,0),N491-1950000))))))),IF(N491&lt;651000,0,IF(N491&lt;1900000,N491-650000,IF(N491&lt;6600000,ROUND(IF(FLOOR(N491,4000)&lt;=3600000,FLOOR(N491,4000)*0.7-80000,FLOOR(N491,4000)*0.8-440000),0),IF(N491&lt;=8500000,ROUNDDOWN(N491*0.9-1100000,0),N491-1950000)))))</f>
        <v/>
      </c>
      <c r="R491" s="25">
        <f>IF(F491=1,LOOKUP(Q491,{0,4890001,6550001,23500001},{1040000,670000,620000,0}),LOOKUP(Q491,{0,1320001,3360001,4890001,6550001,23500001},{950000,880000,680000,630000,580000,0}))</f>
        <v/>
      </c>
      <c r="S491" s="25">
        <f>MAX(0,ROUNDDOWN(Q491-O491-R491-G491,-3))</f>
        <v/>
      </c>
      <c r="T491" s="25">
        <f>IF(S491&lt;=0,0,ROUNDDOWN(S491*LOOKUP(S491,{0,1950001,3300001,6950001,9000001,18000001,40000001},{0.05,0.1,0.2,0.23,0.33,0.4,0.45})-LOOKUP(S491,{0,1950001,3300001,6950001,9000001,18000001,40000001},{0,97500,427500,636000,1536000,2796000,4796000}),0)+ROUNDDOWN(ROUNDDOWN(S491*LOOKUP(S491,{0,1950001,3300001,6950001,9000001,18000001,40000001},{0.05,0.1,0.2,0.23,0.33,0.4,0.45})-LOOKUP(S491,{0,1950001,3300001,6950001,9000001,18000001,40000001},{0,97500,427500,636000,1536000,2796000,4796000}),0)*0.021,0))</f>
        <v/>
      </c>
      <c r="U491" s="25">
        <f>P491-T491</f>
        <v/>
      </c>
      <c r="V491" s="26">
        <f>IF(AND(P491&gt;0,T491=0),1,0)</f>
        <v/>
      </c>
    </row>
    <row r="492">
      <c r="A492" t="inlineStr">
        <is>
          <t>1万円刻み</t>
        </is>
      </c>
      <c r="B492" s="25">
        <f>'4_1万円刻み'!$A$28</f>
        <v/>
      </c>
      <c r="C492" s="26" t="n">
        <v>10</v>
      </c>
      <c r="D492" s="27" t="n">
        <v>0</v>
      </c>
      <c r="E492" s="26" t="n">
        <v>7</v>
      </c>
      <c r="F492" s="26" t="n">
        <v>1</v>
      </c>
      <c r="G492" s="25" t="n">
        <v>0</v>
      </c>
      <c r="H492" s="25">
        <f>ROUND(B492*0.14575,0)</f>
        <v/>
      </c>
      <c r="I492" s="25">
        <f>B492-H492</f>
        <v/>
      </c>
      <c r="J492" s="25">
        <f>IF(MAX(0,I492-ROUNDUP(IF(I492&lt;=158333,54167,I492*LOOKUP(I492,{0,158334,300000,550000,708331},{0,0.3,0.2,0.1,0})+LOOKUP(I492,{0,158334,300000,550000,708331},{0,6667,36667,91667,162500})),0)-LOOKUP(I492,{0,2120834,2162500,2204167,2245834},{48334,40000,26667,13334,0}))&lt;=0,0,ROUND(MAX(0,I492-ROUNDUP(IF(I492&lt;=158333,54167,I492*LOOKUP(I492,{0,158334,300000,550000,708331},{0,0.3,0.2,0.1,0})+LOOKUP(I492,{0,158334,300000,550000,708331},{0,6667,36667,91667,162500})),0)-LOOKUP(I492,{0,2120834,2162500,2204167,2245834},{48334,40000,26667,13334,0}))*LOOKUP(MAX(0,I492-ROUNDUP(IF(I492&lt;=158333,54167,I492*LOOKUP(I492,{0,158334,300000,550000,708331},{0,0.3,0.2,0.1,0})+LOOKUP(I492,{0,158334,300000,550000,708331},{0,6667,36667,91667,162500})),0)-LOOKUP(I492,{0,2120834,2162500,2204167,2245834},{48334,40000,26667,13334,0})),{0,162501,275001,579167,750001,1500001,3333334},{0.05105,0.1021,0.2042,0.23483,0.33693,0.4084,0.45945})-LOOKUP(MAX(0,I492-ROUNDUP(IF(I492&lt;=158333,54167,I492*LOOKUP(I492,{0,158334,300000,550000,708331},{0,0.3,0.2,0.1,0})+LOOKUP(I492,{0,158334,300000,550000,708331},{0,6667,36667,91667,162500})),0)-LOOKUP(I492,{0,2120834,2162500,2204167,2245834},{48334,40000,26667,13334,0})),{0,162501,275001,579167,750001,1500001,3333334},{0,8296,36374,54113,130688,237893,408061}),-1))</f>
        <v/>
      </c>
      <c r="K492" s="25">
        <f>IF(AND(D492&gt;0,C492&gt;=E492),ROUND(B492*D492,0),0)</f>
        <v/>
      </c>
      <c r="L492" s="25">
        <f>ROUND(K492*0.14575,0)</f>
        <v/>
      </c>
      <c r="M492" s="25">
        <f>IF(K492=0,0,ROUNDDOWN(ROUND((K492-L492)*LOOKUP(I492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92" s="25">
        <f>B492*C492+K492</f>
        <v/>
      </c>
      <c r="O492" s="25">
        <f>H492*C492+L492</f>
        <v/>
      </c>
      <c r="P492" s="25">
        <f>J492*C492+M492</f>
        <v/>
      </c>
      <c r="Q492" s="25">
        <f>IF(F492=1,IF(N492&lt;741000,0,IF(N492&lt;2191000,N492-740000,IF(N492&lt;2193000,1451000,IF(N492&lt;2196000,1453000,IF(N492&lt;2200000,1456000,IF(N492&lt;6600000,ROUND(IF(FLOOR(N492,4000)&lt;=3600000,FLOOR(N492,4000)*0.7-80000,FLOOR(N492,4000)*0.8-440000),0),IF(N492&lt;=8500000,ROUNDDOWN(N492*0.9-1100000,0),N492-1950000))))))),IF(N492&lt;651000,0,IF(N492&lt;1900000,N492-650000,IF(N492&lt;6600000,ROUND(IF(FLOOR(N492,4000)&lt;=3600000,FLOOR(N492,4000)*0.7-80000,FLOOR(N492,4000)*0.8-440000),0),IF(N492&lt;=8500000,ROUNDDOWN(N492*0.9-1100000,0),N492-1950000)))))</f>
        <v/>
      </c>
      <c r="R492" s="25">
        <f>IF(F492=1,LOOKUP(Q492,{0,4890001,6550001,23500001},{1040000,670000,620000,0}),LOOKUP(Q492,{0,1320001,3360001,4890001,6550001,23500001},{950000,880000,680000,630000,580000,0}))</f>
        <v/>
      </c>
      <c r="S492" s="25">
        <f>MAX(0,ROUNDDOWN(Q492-O492-R492-G492,-3))</f>
        <v/>
      </c>
      <c r="T492" s="25">
        <f>IF(S492&lt;=0,0,ROUNDDOWN(S492*LOOKUP(S492,{0,1950001,3300001,6950001,9000001,18000001,40000001},{0.05,0.1,0.2,0.23,0.33,0.4,0.45})-LOOKUP(S492,{0,1950001,3300001,6950001,9000001,18000001,40000001},{0,97500,427500,636000,1536000,2796000,4796000}),0)+ROUNDDOWN(ROUNDDOWN(S492*LOOKUP(S492,{0,1950001,3300001,6950001,9000001,18000001,40000001},{0.05,0.1,0.2,0.23,0.33,0.4,0.45})-LOOKUP(S492,{0,1950001,3300001,6950001,9000001,18000001,40000001},{0,97500,427500,636000,1536000,2796000,4796000}),0)*0.021,0))</f>
        <v/>
      </c>
      <c r="U492" s="25">
        <f>P492-T492</f>
        <v/>
      </c>
      <c r="V492" s="26">
        <f>IF(AND(P492&gt;0,T492=0),1,0)</f>
        <v/>
      </c>
    </row>
    <row r="493">
      <c r="A493" t="inlineStr">
        <is>
          <t>1万円刻み</t>
        </is>
      </c>
      <c r="B493" s="25">
        <f>'4_1万円刻み'!$A$28</f>
        <v/>
      </c>
      <c r="C493" s="26" t="n">
        <v>11</v>
      </c>
      <c r="D493" s="27" t="n">
        <v>0</v>
      </c>
      <c r="E493" s="26" t="n">
        <v>7</v>
      </c>
      <c r="F493" s="26" t="n">
        <v>1</v>
      </c>
      <c r="G493" s="25" t="n">
        <v>0</v>
      </c>
      <c r="H493" s="25">
        <f>ROUND(B493*0.14575,0)</f>
        <v/>
      </c>
      <c r="I493" s="25">
        <f>B493-H493</f>
        <v/>
      </c>
      <c r="J493" s="25">
        <f>IF(MAX(0,I493-ROUNDUP(IF(I493&lt;=158333,54167,I493*LOOKUP(I493,{0,158334,300000,550000,708331},{0,0.3,0.2,0.1,0})+LOOKUP(I493,{0,158334,300000,550000,708331},{0,6667,36667,91667,162500})),0)-LOOKUP(I493,{0,2120834,2162500,2204167,2245834},{48334,40000,26667,13334,0}))&lt;=0,0,ROUND(MAX(0,I493-ROUNDUP(IF(I493&lt;=158333,54167,I493*LOOKUP(I493,{0,158334,300000,550000,708331},{0,0.3,0.2,0.1,0})+LOOKUP(I493,{0,158334,300000,550000,708331},{0,6667,36667,91667,162500})),0)-LOOKUP(I493,{0,2120834,2162500,2204167,2245834},{48334,40000,26667,13334,0}))*LOOKUP(MAX(0,I493-ROUNDUP(IF(I493&lt;=158333,54167,I493*LOOKUP(I493,{0,158334,300000,550000,708331},{0,0.3,0.2,0.1,0})+LOOKUP(I493,{0,158334,300000,550000,708331},{0,6667,36667,91667,162500})),0)-LOOKUP(I493,{0,2120834,2162500,2204167,2245834},{48334,40000,26667,13334,0})),{0,162501,275001,579167,750001,1500001,3333334},{0.05105,0.1021,0.2042,0.23483,0.33693,0.4084,0.45945})-LOOKUP(MAX(0,I493-ROUNDUP(IF(I493&lt;=158333,54167,I493*LOOKUP(I493,{0,158334,300000,550000,708331},{0,0.3,0.2,0.1,0})+LOOKUP(I493,{0,158334,300000,550000,708331},{0,6667,36667,91667,162500})),0)-LOOKUP(I493,{0,2120834,2162500,2204167,2245834},{48334,40000,26667,13334,0})),{0,162501,275001,579167,750001,1500001,3333334},{0,8296,36374,54113,130688,237893,408061}),-1))</f>
        <v/>
      </c>
      <c r="K493" s="25">
        <f>IF(AND(D493&gt;0,C493&gt;=E493),ROUND(B493*D493,0),0)</f>
        <v/>
      </c>
      <c r="L493" s="25">
        <f>ROUND(K493*0.14575,0)</f>
        <v/>
      </c>
      <c r="M493" s="25">
        <f>IF(K493=0,0,ROUNDDOWN(ROUND((K493-L493)*LOOKUP(I493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93" s="25">
        <f>B493*C493+K493</f>
        <v/>
      </c>
      <c r="O493" s="25">
        <f>H493*C493+L493</f>
        <v/>
      </c>
      <c r="P493" s="25">
        <f>J493*C493+M493</f>
        <v/>
      </c>
      <c r="Q493" s="25">
        <f>IF(F493=1,IF(N493&lt;741000,0,IF(N493&lt;2191000,N493-740000,IF(N493&lt;2193000,1451000,IF(N493&lt;2196000,1453000,IF(N493&lt;2200000,1456000,IF(N493&lt;6600000,ROUND(IF(FLOOR(N493,4000)&lt;=3600000,FLOOR(N493,4000)*0.7-80000,FLOOR(N493,4000)*0.8-440000),0),IF(N493&lt;=8500000,ROUNDDOWN(N493*0.9-1100000,0),N493-1950000))))))),IF(N493&lt;651000,0,IF(N493&lt;1900000,N493-650000,IF(N493&lt;6600000,ROUND(IF(FLOOR(N493,4000)&lt;=3600000,FLOOR(N493,4000)*0.7-80000,FLOOR(N493,4000)*0.8-440000),0),IF(N493&lt;=8500000,ROUNDDOWN(N493*0.9-1100000,0),N493-1950000)))))</f>
        <v/>
      </c>
      <c r="R493" s="25">
        <f>IF(F493=1,LOOKUP(Q493,{0,4890001,6550001,23500001},{1040000,670000,620000,0}),LOOKUP(Q493,{0,1320001,3360001,4890001,6550001,23500001},{950000,880000,680000,630000,580000,0}))</f>
        <v/>
      </c>
      <c r="S493" s="25">
        <f>MAX(0,ROUNDDOWN(Q493-O493-R493-G493,-3))</f>
        <v/>
      </c>
      <c r="T493" s="25">
        <f>IF(S493&lt;=0,0,ROUNDDOWN(S493*LOOKUP(S493,{0,1950001,3300001,6950001,9000001,18000001,40000001},{0.05,0.1,0.2,0.23,0.33,0.4,0.45})-LOOKUP(S493,{0,1950001,3300001,6950001,9000001,18000001,40000001},{0,97500,427500,636000,1536000,2796000,4796000}),0)+ROUNDDOWN(ROUNDDOWN(S493*LOOKUP(S493,{0,1950001,3300001,6950001,9000001,18000001,40000001},{0.05,0.1,0.2,0.23,0.33,0.4,0.45})-LOOKUP(S493,{0,1950001,3300001,6950001,9000001,18000001,40000001},{0,97500,427500,636000,1536000,2796000,4796000}),0)*0.021,0))</f>
        <v/>
      </c>
      <c r="U493" s="25">
        <f>P493-T493</f>
        <v/>
      </c>
      <c r="V493" s="26">
        <f>IF(AND(P493&gt;0,T493=0),1,0)</f>
        <v/>
      </c>
    </row>
    <row r="494">
      <c r="A494" t="inlineStr">
        <is>
          <t>1万円刻み</t>
        </is>
      </c>
      <c r="B494" s="25">
        <f>'4_1万円刻み'!$A$28</f>
        <v/>
      </c>
      <c r="C494" s="26" t="n">
        <v>12</v>
      </c>
      <c r="D494" s="27" t="n">
        <v>0</v>
      </c>
      <c r="E494" s="26" t="n">
        <v>7</v>
      </c>
      <c r="F494" s="26" t="n">
        <v>1</v>
      </c>
      <c r="G494" s="25" t="n">
        <v>0</v>
      </c>
      <c r="H494" s="25">
        <f>ROUND(B494*0.14575,0)</f>
        <v/>
      </c>
      <c r="I494" s="25">
        <f>B494-H494</f>
        <v/>
      </c>
      <c r="J494" s="25">
        <f>IF(MAX(0,I494-ROUNDUP(IF(I494&lt;=158333,54167,I494*LOOKUP(I494,{0,158334,300000,550000,708331},{0,0.3,0.2,0.1,0})+LOOKUP(I494,{0,158334,300000,550000,708331},{0,6667,36667,91667,162500})),0)-LOOKUP(I494,{0,2120834,2162500,2204167,2245834},{48334,40000,26667,13334,0}))&lt;=0,0,ROUND(MAX(0,I494-ROUNDUP(IF(I494&lt;=158333,54167,I494*LOOKUP(I494,{0,158334,300000,550000,708331},{0,0.3,0.2,0.1,0})+LOOKUP(I494,{0,158334,300000,550000,708331},{0,6667,36667,91667,162500})),0)-LOOKUP(I494,{0,2120834,2162500,2204167,2245834},{48334,40000,26667,13334,0}))*LOOKUP(MAX(0,I494-ROUNDUP(IF(I494&lt;=158333,54167,I494*LOOKUP(I494,{0,158334,300000,550000,708331},{0,0.3,0.2,0.1,0})+LOOKUP(I494,{0,158334,300000,550000,708331},{0,6667,36667,91667,162500})),0)-LOOKUP(I494,{0,2120834,2162500,2204167,2245834},{48334,40000,26667,13334,0})),{0,162501,275001,579167,750001,1500001,3333334},{0.05105,0.1021,0.2042,0.23483,0.33693,0.4084,0.45945})-LOOKUP(MAX(0,I494-ROUNDUP(IF(I494&lt;=158333,54167,I494*LOOKUP(I494,{0,158334,300000,550000,708331},{0,0.3,0.2,0.1,0})+LOOKUP(I494,{0,158334,300000,550000,708331},{0,6667,36667,91667,162500})),0)-LOOKUP(I494,{0,2120834,2162500,2204167,2245834},{48334,40000,26667,13334,0})),{0,162501,275001,579167,750001,1500001,3333334},{0,8296,36374,54113,130688,237893,408061}),-1))</f>
        <v/>
      </c>
      <c r="K494" s="25">
        <f>IF(AND(D494&gt;0,C494&gt;=E494),ROUND(B494*D494,0),0)</f>
        <v/>
      </c>
      <c r="L494" s="25">
        <f>ROUND(K494*0.14575,0)</f>
        <v/>
      </c>
      <c r="M494" s="25">
        <f>IF(K494=0,0,ROUNDDOWN(ROUND((K494-L494)*LOOKUP(I494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94" s="25">
        <f>B494*C494+K494</f>
        <v/>
      </c>
      <c r="O494" s="25">
        <f>H494*C494+L494</f>
        <v/>
      </c>
      <c r="P494" s="25">
        <f>J494*C494+M494</f>
        <v/>
      </c>
      <c r="Q494" s="25">
        <f>IF(F494=1,IF(N494&lt;741000,0,IF(N494&lt;2191000,N494-740000,IF(N494&lt;2193000,1451000,IF(N494&lt;2196000,1453000,IF(N494&lt;2200000,1456000,IF(N494&lt;6600000,ROUND(IF(FLOOR(N494,4000)&lt;=3600000,FLOOR(N494,4000)*0.7-80000,FLOOR(N494,4000)*0.8-440000),0),IF(N494&lt;=8500000,ROUNDDOWN(N494*0.9-1100000,0),N494-1950000))))))),IF(N494&lt;651000,0,IF(N494&lt;1900000,N494-650000,IF(N494&lt;6600000,ROUND(IF(FLOOR(N494,4000)&lt;=3600000,FLOOR(N494,4000)*0.7-80000,FLOOR(N494,4000)*0.8-440000),0),IF(N494&lt;=8500000,ROUNDDOWN(N494*0.9-1100000,0),N494-1950000)))))</f>
        <v/>
      </c>
      <c r="R494" s="25">
        <f>IF(F494=1,LOOKUP(Q494,{0,4890001,6550001,23500001},{1040000,670000,620000,0}),LOOKUP(Q494,{0,1320001,3360001,4890001,6550001,23500001},{950000,880000,680000,630000,580000,0}))</f>
        <v/>
      </c>
      <c r="S494" s="25">
        <f>MAX(0,ROUNDDOWN(Q494-O494-R494-G494,-3))</f>
        <v/>
      </c>
      <c r="T494" s="25">
        <f>IF(S494&lt;=0,0,ROUNDDOWN(S494*LOOKUP(S494,{0,1950001,3300001,6950001,9000001,18000001,40000001},{0.05,0.1,0.2,0.23,0.33,0.4,0.45})-LOOKUP(S494,{0,1950001,3300001,6950001,9000001,18000001,40000001},{0,97500,427500,636000,1536000,2796000,4796000}),0)+ROUNDDOWN(ROUNDDOWN(S494*LOOKUP(S494,{0,1950001,3300001,6950001,9000001,18000001,40000001},{0.05,0.1,0.2,0.23,0.33,0.4,0.45})-LOOKUP(S494,{0,1950001,3300001,6950001,9000001,18000001,40000001},{0,97500,427500,636000,1536000,2796000,4796000}),0)*0.021,0))</f>
        <v/>
      </c>
      <c r="U494" s="25">
        <f>P494-T494</f>
        <v/>
      </c>
      <c r="V494" s="26">
        <f>IF(AND(P494&gt;0,T494=0),1,0)</f>
        <v/>
      </c>
    </row>
    <row r="495">
      <c r="A495" t="inlineStr">
        <is>
          <t>1万円刻み</t>
        </is>
      </c>
      <c r="B495" s="25">
        <f>'4_1万円刻み'!$A$29</f>
        <v/>
      </c>
      <c r="C495" s="26" t="n">
        <v>1</v>
      </c>
      <c r="D495" s="27" t="n">
        <v>0</v>
      </c>
      <c r="E495" s="26" t="n">
        <v>7</v>
      </c>
      <c r="F495" s="26" t="n">
        <v>1</v>
      </c>
      <c r="G495" s="25" t="n">
        <v>0</v>
      </c>
      <c r="H495" s="25">
        <f>ROUND(B495*0.14575,0)</f>
        <v/>
      </c>
      <c r="I495" s="25">
        <f>B495-H495</f>
        <v/>
      </c>
      <c r="J495" s="25">
        <f>IF(MAX(0,I495-ROUNDUP(IF(I495&lt;=158333,54167,I495*LOOKUP(I495,{0,158334,300000,550000,708331},{0,0.3,0.2,0.1,0})+LOOKUP(I495,{0,158334,300000,550000,708331},{0,6667,36667,91667,162500})),0)-LOOKUP(I495,{0,2120834,2162500,2204167,2245834},{48334,40000,26667,13334,0}))&lt;=0,0,ROUND(MAX(0,I495-ROUNDUP(IF(I495&lt;=158333,54167,I495*LOOKUP(I495,{0,158334,300000,550000,708331},{0,0.3,0.2,0.1,0})+LOOKUP(I495,{0,158334,300000,550000,708331},{0,6667,36667,91667,162500})),0)-LOOKUP(I495,{0,2120834,2162500,2204167,2245834},{48334,40000,26667,13334,0}))*LOOKUP(MAX(0,I495-ROUNDUP(IF(I495&lt;=158333,54167,I495*LOOKUP(I495,{0,158334,300000,550000,708331},{0,0.3,0.2,0.1,0})+LOOKUP(I495,{0,158334,300000,550000,708331},{0,6667,36667,91667,162500})),0)-LOOKUP(I495,{0,2120834,2162500,2204167,2245834},{48334,40000,26667,13334,0})),{0,162501,275001,579167,750001,1500001,3333334},{0.05105,0.1021,0.2042,0.23483,0.33693,0.4084,0.45945})-LOOKUP(MAX(0,I495-ROUNDUP(IF(I495&lt;=158333,54167,I495*LOOKUP(I495,{0,158334,300000,550000,708331},{0,0.3,0.2,0.1,0})+LOOKUP(I495,{0,158334,300000,550000,708331},{0,6667,36667,91667,162500})),0)-LOOKUP(I495,{0,2120834,2162500,2204167,2245834},{48334,40000,26667,13334,0})),{0,162501,275001,579167,750001,1500001,3333334},{0,8296,36374,54113,130688,237893,408061}),-1))</f>
        <v/>
      </c>
      <c r="K495" s="25">
        <f>IF(AND(D495&gt;0,C495&gt;=E495),ROUND(B495*D495,0),0)</f>
        <v/>
      </c>
      <c r="L495" s="25">
        <f>ROUND(K495*0.14575,0)</f>
        <v/>
      </c>
      <c r="M495" s="25">
        <f>IF(K495=0,0,ROUNDDOWN(ROUND((K495-L495)*LOOKUP(I495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95" s="25">
        <f>B495*C495+K495</f>
        <v/>
      </c>
      <c r="O495" s="25">
        <f>H495*C495+L495</f>
        <v/>
      </c>
      <c r="P495" s="25">
        <f>J495*C495+M495</f>
        <v/>
      </c>
      <c r="Q495" s="25">
        <f>IF(F495=1,IF(N495&lt;741000,0,IF(N495&lt;2191000,N495-740000,IF(N495&lt;2193000,1451000,IF(N495&lt;2196000,1453000,IF(N495&lt;2200000,1456000,IF(N495&lt;6600000,ROUND(IF(FLOOR(N495,4000)&lt;=3600000,FLOOR(N495,4000)*0.7-80000,FLOOR(N495,4000)*0.8-440000),0),IF(N495&lt;=8500000,ROUNDDOWN(N495*0.9-1100000,0),N495-1950000))))))),IF(N495&lt;651000,0,IF(N495&lt;1900000,N495-650000,IF(N495&lt;6600000,ROUND(IF(FLOOR(N495,4000)&lt;=3600000,FLOOR(N495,4000)*0.7-80000,FLOOR(N495,4000)*0.8-440000),0),IF(N495&lt;=8500000,ROUNDDOWN(N495*0.9-1100000,0),N495-1950000)))))</f>
        <v/>
      </c>
      <c r="R495" s="25">
        <f>IF(F495=1,LOOKUP(Q495,{0,4890001,6550001,23500001},{1040000,670000,620000,0}),LOOKUP(Q495,{0,1320001,3360001,4890001,6550001,23500001},{950000,880000,680000,630000,580000,0}))</f>
        <v/>
      </c>
      <c r="S495" s="25">
        <f>MAX(0,ROUNDDOWN(Q495-O495-R495-G495,-3))</f>
        <v/>
      </c>
      <c r="T495" s="25">
        <f>IF(S495&lt;=0,0,ROUNDDOWN(S495*LOOKUP(S495,{0,1950001,3300001,6950001,9000001,18000001,40000001},{0.05,0.1,0.2,0.23,0.33,0.4,0.45})-LOOKUP(S495,{0,1950001,3300001,6950001,9000001,18000001,40000001},{0,97500,427500,636000,1536000,2796000,4796000}),0)+ROUNDDOWN(ROUNDDOWN(S495*LOOKUP(S495,{0,1950001,3300001,6950001,9000001,18000001,40000001},{0.05,0.1,0.2,0.23,0.33,0.4,0.45})-LOOKUP(S495,{0,1950001,3300001,6950001,9000001,18000001,40000001},{0,97500,427500,636000,1536000,2796000,4796000}),0)*0.021,0))</f>
        <v/>
      </c>
      <c r="U495" s="25">
        <f>P495-T495</f>
        <v/>
      </c>
      <c r="V495" s="26">
        <f>IF(AND(P495&gt;0,T495=0),1,0)</f>
        <v/>
      </c>
    </row>
    <row r="496">
      <c r="A496" t="inlineStr">
        <is>
          <t>1万円刻み</t>
        </is>
      </c>
      <c r="B496" s="25">
        <f>'4_1万円刻み'!$A$29</f>
        <v/>
      </c>
      <c r="C496" s="26" t="n">
        <v>2</v>
      </c>
      <c r="D496" s="27" t="n">
        <v>0</v>
      </c>
      <c r="E496" s="26" t="n">
        <v>7</v>
      </c>
      <c r="F496" s="26" t="n">
        <v>1</v>
      </c>
      <c r="G496" s="25" t="n">
        <v>0</v>
      </c>
      <c r="H496" s="25">
        <f>ROUND(B496*0.14575,0)</f>
        <v/>
      </c>
      <c r="I496" s="25">
        <f>B496-H496</f>
        <v/>
      </c>
      <c r="J496" s="25">
        <f>IF(MAX(0,I496-ROUNDUP(IF(I496&lt;=158333,54167,I496*LOOKUP(I496,{0,158334,300000,550000,708331},{0,0.3,0.2,0.1,0})+LOOKUP(I496,{0,158334,300000,550000,708331},{0,6667,36667,91667,162500})),0)-LOOKUP(I496,{0,2120834,2162500,2204167,2245834},{48334,40000,26667,13334,0}))&lt;=0,0,ROUND(MAX(0,I496-ROUNDUP(IF(I496&lt;=158333,54167,I496*LOOKUP(I496,{0,158334,300000,550000,708331},{0,0.3,0.2,0.1,0})+LOOKUP(I496,{0,158334,300000,550000,708331},{0,6667,36667,91667,162500})),0)-LOOKUP(I496,{0,2120834,2162500,2204167,2245834},{48334,40000,26667,13334,0}))*LOOKUP(MAX(0,I496-ROUNDUP(IF(I496&lt;=158333,54167,I496*LOOKUP(I496,{0,158334,300000,550000,708331},{0,0.3,0.2,0.1,0})+LOOKUP(I496,{0,158334,300000,550000,708331},{0,6667,36667,91667,162500})),0)-LOOKUP(I496,{0,2120834,2162500,2204167,2245834},{48334,40000,26667,13334,0})),{0,162501,275001,579167,750001,1500001,3333334},{0.05105,0.1021,0.2042,0.23483,0.33693,0.4084,0.45945})-LOOKUP(MAX(0,I496-ROUNDUP(IF(I496&lt;=158333,54167,I496*LOOKUP(I496,{0,158334,300000,550000,708331},{0,0.3,0.2,0.1,0})+LOOKUP(I496,{0,158334,300000,550000,708331},{0,6667,36667,91667,162500})),0)-LOOKUP(I496,{0,2120834,2162500,2204167,2245834},{48334,40000,26667,13334,0})),{0,162501,275001,579167,750001,1500001,3333334},{0,8296,36374,54113,130688,237893,408061}),-1))</f>
        <v/>
      </c>
      <c r="K496" s="25">
        <f>IF(AND(D496&gt;0,C496&gt;=E496),ROUND(B496*D496,0),0)</f>
        <v/>
      </c>
      <c r="L496" s="25">
        <f>ROUND(K496*0.14575,0)</f>
        <v/>
      </c>
      <c r="M496" s="25">
        <f>IF(K496=0,0,ROUNDDOWN(ROUND((K496-L496)*LOOKUP(I496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96" s="25">
        <f>B496*C496+K496</f>
        <v/>
      </c>
      <c r="O496" s="25">
        <f>H496*C496+L496</f>
        <v/>
      </c>
      <c r="P496" s="25">
        <f>J496*C496+M496</f>
        <v/>
      </c>
      <c r="Q496" s="25">
        <f>IF(F496=1,IF(N496&lt;741000,0,IF(N496&lt;2191000,N496-740000,IF(N496&lt;2193000,1451000,IF(N496&lt;2196000,1453000,IF(N496&lt;2200000,1456000,IF(N496&lt;6600000,ROUND(IF(FLOOR(N496,4000)&lt;=3600000,FLOOR(N496,4000)*0.7-80000,FLOOR(N496,4000)*0.8-440000),0),IF(N496&lt;=8500000,ROUNDDOWN(N496*0.9-1100000,0),N496-1950000))))))),IF(N496&lt;651000,0,IF(N496&lt;1900000,N496-650000,IF(N496&lt;6600000,ROUND(IF(FLOOR(N496,4000)&lt;=3600000,FLOOR(N496,4000)*0.7-80000,FLOOR(N496,4000)*0.8-440000),0),IF(N496&lt;=8500000,ROUNDDOWN(N496*0.9-1100000,0),N496-1950000)))))</f>
        <v/>
      </c>
      <c r="R496" s="25">
        <f>IF(F496=1,LOOKUP(Q496,{0,4890001,6550001,23500001},{1040000,670000,620000,0}),LOOKUP(Q496,{0,1320001,3360001,4890001,6550001,23500001},{950000,880000,680000,630000,580000,0}))</f>
        <v/>
      </c>
      <c r="S496" s="25">
        <f>MAX(0,ROUNDDOWN(Q496-O496-R496-G496,-3))</f>
        <v/>
      </c>
      <c r="T496" s="25">
        <f>IF(S496&lt;=0,0,ROUNDDOWN(S496*LOOKUP(S496,{0,1950001,3300001,6950001,9000001,18000001,40000001},{0.05,0.1,0.2,0.23,0.33,0.4,0.45})-LOOKUP(S496,{0,1950001,3300001,6950001,9000001,18000001,40000001},{0,97500,427500,636000,1536000,2796000,4796000}),0)+ROUNDDOWN(ROUNDDOWN(S496*LOOKUP(S496,{0,1950001,3300001,6950001,9000001,18000001,40000001},{0.05,0.1,0.2,0.23,0.33,0.4,0.45})-LOOKUP(S496,{0,1950001,3300001,6950001,9000001,18000001,40000001},{0,97500,427500,636000,1536000,2796000,4796000}),0)*0.021,0))</f>
        <v/>
      </c>
      <c r="U496" s="25">
        <f>P496-T496</f>
        <v/>
      </c>
      <c r="V496" s="26">
        <f>IF(AND(P496&gt;0,T496=0),1,0)</f>
        <v/>
      </c>
    </row>
    <row r="497">
      <c r="A497" t="inlineStr">
        <is>
          <t>1万円刻み</t>
        </is>
      </c>
      <c r="B497" s="25">
        <f>'4_1万円刻み'!$A$29</f>
        <v/>
      </c>
      <c r="C497" s="26" t="n">
        <v>3</v>
      </c>
      <c r="D497" s="27" t="n">
        <v>0</v>
      </c>
      <c r="E497" s="26" t="n">
        <v>7</v>
      </c>
      <c r="F497" s="26" t="n">
        <v>1</v>
      </c>
      <c r="G497" s="25" t="n">
        <v>0</v>
      </c>
      <c r="H497" s="25">
        <f>ROUND(B497*0.14575,0)</f>
        <v/>
      </c>
      <c r="I497" s="25">
        <f>B497-H497</f>
        <v/>
      </c>
      <c r="J497" s="25">
        <f>IF(MAX(0,I497-ROUNDUP(IF(I497&lt;=158333,54167,I497*LOOKUP(I497,{0,158334,300000,550000,708331},{0,0.3,0.2,0.1,0})+LOOKUP(I497,{0,158334,300000,550000,708331},{0,6667,36667,91667,162500})),0)-LOOKUP(I497,{0,2120834,2162500,2204167,2245834},{48334,40000,26667,13334,0}))&lt;=0,0,ROUND(MAX(0,I497-ROUNDUP(IF(I497&lt;=158333,54167,I497*LOOKUP(I497,{0,158334,300000,550000,708331},{0,0.3,0.2,0.1,0})+LOOKUP(I497,{0,158334,300000,550000,708331},{0,6667,36667,91667,162500})),0)-LOOKUP(I497,{0,2120834,2162500,2204167,2245834},{48334,40000,26667,13334,0}))*LOOKUP(MAX(0,I497-ROUNDUP(IF(I497&lt;=158333,54167,I497*LOOKUP(I497,{0,158334,300000,550000,708331},{0,0.3,0.2,0.1,0})+LOOKUP(I497,{0,158334,300000,550000,708331},{0,6667,36667,91667,162500})),0)-LOOKUP(I497,{0,2120834,2162500,2204167,2245834},{48334,40000,26667,13334,0})),{0,162501,275001,579167,750001,1500001,3333334},{0.05105,0.1021,0.2042,0.23483,0.33693,0.4084,0.45945})-LOOKUP(MAX(0,I497-ROUNDUP(IF(I497&lt;=158333,54167,I497*LOOKUP(I497,{0,158334,300000,550000,708331},{0,0.3,0.2,0.1,0})+LOOKUP(I497,{0,158334,300000,550000,708331},{0,6667,36667,91667,162500})),0)-LOOKUP(I497,{0,2120834,2162500,2204167,2245834},{48334,40000,26667,13334,0})),{0,162501,275001,579167,750001,1500001,3333334},{0,8296,36374,54113,130688,237893,408061}),-1))</f>
        <v/>
      </c>
      <c r="K497" s="25">
        <f>IF(AND(D497&gt;0,C497&gt;=E497),ROUND(B497*D497,0),0)</f>
        <v/>
      </c>
      <c r="L497" s="25">
        <f>ROUND(K497*0.14575,0)</f>
        <v/>
      </c>
      <c r="M497" s="25">
        <f>IF(K497=0,0,ROUNDDOWN(ROUND((K497-L497)*LOOKUP(I497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97" s="25">
        <f>B497*C497+K497</f>
        <v/>
      </c>
      <c r="O497" s="25">
        <f>H497*C497+L497</f>
        <v/>
      </c>
      <c r="P497" s="25">
        <f>J497*C497+M497</f>
        <v/>
      </c>
      <c r="Q497" s="25">
        <f>IF(F497=1,IF(N497&lt;741000,0,IF(N497&lt;2191000,N497-740000,IF(N497&lt;2193000,1451000,IF(N497&lt;2196000,1453000,IF(N497&lt;2200000,1456000,IF(N497&lt;6600000,ROUND(IF(FLOOR(N497,4000)&lt;=3600000,FLOOR(N497,4000)*0.7-80000,FLOOR(N497,4000)*0.8-440000),0),IF(N497&lt;=8500000,ROUNDDOWN(N497*0.9-1100000,0),N497-1950000))))))),IF(N497&lt;651000,0,IF(N497&lt;1900000,N497-650000,IF(N497&lt;6600000,ROUND(IF(FLOOR(N497,4000)&lt;=3600000,FLOOR(N497,4000)*0.7-80000,FLOOR(N497,4000)*0.8-440000),0),IF(N497&lt;=8500000,ROUNDDOWN(N497*0.9-1100000,0),N497-1950000)))))</f>
        <v/>
      </c>
      <c r="R497" s="25">
        <f>IF(F497=1,LOOKUP(Q497,{0,4890001,6550001,23500001},{1040000,670000,620000,0}),LOOKUP(Q497,{0,1320001,3360001,4890001,6550001,23500001},{950000,880000,680000,630000,580000,0}))</f>
        <v/>
      </c>
      <c r="S497" s="25">
        <f>MAX(0,ROUNDDOWN(Q497-O497-R497-G497,-3))</f>
        <v/>
      </c>
      <c r="T497" s="25">
        <f>IF(S497&lt;=0,0,ROUNDDOWN(S497*LOOKUP(S497,{0,1950001,3300001,6950001,9000001,18000001,40000001},{0.05,0.1,0.2,0.23,0.33,0.4,0.45})-LOOKUP(S497,{0,1950001,3300001,6950001,9000001,18000001,40000001},{0,97500,427500,636000,1536000,2796000,4796000}),0)+ROUNDDOWN(ROUNDDOWN(S497*LOOKUP(S497,{0,1950001,3300001,6950001,9000001,18000001,40000001},{0.05,0.1,0.2,0.23,0.33,0.4,0.45})-LOOKUP(S497,{0,1950001,3300001,6950001,9000001,18000001,40000001},{0,97500,427500,636000,1536000,2796000,4796000}),0)*0.021,0))</f>
        <v/>
      </c>
      <c r="U497" s="25">
        <f>P497-T497</f>
        <v/>
      </c>
      <c r="V497" s="26">
        <f>IF(AND(P497&gt;0,T497=0),1,0)</f>
        <v/>
      </c>
    </row>
    <row r="498">
      <c r="A498" t="inlineStr">
        <is>
          <t>1万円刻み</t>
        </is>
      </c>
      <c r="B498" s="25">
        <f>'4_1万円刻み'!$A$29</f>
        <v/>
      </c>
      <c r="C498" s="26" t="n">
        <v>4</v>
      </c>
      <c r="D498" s="27" t="n">
        <v>0</v>
      </c>
      <c r="E498" s="26" t="n">
        <v>7</v>
      </c>
      <c r="F498" s="26" t="n">
        <v>1</v>
      </c>
      <c r="G498" s="25" t="n">
        <v>0</v>
      </c>
      <c r="H498" s="25">
        <f>ROUND(B498*0.14575,0)</f>
        <v/>
      </c>
      <c r="I498" s="25">
        <f>B498-H498</f>
        <v/>
      </c>
      <c r="J498" s="25">
        <f>IF(MAX(0,I498-ROUNDUP(IF(I498&lt;=158333,54167,I498*LOOKUP(I498,{0,158334,300000,550000,708331},{0,0.3,0.2,0.1,0})+LOOKUP(I498,{0,158334,300000,550000,708331},{0,6667,36667,91667,162500})),0)-LOOKUP(I498,{0,2120834,2162500,2204167,2245834},{48334,40000,26667,13334,0}))&lt;=0,0,ROUND(MAX(0,I498-ROUNDUP(IF(I498&lt;=158333,54167,I498*LOOKUP(I498,{0,158334,300000,550000,708331},{0,0.3,0.2,0.1,0})+LOOKUP(I498,{0,158334,300000,550000,708331},{0,6667,36667,91667,162500})),0)-LOOKUP(I498,{0,2120834,2162500,2204167,2245834},{48334,40000,26667,13334,0}))*LOOKUP(MAX(0,I498-ROUNDUP(IF(I498&lt;=158333,54167,I498*LOOKUP(I498,{0,158334,300000,550000,708331},{0,0.3,0.2,0.1,0})+LOOKUP(I498,{0,158334,300000,550000,708331},{0,6667,36667,91667,162500})),0)-LOOKUP(I498,{0,2120834,2162500,2204167,2245834},{48334,40000,26667,13334,0})),{0,162501,275001,579167,750001,1500001,3333334},{0.05105,0.1021,0.2042,0.23483,0.33693,0.4084,0.45945})-LOOKUP(MAX(0,I498-ROUNDUP(IF(I498&lt;=158333,54167,I498*LOOKUP(I498,{0,158334,300000,550000,708331},{0,0.3,0.2,0.1,0})+LOOKUP(I498,{0,158334,300000,550000,708331},{0,6667,36667,91667,162500})),0)-LOOKUP(I498,{0,2120834,2162500,2204167,2245834},{48334,40000,26667,13334,0})),{0,162501,275001,579167,750001,1500001,3333334},{0,8296,36374,54113,130688,237893,408061}),-1))</f>
        <v/>
      </c>
      <c r="K498" s="25">
        <f>IF(AND(D498&gt;0,C498&gt;=E498),ROUND(B498*D498,0),0)</f>
        <v/>
      </c>
      <c r="L498" s="25">
        <f>ROUND(K498*0.14575,0)</f>
        <v/>
      </c>
      <c r="M498" s="25">
        <f>IF(K498=0,0,ROUNDDOWN(ROUND((K498-L498)*LOOKUP(I498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98" s="25">
        <f>B498*C498+K498</f>
        <v/>
      </c>
      <c r="O498" s="25">
        <f>H498*C498+L498</f>
        <v/>
      </c>
      <c r="P498" s="25">
        <f>J498*C498+M498</f>
        <v/>
      </c>
      <c r="Q498" s="25">
        <f>IF(F498=1,IF(N498&lt;741000,0,IF(N498&lt;2191000,N498-740000,IF(N498&lt;2193000,1451000,IF(N498&lt;2196000,1453000,IF(N498&lt;2200000,1456000,IF(N498&lt;6600000,ROUND(IF(FLOOR(N498,4000)&lt;=3600000,FLOOR(N498,4000)*0.7-80000,FLOOR(N498,4000)*0.8-440000),0),IF(N498&lt;=8500000,ROUNDDOWN(N498*0.9-1100000,0),N498-1950000))))))),IF(N498&lt;651000,0,IF(N498&lt;1900000,N498-650000,IF(N498&lt;6600000,ROUND(IF(FLOOR(N498,4000)&lt;=3600000,FLOOR(N498,4000)*0.7-80000,FLOOR(N498,4000)*0.8-440000),0),IF(N498&lt;=8500000,ROUNDDOWN(N498*0.9-1100000,0),N498-1950000)))))</f>
        <v/>
      </c>
      <c r="R498" s="25">
        <f>IF(F498=1,LOOKUP(Q498,{0,4890001,6550001,23500001},{1040000,670000,620000,0}),LOOKUP(Q498,{0,1320001,3360001,4890001,6550001,23500001},{950000,880000,680000,630000,580000,0}))</f>
        <v/>
      </c>
      <c r="S498" s="25">
        <f>MAX(0,ROUNDDOWN(Q498-O498-R498-G498,-3))</f>
        <v/>
      </c>
      <c r="T498" s="25">
        <f>IF(S498&lt;=0,0,ROUNDDOWN(S498*LOOKUP(S498,{0,1950001,3300001,6950001,9000001,18000001,40000001},{0.05,0.1,0.2,0.23,0.33,0.4,0.45})-LOOKUP(S498,{0,1950001,3300001,6950001,9000001,18000001,40000001},{0,97500,427500,636000,1536000,2796000,4796000}),0)+ROUNDDOWN(ROUNDDOWN(S498*LOOKUP(S498,{0,1950001,3300001,6950001,9000001,18000001,40000001},{0.05,0.1,0.2,0.23,0.33,0.4,0.45})-LOOKUP(S498,{0,1950001,3300001,6950001,9000001,18000001,40000001},{0,97500,427500,636000,1536000,2796000,4796000}),0)*0.021,0))</f>
        <v/>
      </c>
      <c r="U498" s="25">
        <f>P498-T498</f>
        <v/>
      </c>
      <c r="V498" s="26">
        <f>IF(AND(P498&gt;0,T498=0),1,0)</f>
        <v/>
      </c>
    </row>
    <row r="499">
      <c r="A499" t="inlineStr">
        <is>
          <t>1万円刻み</t>
        </is>
      </c>
      <c r="B499" s="25">
        <f>'4_1万円刻み'!$A$29</f>
        <v/>
      </c>
      <c r="C499" s="26" t="n">
        <v>5</v>
      </c>
      <c r="D499" s="27" t="n">
        <v>0</v>
      </c>
      <c r="E499" s="26" t="n">
        <v>7</v>
      </c>
      <c r="F499" s="26" t="n">
        <v>1</v>
      </c>
      <c r="G499" s="25" t="n">
        <v>0</v>
      </c>
      <c r="H499" s="25">
        <f>ROUND(B499*0.14575,0)</f>
        <v/>
      </c>
      <c r="I499" s="25">
        <f>B499-H499</f>
        <v/>
      </c>
      <c r="J499" s="25">
        <f>IF(MAX(0,I499-ROUNDUP(IF(I499&lt;=158333,54167,I499*LOOKUP(I499,{0,158334,300000,550000,708331},{0,0.3,0.2,0.1,0})+LOOKUP(I499,{0,158334,300000,550000,708331},{0,6667,36667,91667,162500})),0)-LOOKUP(I499,{0,2120834,2162500,2204167,2245834},{48334,40000,26667,13334,0}))&lt;=0,0,ROUND(MAX(0,I499-ROUNDUP(IF(I499&lt;=158333,54167,I499*LOOKUP(I499,{0,158334,300000,550000,708331},{0,0.3,0.2,0.1,0})+LOOKUP(I499,{0,158334,300000,550000,708331},{0,6667,36667,91667,162500})),0)-LOOKUP(I499,{0,2120834,2162500,2204167,2245834},{48334,40000,26667,13334,0}))*LOOKUP(MAX(0,I499-ROUNDUP(IF(I499&lt;=158333,54167,I499*LOOKUP(I499,{0,158334,300000,550000,708331},{0,0.3,0.2,0.1,0})+LOOKUP(I499,{0,158334,300000,550000,708331},{0,6667,36667,91667,162500})),0)-LOOKUP(I499,{0,2120834,2162500,2204167,2245834},{48334,40000,26667,13334,0})),{0,162501,275001,579167,750001,1500001,3333334},{0.05105,0.1021,0.2042,0.23483,0.33693,0.4084,0.45945})-LOOKUP(MAX(0,I499-ROUNDUP(IF(I499&lt;=158333,54167,I499*LOOKUP(I499,{0,158334,300000,550000,708331},{0,0.3,0.2,0.1,0})+LOOKUP(I499,{0,158334,300000,550000,708331},{0,6667,36667,91667,162500})),0)-LOOKUP(I499,{0,2120834,2162500,2204167,2245834},{48334,40000,26667,13334,0})),{0,162501,275001,579167,750001,1500001,3333334},{0,8296,36374,54113,130688,237893,408061}),-1))</f>
        <v/>
      </c>
      <c r="K499" s="25">
        <f>IF(AND(D499&gt;0,C499&gt;=E499),ROUND(B499*D499,0),0)</f>
        <v/>
      </c>
      <c r="L499" s="25">
        <f>ROUND(K499*0.14575,0)</f>
        <v/>
      </c>
      <c r="M499" s="25">
        <f>IF(K499=0,0,ROUNDDOWN(ROUND((K499-L499)*LOOKUP(I499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499" s="25">
        <f>B499*C499+K499</f>
        <v/>
      </c>
      <c r="O499" s="25">
        <f>H499*C499+L499</f>
        <v/>
      </c>
      <c r="P499" s="25">
        <f>J499*C499+M499</f>
        <v/>
      </c>
      <c r="Q499" s="25">
        <f>IF(F499=1,IF(N499&lt;741000,0,IF(N499&lt;2191000,N499-740000,IF(N499&lt;2193000,1451000,IF(N499&lt;2196000,1453000,IF(N499&lt;2200000,1456000,IF(N499&lt;6600000,ROUND(IF(FLOOR(N499,4000)&lt;=3600000,FLOOR(N499,4000)*0.7-80000,FLOOR(N499,4000)*0.8-440000),0),IF(N499&lt;=8500000,ROUNDDOWN(N499*0.9-1100000,0),N499-1950000))))))),IF(N499&lt;651000,0,IF(N499&lt;1900000,N499-650000,IF(N499&lt;6600000,ROUND(IF(FLOOR(N499,4000)&lt;=3600000,FLOOR(N499,4000)*0.7-80000,FLOOR(N499,4000)*0.8-440000),0),IF(N499&lt;=8500000,ROUNDDOWN(N499*0.9-1100000,0),N499-1950000)))))</f>
        <v/>
      </c>
      <c r="R499" s="25">
        <f>IF(F499=1,LOOKUP(Q499,{0,4890001,6550001,23500001},{1040000,670000,620000,0}),LOOKUP(Q499,{0,1320001,3360001,4890001,6550001,23500001},{950000,880000,680000,630000,580000,0}))</f>
        <v/>
      </c>
      <c r="S499" s="25">
        <f>MAX(0,ROUNDDOWN(Q499-O499-R499-G499,-3))</f>
        <v/>
      </c>
      <c r="T499" s="25">
        <f>IF(S499&lt;=0,0,ROUNDDOWN(S499*LOOKUP(S499,{0,1950001,3300001,6950001,9000001,18000001,40000001},{0.05,0.1,0.2,0.23,0.33,0.4,0.45})-LOOKUP(S499,{0,1950001,3300001,6950001,9000001,18000001,40000001},{0,97500,427500,636000,1536000,2796000,4796000}),0)+ROUNDDOWN(ROUNDDOWN(S499*LOOKUP(S499,{0,1950001,3300001,6950001,9000001,18000001,40000001},{0.05,0.1,0.2,0.23,0.33,0.4,0.45})-LOOKUP(S499,{0,1950001,3300001,6950001,9000001,18000001,40000001},{0,97500,427500,636000,1536000,2796000,4796000}),0)*0.021,0))</f>
        <v/>
      </c>
      <c r="U499" s="25">
        <f>P499-T499</f>
        <v/>
      </c>
      <c r="V499" s="26">
        <f>IF(AND(P499&gt;0,T499=0),1,0)</f>
        <v/>
      </c>
    </row>
    <row r="500">
      <c r="A500" t="inlineStr">
        <is>
          <t>1万円刻み</t>
        </is>
      </c>
      <c r="B500" s="25">
        <f>'4_1万円刻み'!$A$29</f>
        <v/>
      </c>
      <c r="C500" s="26" t="n">
        <v>6</v>
      </c>
      <c r="D500" s="27" t="n">
        <v>0</v>
      </c>
      <c r="E500" s="26" t="n">
        <v>7</v>
      </c>
      <c r="F500" s="26" t="n">
        <v>1</v>
      </c>
      <c r="G500" s="25" t="n">
        <v>0</v>
      </c>
      <c r="H500" s="25">
        <f>ROUND(B500*0.14575,0)</f>
        <v/>
      </c>
      <c r="I500" s="25">
        <f>B500-H500</f>
        <v/>
      </c>
      <c r="J500" s="25">
        <f>IF(MAX(0,I500-ROUNDUP(IF(I500&lt;=158333,54167,I500*LOOKUP(I500,{0,158334,300000,550000,708331},{0,0.3,0.2,0.1,0})+LOOKUP(I500,{0,158334,300000,550000,708331},{0,6667,36667,91667,162500})),0)-LOOKUP(I500,{0,2120834,2162500,2204167,2245834},{48334,40000,26667,13334,0}))&lt;=0,0,ROUND(MAX(0,I500-ROUNDUP(IF(I500&lt;=158333,54167,I500*LOOKUP(I500,{0,158334,300000,550000,708331},{0,0.3,0.2,0.1,0})+LOOKUP(I500,{0,158334,300000,550000,708331},{0,6667,36667,91667,162500})),0)-LOOKUP(I500,{0,2120834,2162500,2204167,2245834},{48334,40000,26667,13334,0}))*LOOKUP(MAX(0,I500-ROUNDUP(IF(I500&lt;=158333,54167,I500*LOOKUP(I500,{0,158334,300000,550000,708331},{0,0.3,0.2,0.1,0})+LOOKUP(I500,{0,158334,300000,550000,708331},{0,6667,36667,91667,162500})),0)-LOOKUP(I500,{0,2120834,2162500,2204167,2245834},{48334,40000,26667,13334,0})),{0,162501,275001,579167,750001,1500001,3333334},{0.05105,0.1021,0.2042,0.23483,0.33693,0.4084,0.45945})-LOOKUP(MAX(0,I500-ROUNDUP(IF(I500&lt;=158333,54167,I500*LOOKUP(I500,{0,158334,300000,550000,708331},{0,0.3,0.2,0.1,0})+LOOKUP(I500,{0,158334,300000,550000,708331},{0,6667,36667,91667,162500})),0)-LOOKUP(I500,{0,2120834,2162500,2204167,2245834},{48334,40000,26667,13334,0})),{0,162501,275001,579167,750001,1500001,3333334},{0,8296,36374,54113,130688,237893,408061}),-1))</f>
        <v/>
      </c>
      <c r="K500" s="25">
        <f>IF(AND(D500&gt;0,C500&gt;=E500),ROUND(B500*D500,0),0)</f>
        <v/>
      </c>
      <c r="L500" s="25">
        <f>ROUND(K500*0.14575,0)</f>
        <v/>
      </c>
      <c r="M500" s="25">
        <f>IF(K500=0,0,ROUNDDOWN(ROUND((K500-L500)*LOOKUP(I500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00" s="25">
        <f>B500*C500+K500</f>
        <v/>
      </c>
      <c r="O500" s="25">
        <f>H500*C500+L500</f>
        <v/>
      </c>
      <c r="P500" s="25">
        <f>J500*C500+M500</f>
        <v/>
      </c>
      <c r="Q500" s="25">
        <f>IF(F500=1,IF(N500&lt;741000,0,IF(N500&lt;2191000,N500-740000,IF(N500&lt;2193000,1451000,IF(N500&lt;2196000,1453000,IF(N500&lt;2200000,1456000,IF(N500&lt;6600000,ROUND(IF(FLOOR(N500,4000)&lt;=3600000,FLOOR(N500,4000)*0.7-80000,FLOOR(N500,4000)*0.8-440000),0),IF(N500&lt;=8500000,ROUNDDOWN(N500*0.9-1100000,0),N500-1950000))))))),IF(N500&lt;651000,0,IF(N500&lt;1900000,N500-650000,IF(N500&lt;6600000,ROUND(IF(FLOOR(N500,4000)&lt;=3600000,FLOOR(N500,4000)*0.7-80000,FLOOR(N500,4000)*0.8-440000),0),IF(N500&lt;=8500000,ROUNDDOWN(N500*0.9-1100000,0),N500-1950000)))))</f>
        <v/>
      </c>
      <c r="R500" s="25">
        <f>IF(F500=1,LOOKUP(Q500,{0,4890001,6550001,23500001},{1040000,670000,620000,0}),LOOKUP(Q500,{0,1320001,3360001,4890001,6550001,23500001},{950000,880000,680000,630000,580000,0}))</f>
        <v/>
      </c>
      <c r="S500" s="25">
        <f>MAX(0,ROUNDDOWN(Q500-O500-R500-G500,-3))</f>
        <v/>
      </c>
      <c r="T500" s="25">
        <f>IF(S500&lt;=0,0,ROUNDDOWN(S500*LOOKUP(S500,{0,1950001,3300001,6950001,9000001,18000001,40000001},{0.05,0.1,0.2,0.23,0.33,0.4,0.45})-LOOKUP(S500,{0,1950001,3300001,6950001,9000001,18000001,40000001},{0,97500,427500,636000,1536000,2796000,4796000}),0)+ROUNDDOWN(ROUNDDOWN(S500*LOOKUP(S500,{0,1950001,3300001,6950001,9000001,18000001,40000001},{0.05,0.1,0.2,0.23,0.33,0.4,0.45})-LOOKUP(S500,{0,1950001,3300001,6950001,9000001,18000001,40000001},{0,97500,427500,636000,1536000,2796000,4796000}),0)*0.021,0))</f>
        <v/>
      </c>
      <c r="U500" s="25">
        <f>P500-T500</f>
        <v/>
      </c>
      <c r="V500" s="26">
        <f>IF(AND(P500&gt;0,T500=0),1,0)</f>
        <v/>
      </c>
    </row>
    <row r="501">
      <c r="A501" t="inlineStr">
        <is>
          <t>1万円刻み</t>
        </is>
      </c>
      <c r="B501" s="25">
        <f>'4_1万円刻み'!$A$29</f>
        <v/>
      </c>
      <c r="C501" s="26" t="n">
        <v>7</v>
      </c>
      <c r="D501" s="27" t="n">
        <v>0</v>
      </c>
      <c r="E501" s="26" t="n">
        <v>7</v>
      </c>
      <c r="F501" s="26" t="n">
        <v>1</v>
      </c>
      <c r="G501" s="25" t="n">
        <v>0</v>
      </c>
      <c r="H501" s="25">
        <f>ROUND(B501*0.14575,0)</f>
        <v/>
      </c>
      <c r="I501" s="25">
        <f>B501-H501</f>
        <v/>
      </c>
      <c r="J501" s="25">
        <f>IF(MAX(0,I501-ROUNDUP(IF(I501&lt;=158333,54167,I501*LOOKUP(I501,{0,158334,300000,550000,708331},{0,0.3,0.2,0.1,0})+LOOKUP(I501,{0,158334,300000,550000,708331},{0,6667,36667,91667,162500})),0)-LOOKUP(I501,{0,2120834,2162500,2204167,2245834},{48334,40000,26667,13334,0}))&lt;=0,0,ROUND(MAX(0,I501-ROUNDUP(IF(I501&lt;=158333,54167,I501*LOOKUP(I501,{0,158334,300000,550000,708331},{0,0.3,0.2,0.1,0})+LOOKUP(I501,{0,158334,300000,550000,708331},{0,6667,36667,91667,162500})),0)-LOOKUP(I501,{0,2120834,2162500,2204167,2245834},{48334,40000,26667,13334,0}))*LOOKUP(MAX(0,I501-ROUNDUP(IF(I501&lt;=158333,54167,I501*LOOKUP(I501,{0,158334,300000,550000,708331},{0,0.3,0.2,0.1,0})+LOOKUP(I501,{0,158334,300000,550000,708331},{0,6667,36667,91667,162500})),0)-LOOKUP(I501,{0,2120834,2162500,2204167,2245834},{48334,40000,26667,13334,0})),{0,162501,275001,579167,750001,1500001,3333334},{0.05105,0.1021,0.2042,0.23483,0.33693,0.4084,0.45945})-LOOKUP(MAX(0,I501-ROUNDUP(IF(I501&lt;=158333,54167,I501*LOOKUP(I501,{0,158334,300000,550000,708331},{0,0.3,0.2,0.1,0})+LOOKUP(I501,{0,158334,300000,550000,708331},{0,6667,36667,91667,162500})),0)-LOOKUP(I501,{0,2120834,2162500,2204167,2245834},{48334,40000,26667,13334,0})),{0,162501,275001,579167,750001,1500001,3333334},{0,8296,36374,54113,130688,237893,408061}),-1))</f>
        <v/>
      </c>
      <c r="K501" s="25">
        <f>IF(AND(D501&gt;0,C501&gt;=E501),ROUND(B501*D501,0),0)</f>
        <v/>
      </c>
      <c r="L501" s="25">
        <f>ROUND(K501*0.14575,0)</f>
        <v/>
      </c>
      <c r="M501" s="25">
        <f>IF(K501=0,0,ROUNDDOWN(ROUND((K501-L501)*LOOKUP(I501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01" s="25">
        <f>B501*C501+K501</f>
        <v/>
      </c>
      <c r="O501" s="25">
        <f>H501*C501+L501</f>
        <v/>
      </c>
      <c r="P501" s="25">
        <f>J501*C501+M501</f>
        <v/>
      </c>
      <c r="Q501" s="25">
        <f>IF(F501=1,IF(N501&lt;741000,0,IF(N501&lt;2191000,N501-740000,IF(N501&lt;2193000,1451000,IF(N501&lt;2196000,1453000,IF(N501&lt;2200000,1456000,IF(N501&lt;6600000,ROUND(IF(FLOOR(N501,4000)&lt;=3600000,FLOOR(N501,4000)*0.7-80000,FLOOR(N501,4000)*0.8-440000),0),IF(N501&lt;=8500000,ROUNDDOWN(N501*0.9-1100000,0),N501-1950000))))))),IF(N501&lt;651000,0,IF(N501&lt;1900000,N501-650000,IF(N501&lt;6600000,ROUND(IF(FLOOR(N501,4000)&lt;=3600000,FLOOR(N501,4000)*0.7-80000,FLOOR(N501,4000)*0.8-440000),0),IF(N501&lt;=8500000,ROUNDDOWN(N501*0.9-1100000,0),N501-1950000)))))</f>
        <v/>
      </c>
      <c r="R501" s="25">
        <f>IF(F501=1,LOOKUP(Q501,{0,4890001,6550001,23500001},{1040000,670000,620000,0}),LOOKUP(Q501,{0,1320001,3360001,4890001,6550001,23500001},{950000,880000,680000,630000,580000,0}))</f>
        <v/>
      </c>
      <c r="S501" s="25">
        <f>MAX(0,ROUNDDOWN(Q501-O501-R501-G501,-3))</f>
        <v/>
      </c>
      <c r="T501" s="25">
        <f>IF(S501&lt;=0,0,ROUNDDOWN(S501*LOOKUP(S501,{0,1950001,3300001,6950001,9000001,18000001,40000001},{0.05,0.1,0.2,0.23,0.33,0.4,0.45})-LOOKUP(S501,{0,1950001,3300001,6950001,9000001,18000001,40000001},{0,97500,427500,636000,1536000,2796000,4796000}),0)+ROUNDDOWN(ROUNDDOWN(S501*LOOKUP(S501,{0,1950001,3300001,6950001,9000001,18000001,40000001},{0.05,0.1,0.2,0.23,0.33,0.4,0.45})-LOOKUP(S501,{0,1950001,3300001,6950001,9000001,18000001,40000001},{0,97500,427500,636000,1536000,2796000,4796000}),0)*0.021,0))</f>
        <v/>
      </c>
      <c r="U501" s="25">
        <f>P501-T501</f>
        <v/>
      </c>
      <c r="V501" s="26">
        <f>IF(AND(P501&gt;0,T501=0),1,0)</f>
        <v/>
      </c>
    </row>
    <row r="502">
      <c r="A502" t="inlineStr">
        <is>
          <t>1万円刻み</t>
        </is>
      </c>
      <c r="B502" s="25">
        <f>'4_1万円刻み'!$A$29</f>
        <v/>
      </c>
      <c r="C502" s="26" t="n">
        <v>8</v>
      </c>
      <c r="D502" s="27" t="n">
        <v>0</v>
      </c>
      <c r="E502" s="26" t="n">
        <v>7</v>
      </c>
      <c r="F502" s="26" t="n">
        <v>1</v>
      </c>
      <c r="G502" s="25" t="n">
        <v>0</v>
      </c>
      <c r="H502" s="25">
        <f>ROUND(B502*0.14575,0)</f>
        <v/>
      </c>
      <c r="I502" s="25">
        <f>B502-H502</f>
        <v/>
      </c>
      <c r="J502" s="25">
        <f>IF(MAX(0,I502-ROUNDUP(IF(I502&lt;=158333,54167,I502*LOOKUP(I502,{0,158334,300000,550000,708331},{0,0.3,0.2,0.1,0})+LOOKUP(I502,{0,158334,300000,550000,708331},{0,6667,36667,91667,162500})),0)-LOOKUP(I502,{0,2120834,2162500,2204167,2245834},{48334,40000,26667,13334,0}))&lt;=0,0,ROUND(MAX(0,I502-ROUNDUP(IF(I502&lt;=158333,54167,I502*LOOKUP(I502,{0,158334,300000,550000,708331},{0,0.3,0.2,0.1,0})+LOOKUP(I502,{0,158334,300000,550000,708331},{0,6667,36667,91667,162500})),0)-LOOKUP(I502,{0,2120834,2162500,2204167,2245834},{48334,40000,26667,13334,0}))*LOOKUP(MAX(0,I502-ROUNDUP(IF(I502&lt;=158333,54167,I502*LOOKUP(I502,{0,158334,300000,550000,708331},{0,0.3,0.2,0.1,0})+LOOKUP(I502,{0,158334,300000,550000,708331},{0,6667,36667,91667,162500})),0)-LOOKUP(I502,{0,2120834,2162500,2204167,2245834},{48334,40000,26667,13334,0})),{0,162501,275001,579167,750001,1500001,3333334},{0.05105,0.1021,0.2042,0.23483,0.33693,0.4084,0.45945})-LOOKUP(MAX(0,I502-ROUNDUP(IF(I502&lt;=158333,54167,I502*LOOKUP(I502,{0,158334,300000,550000,708331},{0,0.3,0.2,0.1,0})+LOOKUP(I502,{0,158334,300000,550000,708331},{0,6667,36667,91667,162500})),0)-LOOKUP(I502,{0,2120834,2162500,2204167,2245834},{48334,40000,26667,13334,0})),{0,162501,275001,579167,750001,1500001,3333334},{0,8296,36374,54113,130688,237893,408061}),-1))</f>
        <v/>
      </c>
      <c r="K502" s="25">
        <f>IF(AND(D502&gt;0,C502&gt;=E502),ROUND(B502*D502,0),0)</f>
        <v/>
      </c>
      <c r="L502" s="25">
        <f>ROUND(K502*0.14575,0)</f>
        <v/>
      </c>
      <c r="M502" s="25">
        <f>IF(K502=0,0,ROUNDDOWN(ROUND((K502-L502)*LOOKUP(I502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02" s="25">
        <f>B502*C502+K502</f>
        <v/>
      </c>
      <c r="O502" s="25">
        <f>H502*C502+L502</f>
        <v/>
      </c>
      <c r="P502" s="25">
        <f>J502*C502+M502</f>
        <v/>
      </c>
      <c r="Q502" s="25">
        <f>IF(F502=1,IF(N502&lt;741000,0,IF(N502&lt;2191000,N502-740000,IF(N502&lt;2193000,1451000,IF(N502&lt;2196000,1453000,IF(N502&lt;2200000,1456000,IF(N502&lt;6600000,ROUND(IF(FLOOR(N502,4000)&lt;=3600000,FLOOR(N502,4000)*0.7-80000,FLOOR(N502,4000)*0.8-440000),0),IF(N502&lt;=8500000,ROUNDDOWN(N502*0.9-1100000,0),N502-1950000))))))),IF(N502&lt;651000,0,IF(N502&lt;1900000,N502-650000,IF(N502&lt;6600000,ROUND(IF(FLOOR(N502,4000)&lt;=3600000,FLOOR(N502,4000)*0.7-80000,FLOOR(N502,4000)*0.8-440000),0),IF(N502&lt;=8500000,ROUNDDOWN(N502*0.9-1100000,0),N502-1950000)))))</f>
        <v/>
      </c>
      <c r="R502" s="25">
        <f>IF(F502=1,LOOKUP(Q502,{0,4890001,6550001,23500001},{1040000,670000,620000,0}),LOOKUP(Q502,{0,1320001,3360001,4890001,6550001,23500001},{950000,880000,680000,630000,580000,0}))</f>
        <v/>
      </c>
      <c r="S502" s="25">
        <f>MAX(0,ROUNDDOWN(Q502-O502-R502-G502,-3))</f>
        <v/>
      </c>
      <c r="T502" s="25">
        <f>IF(S502&lt;=0,0,ROUNDDOWN(S502*LOOKUP(S502,{0,1950001,3300001,6950001,9000001,18000001,40000001},{0.05,0.1,0.2,0.23,0.33,0.4,0.45})-LOOKUP(S502,{0,1950001,3300001,6950001,9000001,18000001,40000001},{0,97500,427500,636000,1536000,2796000,4796000}),0)+ROUNDDOWN(ROUNDDOWN(S502*LOOKUP(S502,{0,1950001,3300001,6950001,9000001,18000001,40000001},{0.05,0.1,0.2,0.23,0.33,0.4,0.45})-LOOKUP(S502,{0,1950001,3300001,6950001,9000001,18000001,40000001},{0,97500,427500,636000,1536000,2796000,4796000}),0)*0.021,0))</f>
        <v/>
      </c>
      <c r="U502" s="25">
        <f>P502-T502</f>
        <v/>
      </c>
      <c r="V502" s="26">
        <f>IF(AND(P502&gt;0,T502=0),1,0)</f>
        <v/>
      </c>
    </row>
    <row r="503">
      <c r="A503" t="inlineStr">
        <is>
          <t>1万円刻み</t>
        </is>
      </c>
      <c r="B503" s="25">
        <f>'4_1万円刻み'!$A$29</f>
        <v/>
      </c>
      <c r="C503" s="26" t="n">
        <v>9</v>
      </c>
      <c r="D503" s="27" t="n">
        <v>0</v>
      </c>
      <c r="E503" s="26" t="n">
        <v>7</v>
      </c>
      <c r="F503" s="26" t="n">
        <v>1</v>
      </c>
      <c r="G503" s="25" t="n">
        <v>0</v>
      </c>
      <c r="H503" s="25">
        <f>ROUND(B503*0.14575,0)</f>
        <v/>
      </c>
      <c r="I503" s="25">
        <f>B503-H503</f>
        <v/>
      </c>
      <c r="J503" s="25">
        <f>IF(MAX(0,I503-ROUNDUP(IF(I503&lt;=158333,54167,I503*LOOKUP(I503,{0,158334,300000,550000,708331},{0,0.3,0.2,0.1,0})+LOOKUP(I503,{0,158334,300000,550000,708331},{0,6667,36667,91667,162500})),0)-LOOKUP(I503,{0,2120834,2162500,2204167,2245834},{48334,40000,26667,13334,0}))&lt;=0,0,ROUND(MAX(0,I503-ROUNDUP(IF(I503&lt;=158333,54167,I503*LOOKUP(I503,{0,158334,300000,550000,708331},{0,0.3,0.2,0.1,0})+LOOKUP(I503,{0,158334,300000,550000,708331},{0,6667,36667,91667,162500})),0)-LOOKUP(I503,{0,2120834,2162500,2204167,2245834},{48334,40000,26667,13334,0}))*LOOKUP(MAX(0,I503-ROUNDUP(IF(I503&lt;=158333,54167,I503*LOOKUP(I503,{0,158334,300000,550000,708331},{0,0.3,0.2,0.1,0})+LOOKUP(I503,{0,158334,300000,550000,708331},{0,6667,36667,91667,162500})),0)-LOOKUP(I503,{0,2120834,2162500,2204167,2245834},{48334,40000,26667,13334,0})),{0,162501,275001,579167,750001,1500001,3333334},{0.05105,0.1021,0.2042,0.23483,0.33693,0.4084,0.45945})-LOOKUP(MAX(0,I503-ROUNDUP(IF(I503&lt;=158333,54167,I503*LOOKUP(I503,{0,158334,300000,550000,708331},{0,0.3,0.2,0.1,0})+LOOKUP(I503,{0,158334,300000,550000,708331},{0,6667,36667,91667,162500})),0)-LOOKUP(I503,{0,2120834,2162500,2204167,2245834},{48334,40000,26667,13334,0})),{0,162501,275001,579167,750001,1500001,3333334},{0,8296,36374,54113,130688,237893,408061}),-1))</f>
        <v/>
      </c>
      <c r="K503" s="25">
        <f>IF(AND(D503&gt;0,C503&gt;=E503),ROUND(B503*D503,0),0)</f>
        <v/>
      </c>
      <c r="L503" s="25">
        <f>ROUND(K503*0.14575,0)</f>
        <v/>
      </c>
      <c r="M503" s="25">
        <f>IF(K503=0,0,ROUNDDOWN(ROUND((K503-L503)*LOOKUP(I503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03" s="25">
        <f>B503*C503+K503</f>
        <v/>
      </c>
      <c r="O503" s="25">
        <f>H503*C503+L503</f>
        <v/>
      </c>
      <c r="P503" s="25">
        <f>J503*C503+M503</f>
        <v/>
      </c>
      <c r="Q503" s="25">
        <f>IF(F503=1,IF(N503&lt;741000,0,IF(N503&lt;2191000,N503-740000,IF(N503&lt;2193000,1451000,IF(N503&lt;2196000,1453000,IF(N503&lt;2200000,1456000,IF(N503&lt;6600000,ROUND(IF(FLOOR(N503,4000)&lt;=3600000,FLOOR(N503,4000)*0.7-80000,FLOOR(N503,4000)*0.8-440000),0),IF(N503&lt;=8500000,ROUNDDOWN(N503*0.9-1100000,0),N503-1950000))))))),IF(N503&lt;651000,0,IF(N503&lt;1900000,N503-650000,IF(N503&lt;6600000,ROUND(IF(FLOOR(N503,4000)&lt;=3600000,FLOOR(N503,4000)*0.7-80000,FLOOR(N503,4000)*0.8-440000),0),IF(N503&lt;=8500000,ROUNDDOWN(N503*0.9-1100000,0),N503-1950000)))))</f>
        <v/>
      </c>
      <c r="R503" s="25">
        <f>IF(F503=1,LOOKUP(Q503,{0,4890001,6550001,23500001},{1040000,670000,620000,0}),LOOKUP(Q503,{0,1320001,3360001,4890001,6550001,23500001},{950000,880000,680000,630000,580000,0}))</f>
        <v/>
      </c>
      <c r="S503" s="25">
        <f>MAX(0,ROUNDDOWN(Q503-O503-R503-G503,-3))</f>
        <v/>
      </c>
      <c r="T503" s="25">
        <f>IF(S503&lt;=0,0,ROUNDDOWN(S503*LOOKUP(S503,{0,1950001,3300001,6950001,9000001,18000001,40000001},{0.05,0.1,0.2,0.23,0.33,0.4,0.45})-LOOKUP(S503,{0,1950001,3300001,6950001,9000001,18000001,40000001},{0,97500,427500,636000,1536000,2796000,4796000}),0)+ROUNDDOWN(ROUNDDOWN(S503*LOOKUP(S503,{0,1950001,3300001,6950001,9000001,18000001,40000001},{0.05,0.1,0.2,0.23,0.33,0.4,0.45})-LOOKUP(S503,{0,1950001,3300001,6950001,9000001,18000001,40000001},{0,97500,427500,636000,1536000,2796000,4796000}),0)*0.021,0))</f>
        <v/>
      </c>
      <c r="U503" s="25">
        <f>P503-T503</f>
        <v/>
      </c>
      <c r="V503" s="26">
        <f>IF(AND(P503&gt;0,T503=0),1,0)</f>
        <v/>
      </c>
    </row>
    <row r="504">
      <c r="A504" t="inlineStr">
        <is>
          <t>1万円刻み</t>
        </is>
      </c>
      <c r="B504" s="25">
        <f>'4_1万円刻み'!$A$29</f>
        <v/>
      </c>
      <c r="C504" s="26" t="n">
        <v>10</v>
      </c>
      <c r="D504" s="27" t="n">
        <v>0</v>
      </c>
      <c r="E504" s="26" t="n">
        <v>7</v>
      </c>
      <c r="F504" s="26" t="n">
        <v>1</v>
      </c>
      <c r="G504" s="25" t="n">
        <v>0</v>
      </c>
      <c r="H504" s="25">
        <f>ROUND(B504*0.14575,0)</f>
        <v/>
      </c>
      <c r="I504" s="25">
        <f>B504-H504</f>
        <v/>
      </c>
      <c r="J504" s="25">
        <f>IF(MAX(0,I504-ROUNDUP(IF(I504&lt;=158333,54167,I504*LOOKUP(I504,{0,158334,300000,550000,708331},{0,0.3,0.2,0.1,0})+LOOKUP(I504,{0,158334,300000,550000,708331},{0,6667,36667,91667,162500})),0)-LOOKUP(I504,{0,2120834,2162500,2204167,2245834},{48334,40000,26667,13334,0}))&lt;=0,0,ROUND(MAX(0,I504-ROUNDUP(IF(I504&lt;=158333,54167,I504*LOOKUP(I504,{0,158334,300000,550000,708331},{0,0.3,0.2,0.1,0})+LOOKUP(I504,{0,158334,300000,550000,708331},{0,6667,36667,91667,162500})),0)-LOOKUP(I504,{0,2120834,2162500,2204167,2245834},{48334,40000,26667,13334,0}))*LOOKUP(MAX(0,I504-ROUNDUP(IF(I504&lt;=158333,54167,I504*LOOKUP(I504,{0,158334,300000,550000,708331},{0,0.3,0.2,0.1,0})+LOOKUP(I504,{0,158334,300000,550000,708331},{0,6667,36667,91667,162500})),0)-LOOKUP(I504,{0,2120834,2162500,2204167,2245834},{48334,40000,26667,13334,0})),{0,162501,275001,579167,750001,1500001,3333334},{0.05105,0.1021,0.2042,0.23483,0.33693,0.4084,0.45945})-LOOKUP(MAX(0,I504-ROUNDUP(IF(I504&lt;=158333,54167,I504*LOOKUP(I504,{0,158334,300000,550000,708331},{0,0.3,0.2,0.1,0})+LOOKUP(I504,{0,158334,300000,550000,708331},{0,6667,36667,91667,162500})),0)-LOOKUP(I504,{0,2120834,2162500,2204167,2245834},{48334,40000,26667,13334,0})),{0,162501,275001,579167,750001,1500001,3333334},{0,8296,36374,54113,130688,237893,408061}),-1))</f>
        <v/>
      </c>
      <c r="K504" s="25">
        <f>IF(AND(D504&gt;0,C504&gt;=E504),ROUND(B504*D504,0),0)</f>
        <v/>
      </c>
      <c r="L504" s="25">
        <f>ROUND(K504*0.14575,0)</f>
        <v/>
      </c>
      <c r="M504" s="25">
        <f>IF(K504=0,0,ROUNDDOWN(ROUND((K504-L504)*LOOKUP(I504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04" s="25">
        <f>B504*C504+K504</f>
        <v/>
      </c>
      <c r="O504" s="25">
        <f>H504*C504+L504</f>
        <v/>
      </c>
      <c r="P504" s="25">
        <f>J504*C504+M504</f>
        <v/>
      </c>
      <c r="Q504" s="25">
        <f>IF(F504=1,IF(N504&lt;741000,0,IF(N504&lt;2191000,N504-740000,IF(N504&lt;2193000,1451000,IF(N504&lt;2196000,1453000,IF(N504&lt;2200000,1456000,IF(N504&lt;6600000,ROUND(IF(FLOOR(N504,4000)&lt;=3600000,FLOOR(N504,4000)*0.7-80000,FLOOR(N504,4000)*0.8-440000),0),IF(N504&lt;=8500000,ROUNDDOWN(N504*0.9-1100000,0),N504-1950000))))))),IF(N504&lt;651000,0,IF(N504&lt;1900000,N504-650000,IF(N504&lt;6600000,ROUND(IF(FLOOR(N504,4000)&lt;=3600000,FLOOR(N504,4000)*0.7-80000,FLOOR(N504,4000)*0.8-440000),0),IF(N504&lt;=8500000,ROUNDDOWN(N504*0.9-1100000,0),N504-1950000)))))</f>
        <v/>
      </c>
      <c r="R504" s="25">
        <f>IF(F504=1,LOOKUP(Q504,{0,4890001,6550001,23500001},{1040000,670000,620000,0}),LOOKUP(Q504,{0,1320001,3360001,4890001,6550001,23500001},{950000,880000,680000,630000,580000,0}))</f>
        <v/>
      </c>
      <c r="S504" s="25">
        <f>MAX(0,ROUNDDOWN(Q504-O504-R504-G504,-3))</f>
        <v/>
      </c>
      <c r="T504" s="25">
        <f>IF(S504&lt;=0,0,ROUNDDOWN(S504*LOOKUP(S504,{0,1950001,3300001,6950001,9000001,18000001,40000001},{0.05,0.1,0.2,0.23,0.33,0.4,0.45})-LOOKUP(S504,{0,1950001,3300001,6950001,9000001,18000001,40000001},{0,97500,427500,636000,1536000,2796000,4796000}),0)+ROUNDDOWN(ROUNDDOWN(S504*LOOKUP(S504,{0,1950001,3300001,6950001,9000001,18000001,40000001},{0.05,0.1,0.2,0.23,0.33,0.4,0.45})-LOOKUP(S504,{0,1950001,3300001,6950001,9000001,18000001,40000001},{0,97500,427500,636000,1536000,2796000,4796000}),0)*0.021,0))</f>
        <v/>
      </c>
      <c r="U504" s="25">
        <f>P504-T504</f>
        <v/>
      </c>
      <c r="V504" s="26">
        <f>IF(AND(P504&gt;0,T504=0),1,0)</f>
        <v/>
      </c>
    </row>
    <row r="505">
      <c r="A505" t="inlineStr">
        <is>
          <t>1万円刻み</t>
        </is>
      </c>
      <c r="B505" s="25">
        <f>'4_1万円刻み'!$A$29</f>
        <v/>
      </c>
      <c r="C505" s="26" t="n">
        <v>11</v>
      </c>
      <c r="D505" s="27" t="n">
        <v>0</v>
      </c>
      <c r="E505" s="26" t="n">
        <v>7</v>
      </c>
      <c r="F505" s="26" t="n">
        <v>1</v>
      </c>
      <c r="G505" s="25" t="n">
        <v>0</v>
      </c>
      <c r="H505" s="25">
        <f>ROUND(B505*0.14575,0)</f>
        <v/>
      </c>
      <c r="I505" s="25">
        <f>B505-H505</f>
        <v/>
      </c>
      <c r="J505" s="25">
        <f>IF(MAX(0,I505-ROUNDUP(IF(I505&lt;=158333,54167,I505*LOOKUP(I505,{0,158334,300000,550000,708331},{0,0.3,0.2,0.1,0})+LOOKUP(I505,{0,158334,300000,550000,708331},{0,6667,36667,91667,162500})),0)-LOOKUP(I505,{0,2120834,2162500,2204167,2245834},{48334,40000,26667,13334,0}))&lt;=0,0,ROUND(MAX(0,I505-ROUNDUP(IF(I505&lt;=158333,54167,I505*LOOKUP(I505,{0,158334,300000,550000,708331},{0,0.3,0.2,0.1,0})+LOOKUP(I505,{0,158334,300000,550000,708331},{0,6667,36667,91667,162500})),0)-LOOKUP(I505,{0,2120834,2162500,2204167,2245834},{48334,40000,26667,13334,0}))*LOOKUP(MAX(0,I505-ROUNDUP(IF(I505&lt;=158333,54167,I505*LOOKUP(I505,{0,158334,300000,550000,708331},{0,0.3,0.2,0.1,0})+LOOKUP(I505,{0,158334,300000,550000,708331},{0,6667,36667,91667,162500})),0)-LOOKUP(I505,{0,2120834,2162500,2204167,2245834},{48334,40000,26667,13334,0})),{0,162501,275001,579167,750001,1500001,3333334},{0.05105,0.1021,0.2042,0.23483,0.33693,0.4084,0.45945})-LOOKUP(MAX(0,I505-ROUNDUP(IF(I505&lt;=158333,54167,I505*LOOKUP(I505,{0,158334,300000,550000,708331},{0,0.3,0.2,0.1,0})+LOOKUP(I505,{0,158334,300000,550000,708331},{0,6667,36667,91667,162500})),0)-LOOKUP(I505,{0,2120834,2162500,2204167,2245834},{48334,40000,26667,13334,0})),{0,162501,275001,579167,750001,1500001,3333334},{0,8296,36374,54113,130688,237893,408061}),-1))</f>
        <v/>
      </c>
      <c r="K505" s="25">
        <f>IF(AND(D505&gt;0,C505&gt;=E505),ROUND(B505*D505,0),0)</f>
        <v/>
      </c>
      <c r="L505" s="25">
        <f>ROUND(K505*0.14575,0)</f>
        <v/>
      </c>
      <c r="M505" s="25">
        <f>IF(K505=0,0,ROUNDDOWN(ROUND((K505-L505)*LOOKUP(I505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05" s="25">
        <f>B505*C505+K505</f>
        <v/>
      </c>
      <c r="O505" s="25">
        <f>H505*C505+L505</f>
        <v/>
      </c>
      <c r="P505" s="25">
        <f>J505*C505+M505</f>
        <v/>
      </c>
      <c r="Q505" s="25">
        <f>IF(F505=1,IF(N505&lt;741000,0,IF(N505&lt;2191000,N505-740000,IF(N505&lt;2193000,1451000,IF(N505&lt;2196000,1453000,IF(N505&lt;2200000,1456000,IF(N505&lt;6600000,ROUND(IF(FLOOR(N505,4000)&lt;=3600000,FLOOR(N505,4000)*0.7-80000,FLOOR(N505,4000)*0.8-440000),0),IF(N505&lt;=8500000,ROUNDDOWN(N505*0.9-1100000,0),N505-1950000))))))),IF(N505&lt;651000,0,IF(N505&lt;1900000,N505-650000,IF(N505&lt;6600000,ROUND(IF(FLOOR(N505,4000)&lt;=3600000,FLOOR(N505,4000)*0.7-80000,FLOOR(N505,4000)*0.8-440000),0),IF(N505&lt;=8500000,ROUNDDOWN(N505*0.9-1100000,0),N505-1950000)))))</f>
        <v/>
      </c>
      <c r="R505" s="25">
        <f>IF(F505=1,LOOKUP(Q505,{0,4890001,6550001,23500001},{1040000,670000,620000,0}),LOOKUP(Q505,{0,1320001,3360001,4890001,6550001,23500001},{950000,880000,680000,630000,580000,0}))</f>
        <v/>
      </c>
      <c r="S505" s="25">
        <f>MAX(0,ROUNDDOWN(Q505-O505-R505-G505,-3))</f>
        <v/>
      </c>
      <c r="T505" s="25">
        <f>IF(S505&lt;=0,0,ROUNDDOWN(S505*LOOKUP(S505,{0,1950001,3300001,6950001,9000001,18000001,40000001},{0.05,0.1,0.2,0.23,0.33,0.4,0.45})-LOOKUP(S505,{0,1950001,3300001,6950001,9000001,18000001,40000001},{0,97500,427500,636000,1536000,2796000,4796000}),0)+ROUNDDOWN(ROUNDDOWN(S505*LOOKUP(S505,{0,1950001,3300001,6950001,9000001,18000001,40000001},{0.05,0.1,0.2,0.23,0.33,0.4,0.45})-LOOKUP(S505,{0,1950001,3300001,6950001,9000001,18000001,40000001},{0,97500,427500,636000,1536000,2796000,4796000}),0)*0.021,0))</f>
        <v/>
      </c>
      <c r="U505" s="25">
        <f>P505-T505</f>
        <v/>
      </c>
      <c r="V505" s="26">
        <f>IF(AND(P505&gt;0,T505=0),1,0)</f>
        <v/>
      </c>
    </row>
    <row r="506">
      <c r="A506" t="inlineStr">
        <is>
          <t>1万円刻み</t>
        </is>
      </c>
      <c r="B506" s="25">
        <f>'4_1万円刻み'!$A$29</f>
        <v/>
      </c>
      <c r="C506" s="26" t="n">
        <v>12</v>
      </c>
      <c r="D506" s="27" t="n">
        <v>0</v>
      </c>
      <c r="E506" s="26" t="n">
        <v>7</v>
      </c>
      <c r="F506" s="26" t="n">
        <v>1</v>
      </c>
      <c r="G506" s="25" t="n">
        <v>0</v>
      </c>
      <c r="H506" s="25">
        <f>ROUND(B506*0.14575,0)</f>
        <v/>
      </c>
      <c r="I506" s="25">
        <f>B506-H506</f>
        <v/>
      </c>
      <c r="J506" s="25">
        <f>IF(MAX(0,I506-ROUNDUP(IF(I506&lt;=158333,54167,I506*LOOKUP(I506,{0,158334,300000,550000,708331},{0,0.3,0.2,0.1,0})+LOOKUP(I506,{0,158334,300000,550000,708331},{0,6667,36667,91667,162500})),0)-LOOKUP(I506,{0,2120834,2162500,2204167,2245834},{48334,40000,26667,13334,0}))&lt;=0,0,ROUND(MAX(0,I506-ROUNDUP(IF(I506&lt;=158333,54167,I506*LOOKUP(I506,{0,158334,300000,550000,708331},{0,0.3,0.2,0.1,0})+LOOKUP(I506,{0,158334,300000,550000,708331},{0,6667,36667,91667,162500})),0)-LOOKUP(I506,{0,2120834,2162500,2204167,2245834},{48334,40000,26667,13334,0}))*LOOKUP(MAX(0,I506-ROUNDUP(IF(I506&lt;=158333,54167,I506*LOOKUP(I506,{0,158334,300000,550000,708331},{0,0.3,0.2,0.1,0})+LOOKUP(I506,{0,158334,300000,550000,708331},{0,6667,36667,91667,162500})),0)-LOOKUP(I506,{0,2120834,2162500,2204167,2245834},{48334,40000,26667,13334,0})),{0,162501,275001,579167,750001,1500001,3333334},{0.05105,0.1021,0.2042,0.23483,0.33693,0.4084,0.45945})-LOOKUP(MAX(0,I506-ROUNDUP(IF(I506&lt;=158333,54167,I506*LOOKUP(I506,{0,158334,300000,550000,708331},{0,0.3,0.2,0.1,0})+LOOKUP(I506,{0,158334,300000,550000,708331},{0,6667,36667,91667,162500})),0)-LOOKUP(I506,{0,2120834,2162500,2204167,2245834},{48334,40000,26667,13334,0})),{0,162501,275001,579167,750001,1500001,3333334},{0,8296,36374,54113,130688,237893,408061}),-1))</f>
        <v/>
      </c>
      <c r="K506" s="25">
        <f>IF(AND(D506&gt;0,C506&gt;=E506),ROUND(B506*D506,0),0)</f>
        <v/>
      </c>
      <c r="L506" s="25">
        <f>ROUND(K506*0.14575,0)</f>
        <v/>
      </c>
      <c r="M506" s="25">
        <f>IF(K506=0,0,ROUNDDOWN(ROUND((K506-L506)*LOOKUP(I506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06" s="25">
        <f>B506*C506+K506</f>
        <v/>
      </c>
      <c r="O506" s="25">
        <f>H506*C506+L506</f>
        <v/>
      </c>
      <c r="P506" s="25">
        <f>J506*C506+M506</f>
        <v/>
      </c>
      <c r="Q506" s="25">
        <f>IF(F506=1,IF(N506&lt;741000,0,IF(N506&lt;2191000,N506-740000,IF(N506&lt;2193000,1451000,IF(N506&lt;2196000,1453000,IF(N506&lt;2200000,1456000,IF(N506&lt;6600000,ROUND(IF(FLOOR(N506,4000)&lt;=3600000,FLOOR(N506,4000)*0.7-80000,FLOOR(N506,4000)*0.8-440000),0),IF(N506&lt;=8500000,ROUNDDOWN(N506*0.9-1100000,0),N506-1950000))))))),IF(N506&lt;651000,0,IF(N506&lt;1900000,N506-650000,IF(N506&lt;6600000,ROUND(IF(FLOOR(N506,4000)&lt;=3600000,FLOOR(N506,4000)*0.7-80000,FLOOR(N506,4000)*0.8-440000),0),IF(N506&lt;=8500000,ROUNDDOWN(N506*0.9-1100000,0),N506-1950000)))))</f>
        <v/>
      </c>
      <c r="R506" s="25">
        <f>IF(F506=1,LOOKUP(Q506,{0,4890001,6550001,23500001},{1040000,670000,620000,0}),LOOKUP(Q506,{0,1320001,3360001,4890001,6550001,23500001},{950000,880000,680000,630000,580000,0}))</f>
        <v/>
      </c>
      <c r="S506" s="25">
        <f>MAX(0,ROUNDDOWN(Q506-O506-R506-G506,-3))</f>
        <v/>
      </c>
      <c r="T506" s="25">
        <f>IF(S506&lt;=0,0,ROUNDDOWN(S506*LOOKUP(S506,{0,1950001,3300001,6950001,9000001,18000001,40000001},{0.05,0.1,0.2,0.23,0.33,0.4,0.45})-LOOKUP(S506,{0,1950001,3300001,6950001,9000001,18000001,40000001},{0,97500,427500,636000,1536000,2796000,4796000}),0)+ROUNDDOWN(ROUNDDOWN(S506*LOOKUP(S506,{0,1950001,3300001,6950001,9000001,18000001,40000001},{0.05,0.1,0.2,0.23,0.33,0.4,0.45})-LOOKUP(S506,{0,1950001,3300001,6950001,9000001,18000001,40000001},{0,97500,427500,636000,1536000,2796000,4796000}),0)*0.021,0))</f>
        <v/>
      </c>
      <c r="U506" s="25">
        <f>P506-T506</f>
        <v/>
      </c>
      <c r="V506" s="26">
        <f>IF(AND(P506&gt;0,T506=0),1,0)</f>
        <v/>
      </c>
    </row>
    <row r="507">
      <c r="A507" t="inlineStr">
        <is>
          <t>1万円刻み</t>
        </is>
      </c>
      <c r="B507" s="25">
        <f>'4_1万円刻み'!$A$30</f>
        <v/>
      </c>
      <c r="C507" s="26" t="n">
        <v>1</v>
      </c>
      <c r="D507" s="27" t="n">
        <v>0</v>
      </c>
      <c r="E507" s="26" t="n">
        <v>7</v>
      </c>
      <c r="F507" s="26" t="n">
        <v>1</v>
      </c>
      <c r="G507" s="25" t="n">
        <v>0</v>
      </c>
      <c r="H507" s="25">
        <f>ROUND(B507*0.14575,0)</f>
        <v/>
      </c>
      <c r="I507" s="25">
        <f>B507-H507</f>
        <v/>
      </c>
      <c r="J507" s="25">
        <f>IF(MAX(0,I507-ROUNDUP(IF(I507&lt;=158333,54167,I507*LOOKUP(I507,{0,158334,300000,550000,708331},{0,0.3,0.2,0.1,0})+LOOKUP(I507,{0,158334,300000,550000,708331},{0,6667,36667,91667,162500})),0)-LOOKUP(I507,{0,2120834,2162500,2204167,2245834},{48334,40000,26667,13334,0}))&lt;=0,0,ROUND(MAX(0,I507-ROUNDUP(IF(I507&lt;=158333,54167,I507*LOOKUP(I507,{0,158334,300000,550000,708331},{0,0.3,0.2,0.1,0})+LOOKUP(I507,{0,158334,300000,550000,708331},{0,6667,36667,91667,162500})),0)-LOOKUP(I507,{0,2120834,2162500,2204167,2245834},{48334,40000,26667,13334,0}))*LOOKUP(MAX(0,I507-ROUNDUP(IF(I507&lt;=158333,54167,I507*LOOKUP(I507,{0,158334,300000,550000,708331},{0,0.3,0.2,0.1,0})+LOOKUP(I507,{0,158334,300000,550000,708331},{0,6667,36667,91667,162500})),0)-LOOKUP(I507,{0,2120834,2162500,2204167,2245834},{48334,40000,26667,13334,0})),{0,162501,275001,579167,750001,1500001,3333334},{0.05105,0.1021,0.2042,0.23483,0.33693,0.4084,0.45945})-LOOKUP(MAX(0,I507-ROUNDUP(IF(I507&lt;=158333,54167,I507*LOOKUP(I507,{0,158334,300000,550000,708331},{0,0.3,0.2,0.1,0})+LOOKUP(I507,{0,158334,300000,550000,708331},{0,6667,36667,91667,162500})),0)-LOOKUP(I507,{0,2120834,2162500,2204167,2245834},{48334,40000,26667,13334,0})),{0,162501,275001,579167,750001,1500001,3333334},{0,8296,36374,54113,130688,237893,408061}),-1))</f>
        <v/>
      </c>
      <c r="K507" s="25">
        <f>IF(AND(D507&gt;0,C507&gt;=E507),ROUND(B507*D507,0),0)</f>
        <v/>
      </c>
      <c r="L507" s="25">
        <f>ROUND(K507*0.14575,0)</f>
        <v/>
      </c>
      <c r="M507" s="25">
        <f>IF(K507=0,0,ROUNDDOWN(ROUND((K507-L507)*LOOKUP(I507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07" s="25">
        <f>B507*C507+K507</f>
        <v/>
      </c>
      <c r="O507" s="25">
        <f>H507*C507+L507</f>
        <v/>
      </c>
      <c r="P507" s="25">
        <f>J507*C507+M507</f>
        <v/>
      </c>
      <c r="Q507" s="25">
        <f>IF(F507=1,IF(N507&lt;741000,0,IF(N507&lt;2191000,N507-740000,IF(N507&lt;2193000,1451000,IF(N507&lt;2196000,1453000,IF(N507&lt;2200000,1456000,IF(N507&lt;6600000,ROUND(IF(FLOOR(N507,4000)&lt;=3600000,FLOOR(N507,4000)*0.7-80000,FLOOR(N507,4000)*0.8-440000),0),IF(N507&lt;=8500000,ROUNDDOWN(N507*0.9-1100000,0),N507-1950000))))))),IF(N507&lt;651000,0,IF(N507&lt;1900000,N507-650000,IF(N507&lt;6600000,ROUND(IF(FLOOR(N507,4000)&lt;=3600000,FLOOR(N507,4000)*0.7-80000,FLOOR(N507,4000)*0.8-440000),0),IF(N507&lt;=8500000,ROUNDDOWN(N507*0.9-1100000,0),N507-1950000)))))</f>
        <v/>
      </c>
      <c r="R507" s="25">
        <f>IF(F507=1,LOOKUP(Q507,{0,4890001,6550001,23500001},{1040000,670000,620000,0}),LOOKUP(Q507,{0,1320001,3360001,4890001,6550001,23500001},{950000,880000,680000,630000,580000,0}))</f>
        <v/>
      </c>
      <c r="S507" s="25">
        <f>MAX(0,ROUNDDOWN(Q507-O507-R507-G507,-3))</f>
        <v/>
      </c>
      <c r="T507" s="25">
        <f>IF(S507&lt;=0,0,ROUNDDOWN(S507*LOOKUP(S507,{0,1950001,3300001,6950001,9000001,18000001,40000001},{0.05,0.1,0.2,0.23,0.33,0.4,0.45})-LOOKUP(S507,{0,1950001,3300001,6950001,9000001,18000001,40000001},{0,97500,427500,636000,1536000,2796000,4796000}),0)+ROUNDDOWN(ROUNDDOWN(S507*LOOKUP(S507,{0,1950001,3300001,6950001,9000001,18000001,40000001},{0.05,0.1,0.2,0.23,0.33,0.4,0.45})-LOOKUP(S507,{0,1950001,3300001,6950001,9000001,18000001,40000001},{0,97500,427500,636000,1536000,2796000,4796000}),0)*0.021,0))</f>
        <v/>
      </c>
      <c r="U507" s="25">
        <f>P507-T507</f>
        <v/>
      </c>
      <c r="V507" s="26">
        <f>IF(AND(P507&gt;0,T507=0),1,0)</f>
        <v/>
      </c>
    </row>
    <row r="508">
      <c r="A508" t="inlineStr">
        <is>
          <t>1万円刻み</t>
        </is>
      </c>
      <c r="B508" s="25">
        <f>'4_1万円刻み'!$A$30</f>
        <v/>
      </c>
      <c r="C508" s="26" t="n">
        <v>2</v>
      </c>
      <c r="D508" s="27" t="n">
        <v>0</v>
      </c>
      <c r="E508" s="26" t="n">
        <v>7</v>
      </c>
      <c r="F508" s="26" t="n">
        <v>1</v>
      </c>
      <c r="G508" s="25" t="n">
        <v>0</v>
      </c>
      <c r="H508" s="25">
        <f>ROUND(B508*0.14575,0)</f>
        <v/>
      </c>
      <c r="I508" s="25">
        <f>B508-H508</f>
        <v/>
      </c>
      <c r="J508" s="25">
        <f>IF(MAX(0,I508-ROUNDUP(IF(I508&lt;=158333,54167,I508*LOOKUP(I508,{0,158334,300000,550000,708331},{0,0.3,0.2,0.1,0})+LOOKUP(I508,{0,158334,300000,550000,708331},{0,6667,36667,91667,162500})),0)-LOOKUP(I508,{0,2120834,2162500,2204167,2245834},{48334,40000,26667,13334,0}))&lt;=0,0,ROUND(MAX(0,I508-ROUNDUP(IF(I508&lt;=158333,54167,I508*LOOKUP(I508,{0,158334,300000,550000,708331},{0,0.3,0.2,0.1,0})+LOOKUP(I508,{0,158334,300000,550000,708331},{0,6667,36667,91667,162500})),0)-LOOKUP(I508,{0,2120834,2162500,2204167,2245834},{48334,40000,26667,13334,0}))*LOOKUP(MAX(0,I508-ROUNDUP(IF(I508&lt;=158333,54167,I508*LOOKUP(I508,{0,158334,300000,550000,708331},{0,0.3,0.2,0.1,0})+LOOKUP(I508,{0,158334,300000,550000,708331},{0,6667,36667,91667,162500})),0)-LOOKUP(I508,{0,2120834,2162500,2204167,2245834},{48334,40000,26667,13334,0})),{0,162501,275001,579167,750001,1500001,3333334},{0.05105,0.1021,0.2042,0.23483,0.33693,0.4084,0.45945})-LOOKUP(MAX(0,I508-ROUNDUP(IF(I508&lt;=158333,54167,I508*LOOKUP(I508,{0,158334,300000,550000,708331},{0,0.3,0.2,0.1,0})+LOOKUP(I508,{0,158334,300000,550000,708331},{0,6667,36667,91667,162500})),0)-LOOKUP(I508,{0,2120834,2162500,2204167,2245834},{48334,40000,26667,13334,0})),{0,162501,275001,579167,750001,1500001,3333334},{0,8296,36374,54113,130688,237893,408061}),-1))</f>
        <v/>
      </c>
      <c r="K508" s="25">
        <f>IF(AND(D508&gt;0,C508&gt;=E508),ROUND(B508*D508,0),0)</f>
        <v/>
      </c>
      <c r="L508" s="25">
        <f>ROUND(K508*0.14575,0)</f>
        <v/>
      </c>
      <c r="M508" s="25">
        <f>IF(K508=0,0,ROUNDDOWN(ROUND((K508-L508)*LOOKUP(I508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08" s="25">
        <f>B508*C508+K508</f>
        <v/>
      </c>
      <c r="O508" s="25">
        <f>H508*C508+L508</f>
        <v/>
      </c>
      <c r="P508" s="25">
        <f>J508*C508+M508</f>
        <v/>
      </c>
      <c r="Q508" s="25">
        <f>IF(F508=1,IF(N508&lt;741000,0,IF(N508&lt;2191000,N508-740000,IF(N508&lt;2193000,1451000,IF(N508&lt;2196000,1453000,IF(N508&lt;2200000,1456000,IF(N508&lt;6600000,ROUND(IF(FLOOR(N508,4000)&lt;=3600000,FLOOR(N508,4000)*0.7-80000,FLOOR(N508,4000)*0.8-440000),0),IF(N508&lt;=8500000,ROUNDDOWN(N508*0.9-1100000,0),N508-1950000))))))),IF(N508&lt;651000,0,IF(N508&lt;1900000,N508-650000,IF(N508&lt;6600000,ROUND(IF(FLOOR(N508,4000)&lt;=3600000,FLOOR(N508,4000)*0.7-80000,FLOOR(N508,4000)*0.8-440000),0),IF(N508&lt;=8500000,ROUNDDOWN(N508*0.9-1100000,0),N508-1950000)))))</f>
        <v/>
      </c>
      <c r="R508" s="25">
        <f>IF(F508=1,LOOKUP(Q508,{0,4890001,6550001,23500001},{1040000,670000,620000,0}),LOOKUP(Q508,{0,1320001,3360001,4890001,6550001,23500001},{950000,880000,680000,630000,580000,0}))</f>
        <v/>
      </c>
      <c r="S508" s="25">
        <f>MAX(0,ROUNDDOWN(Q508-O508-R508-G508,-3))</f>
        <v/>
      </c>
      <c r="T508" s="25">
        <f>IF(S508&lt;=0,0,ROUNDDOWN(S508*LOOKUP(S508,{0,1950001,3300001,6950001,9000001,18000001,40000001},{0.05,0.1,0.2,0.23,0.33,0.4,0.45})-LOOKUP(S508,{0,1950001,3300001,6950001,9000001,18000001,40000001},{0,97500,427500,636000,1536000,2796000,4796000}),0)+ROUNDDOWN(ROUNDDOWN(S508*LOOKUP(S508,{0,1950001,3300001,6950001,9000001,18000001,40000001},{0.05,0.1,0.2,0.23,0.33,0.4,0.45})-LOOKUP(S508,{0,1950001,3300001,6950001,9000001,18000001,40000001},{0,97500,427500,636000,1536000,2796000,4796000}),0)*0.021,0))</f>
        <v/>
      </c>
      <c r="U508" s="25">
        <f>P508-T508</f>
        <v/>
      </c>
      <c r="V508" s="26">
        <f>IF(AND(P508&gt;0,T508=0),1,0)</f>
        <v/>
      </c>
    </row>
    <row r="509">
      <c r="A509" t="inlineStr">
        <is>
          <t>1万円刻み</t>
        </is>
      </c>
      <c r="B509" s="25">
        <f>'4_1万円刻み'!$A$30</f>
        <v/>
      </c>
      <c r="C509" s="26" t="n">
        <v>3</v>
      </c>
      <c r="D509" s="27" t="n">
        <v>0</v>
      </c>
      <c r="E509" s="26" t="n">
        <v>7</v>
      </c>
      <c r="F509" s="26" t="n">
        <v>1</v>
      </c>
      <c r="G509" s="25" t="n">
        <v>0</v>
      </c>
      <c r="H509" s="25">
        <f>ROUND(B509*0.14575,0)</f>
        <v/>
      </c>
      <c r="I509" s="25">
        <f>B509-H509</f>
        <v/>
      </c>
      <c r="J509" s="25">
        <f>IF(MAX(0,I509-ROUNDUP(IF(I509&lt;=158333,54167,I509*LOOKUP(I509,{0,158334,300000,550000,708331},{0,0.3,0.2,0.1,0})+LOOKUP(I509,{0,158334,300000,550000,708331},{0,6667,36667,91667,162500})),0)-LOOKUP(I509,{0,2120834,2162500,2204167,2245834},{48334,40000,26667,13334,0}))&lt;=0,0,ROUND(MAX(0,I509-ROUNDUP(IF(I509&lt;=158333,54167,I509*LOOKUP(I509,{0,158334,300000,550000,708331},{0,0.3,0.2,0.1,0})+LOOKUP(I509,{0,158334,300000,550000,708331},{0,6667,36667,91667,162500})),0)-LOOKUP(I509,{0,2120834,2162500,2204167,2245834},{48334,40000,26667,13334,0}))*LOOKUP(MAX(0,I509-ROUNDUP(IF(I509&lt;=158333,54167,I509*LOOKUP(I509,{0,158334,300000,550000,708331},{0,0.3,0.2,0.1,0})+LOOKUP(I509,{0,158334,300000,550000,708331},{0,6667,36667,91667,162500})),0)-LOOKUP(I509,{0,2120834,2162500,2204167,2245834},{48334,40000,26667,13334,0})),{0,162501,275001,579167,750001,1500001,3333334},{0.05105,0.1021,0.2042,0.23483,0.33693,0.4084,0.45945})-LOOKUP(MAX(0,I509-ROUNDUP(IF(I509&lt;=158333,54167,I509*LOOKUP(I509,{0,158334,300000,550000,708331},{0,0.3,0.2,0.1,0})+LOOKUP(I509,{0,158334,300000,550000,708331},{0,6667,36667,91667,162500})),0)-LOOKUP(I509,{0,2120834,2162500,2204167,2245834},{48334,40000,26667,13334,0})),{0,162501,275001,579167,750001,1500001,3333334},{0,8296,36374,54113,130688,237893,408061}),-1))</f>
        <v/>
      </c>
      <c r="K509" s="25">
        <f>IF(AND(D509&gt;0,C509&gt;=E509),ROUND(B509*D509,0),0)</f>
        <v/>
      </c>
      <c r="L509" s="25">
        <f>ROUND(K509*0.14575,0)</f>
        <v/>
      </c>
      <c r="M509" s="25">
        <f>IF(K509=0,0,ROUNDDOWN(ROUND((K509-L509)*LOOKUP(I509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09" s="25">
        <f>B509*C509+K509</f>
        <v/>
      </c>
      <c r="O509" s="25">
        <f>H509*C509+L509</f>
        <v/>
      </c>
      <c r="P509" s="25">
        <f>J509*C509+M509</f>
        <v/>
      </c>
      <c r="Q509" s="25">
        <f>IF(F509=1,IF(N509&lt;741000,0,IF(N509&lt;2191000,N509-740000,IF(N509&lt;2193000,1451000,IF(N509&lt;2196000,1453000,IF(N509&lt;2200000,1456000,IF(N509&lt;6600000,ROUND(IF(FLOOR(N509,4000)&lt;=3600000,FLOOR(N509,4000)*0.7-80000,FLOOR(N509,4000)*0.8-440000),0),IF(N509&lt;=8500000,ROUNDDOWN(N509*0.9-1100000,0),N509-1950000))))))),IF(N509&lt;651000,0,IF(N509&lt;1900000,N509-650000,IF(N509&lt;6600000,ROUND(IF(FLOOR(N509,4000)&lt;=3600000,FLOOR(N509,4000)*0.7-80000,FLOOR(N509,4000)*0.8-440000),0),IF(N509&lt;=8500000,ROUNDDOWN(N509*0.9-1100000,0),N509-1950000)))))</f>
        <v/>
      </c>
      <c r="R509" s="25">
        <f>IF(F509=1,LOOKUP(Q509,{0,4890001,6550001,23500001},{1040000,670000,620000,0}),LOOKUP(Q509,{0,1320001,3360001,4890001,6550001,23500001},{950000,880000,680000,630000,580000,0}))</f>
        <v/>
      </c>
      <c r="S509" s="25">
        <f>MAX(0,ROUNDDOWN(Q509-O509-R509-G509,-3))</f>
        <v/>
      </c>
      <c r="T509" s="25">
        <f>IF(S509&lt;=0,0,ROUNDDOWN(S509*LOOKUP(S509,{0,1950001,3300001,6950001,9000001,18000001,40000001},{0.05,0.1,0.2,0.23,0.33,0.4,0.45})-LOOKUP(S509,{0,1950001,3300001,6950001,9000001,18000001,40000001},{0,97500,427500,636000,1536000,2796000,4796000}),0)+ROUNDDOWN(ROUNDDOWN(S509*LOOKUP(S509,{0,1950001,3300001,6950001,9000001,18000001,40000001},{0.05,0.1,0.2,0.23,0.33,0.4,0.45})-LOOKUP(S509,{0,1950001,3300001,6950001,9000001,18000001,40000001},{0,97500,427500,636000,1536000,2796000,4796000}),0)*0.021,0))</f>
        <v/>
      </c>
      <c r="U509" s="25">
        <f>P509-T509</f>
        <v/>
      </c>
      <c r="V509" s="26">
        <f>IF(AND(P509&gt;0,T509=0),1,0)</f>
        <v/>
      </c>
    </row>
    <row r="510">
      <c r="A510" t="inlineStr">
        <is>
          <t>1万円刻み</t>
        </is>
      </c>
      <c r="B510" s="25">
        <f>'4_1万円刻み'!$A$30</f>
        <v/>
      </c>
      <c r="C510" s="26" t="n">
        <v>4</v>
      </c>
      <c r="D510" s="27" t="n">
        <v>0</v>
      </c>
      <c r="E510" s="26" t="n">
        <v>7</v>
      </c>
      <c r="F510" s="26" t="n">
        <v>1</v>
      </c>
      <c r="G510" s="25" t="n">
        <v>0</v>
      </c>
      <c r="H510" s="25">
        <f>ROUND(B510*0.14575,0)</f>
        <v/>
      </c>
      <c r="I510" s="25">
        <f>B510-H510</f>
        <v/>
      </c>
      <c r="J510" s="25">
        <f>IF(MAX(0,I510-ROUNDUP(IF(I510&lt;=158333,54167,I510*LOOKUP(I510,{0,158334,300000,550000,708331},{0,0.3,0.2,0.1,0})+LOOKUP(I510,{0,158334,300000,550000,708331},{0,6667,36667,91667,162500})),0)-LOOKUP(I510,{0,2120834,2162500,2204167,2245834},{48334,40000,26667,13334,0}))&lt;=0,0,ROUND(MAX(0,I510-ROUNDUP(IF(I510&lt;=158333,54167,I510*LOOKUP(I510,{0,158334,300000,550000,708331},{0,0.3,0.2,0.1,0})+LOOKUP(I510,{0,158334,300000,550000,708331},{0,6667,36667,91667,162500})),0)-LOOKUP(I510,{0,2120834,2162500,2204167,2245834},{48334,40000,26667,13334,0}))*LOOKUP(MAX(0,I510-ROUNDUP(IF(I510&lt;=158333,54167,I510*LOOKUP(I510,{0,158334,300000,550000,708331},{0,0.3,0.2,0.1,0})+LOOKUP(I510,{0,158334,300000,550000,708331},{0,6667,36667,91667,162500})),0)-LOOKUP(I510,{0,2120834,2162500,2204167,2245834},{48334,40000,26667,13334,0})),{0,162501,275001,579167,750001,1500001,3333334},{0.05105,0.1021,0.2042,0.23483,0.33693,0.4084,0.45945})-LOOKUP(MAX(0,I510-ROUNDUP(IF(I510&lt;=158333,54167,I510*LOOKUP(I510,{0,158334,300000,550000,708331},{0,0.3,0.2,0.1,0})+LOOKUP(I510,{0,158334,300000,550000,708331},{0,6667,36667,91667,162500})),0)-LOOKUP(I510,{0,2120834,2162500,2204167,2245834},{48334,40000,26667,13334,0})),{0,162501,275001,579167,750001,1500001,3333334},{0,8296,36374,54113,130688,237893,408061}),-1))</f>
        <v/>
      </c>
      <c r="K510" s="25">
        <f>IF(AND(D510&gt;0,C510&gt;=E510),ROUND(B510*D510,0),0)</f>
        <v/>
      </c>
      <c r="L510" s="25">
        <f>ROUND(K510*0.14575,0)</f>
        <v/>
      </c>
      <c r="M510" s="25">
        <f>IF(K510=0,0,ROUNDDOWN(ROUND((K510-L510)*LOOKUP(I510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10" s="25">
        <f>B510*C510+K510</f>
        <v/>
      </c>
      <c r="O510" s="25">
        <f>H510*C510+L510</f>
        <v/>
      </c>
      <c r="P510" s="25">
        <f>J510*C510+M510</f>
        <v/>
      </c>
      <c r="Q510" s="25">
        <f>IF(F510=1,IF(N510&lt;741000,0,IF(N510&lt;2191000,N510-740000,IF(N510&lt;2193000,1451000,IF(N510&lt;2196000,1453000,IF(N510&lt;2200000,1456000,IF(N510&lt;6600000,ROUND(IF(FLOOR(N510,4000)&lt;=3600000,FLOOR(N510,4000)*0.7-80000,FLOOR(N510,4000)*0.8-440000),0),IF(N510&lt;=8500000,ROUNDDOWN(N510*0.9-1100000,0),N510-1950000))))))),IF(N510&lt;651000,0,IF(N510&lt;1900000,N510-650000,IF(N510&lt;6600000,ROUND(IF(FLOOR(N510,4000)&lt;=3600000,FLOOR(N510,4000)*0.7-80000,FLOOR(N510,4000)*0.8-440000),0),IF(N510&lt;=8500000,ROUNDDOWN(N510*0.9-1100000,0),N510-1950000)))))</f>
        <v/>
      </c>
      <c r="R510" s="25">
        <f>IF(F510=1,LOOKUP(Q510,{0,4890001,6550001,23500001},{1040000,670000,620000,0}),LOOKUP(Q510,{0,1320001,3360001,4890001,6550001,23500001},{950000,880000,680000,630000,580000,0}))</f>
        <v/>
      </c>
      <c r="S510" s="25">
        <f>MAX(0,ROUNDDOWN(Q510-O510-R510-G510,-3))</f>
        <v/>
      </c>
      <c r="T510" s="25">
        <f>IF(S510&lt;=0,0,ROUNDDOWN(S510*LOOKUP(S510,{0,1950001,3300001,6950001,9000001,18000001,40000001},{0.05,0.1,0.2,0.23,0.33,0.4,0.45})-LOOKUP(S510,{0,1950001,3300001,6950001,9000001,18000001,40000001},{0,97500,427500,636000,1536000,2796000,4796000}),0)+ROUNDDOWN(ROUNDDOWN(S510*LOOKUP(S510,{0,1950001,3300001,6950001,9000001,18000001,40000001},{0.05,0.1,0.2,0.23,0.33,0.4,0.45})-LOOKUP(S510,{0,1950001,3300001,6950001,9000001,18000001,40000001},{0,97500,427500,636000,1536000,2796000,4796000}),0)*0.021,0))</f>
        <v/>
      </c>
      <c r="U510" s="25">
        <f>P510-T510</f>
        <v/>
      </c>
      <c r="V510" s="26">
        <f>IF(AND(P510&gt;0,T510=0),1,0)</f>
        <v/>
      </c>
    </row>
    <row r="511">
      <c r="A511" t="inlineStr">
        <is>
          <t>1万円刻み</t>
        </is>
      </c>
      <c r="B511" s="25">
        <f>'4_1万円刻み'!$A$30</f>
        <v/>
      </c>
      <c r="C511" s="26" t="n">
        <v>5</v>
      </c>
      <c r="D511" s="27" t="n">
        <v>0</v>
      </c>
      <c r="E511" s="26" t="n">
        <v>7</v>
      </c>
      <c r="F511" s="26" t="n">
        <v>1</v>
      </c>
      <c r="G511" s="25" t="n">
        <v>0</v>
      </c>
      <c r="H511" s="25">
        <f>ROUND(B511*0.14575,0)</f>
        <v/>
      </c>
      <c r="I511" s="25">
        <f>B511-H511</f>
        <v/>
      </c>
      <c r="J511" s="25">
        <f>IF(MAX(0,I511-ROUNDUP(IF(I511&lt;=158333,54167,I511*LOOKUP(I511,{0,158334,300000,550000,708331},{0,0.3,0.2,0.1,0})+LOOKUP(I511,{0,158334,300000,550000,708331},{0,6667,36667,91667,162500})),0)-LOOKUP(I511,{0,2120834,2162500,2204167,2245834},{48334,40000,26667,13334,0}))&lt;=0,0,ROUND(MAX(0,I511-ROUNDUP(IF(I511&lt;=158333,54167,I511*LOOKUP(I511,{0,158334,300000,550000,708331},{0,0.3,0.2,0.1,0})+LOOKUP(I511,{0,158334,300000,550000,708331},{0,6667,36667,91667,162500})),0)-LOOKUP(I511,{0,2120834,2162500,2204167,2245834},{48334,40000,26667,13334,0}))*LOOKUP(MAX(0,I511-ROUNDUP(IF(I511&lt;=158333,54167,I511*LOOKUP(I511,{0,158334,300000,550000,708331},{0,0.3,0.2,0.1,0})+LOOKUP(I511,{0,158334,300000,550000,708331},{0,6667,36667,91667,162500})),0)-LOOKUP(I511,{0,2120834,2162500,2204167,2245834},{48334,40000,26667,13334,0})),{0,162501,275001,579167,750001,1500001,3333334},{0.05105,0.1021,0.2042,0.23483,0.33693,0.4084,0.45945})-LOOKUP(MAX(0,I511-ROUNDUP(IF(I511&lt;=158333,54167,I511*LOOKUP(I511,{0,158334,300000,550000,708331},{0,0.3,0.2,0.1,0})+LOOKUP(I511,{0,158334,300000,550000,708331},{0,6667,36667,91667,162500})),0)-LOOKUP(I511,{0,2120834,2162500,2204167,2245834},{48334,40000,26667,13334,0})),{0,162501,275001,579167,750001,1500001,3333334},{0,8296,36374,54113,130688,237893,408061}),-1))</f>
        <v/>
      </c>
      <c r="K511" s="25">
        <f>IF(AND(D511&gt;0,C511&gt;=E511),ROUND(B511*D511,0),0)</f>
        <v/>
      </c>
      <c r="L511" s="25">
        <f>ROUND(K511*0.14575,0)</f>
        <v/>
      </c>
      <c r="M511" s="25">
        <f>IF(K511=0,0,ROUNDDOWN(ROUND((K511-L511)*LOOKUP(I511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11" s="25">
        <f>B511*C511+K511</f>
        <v/>
      </c>
      <c r="O511" s="25">
        <f>H511*C511+L511</f>
        <v/>
      </c>
      <c r="P511" s="25">
        <f>J511*C511+M511</f>
        <v/>
      </c>
      <c r="Q511" s="25">
        <f>IF(F511=1,IF(N511&lt;741000,0,IF(N511&lt;2191000,N511-740000,IF(N511&lt;2193000,1451000,IF(N511&lt;2196000,1453000,IF(N511&lt;2200000,1456000,IF(N511&lt;6600000,ROUND(IF(FLOOR(N511,4000)&lt;=3600000,FLOOR(N511,4000)*0.7-80000,FLOOR(N511,4000)*0.8-440000),0),IF(N511&lt;=8500000,ROUNDDOWN(N511*0.9-1100000,0),N511-1950000))))))),IF(N511&lt;651000,0,IF(N511&lt;1900000,N511-650000,IF(N511&lt;6600000,ROUND(IF(FLOOR(N511,4000)&lt;=3600000,FLOOR(N511,4000)*0.7-80000,FLOOR(N511,4000)*0.8-440000),0),IF(N511&lt;=8500000,ROUNDDOWN(N511*0.9-1100000,0),N511-1950000)))))</f>
        <v/>
      </c>
      <c r="R511" s="25">
        <f>IF(F511=1,LOOKUP(Q511,{0,4890001,6550001,23500001},{1040000,670000,620000,0}),LOOKUP(Q511,{0,1320001,3360001,4890001,6550001,23500001},{950000,880000,680000,630000,580000,0}))</f>
        <v/>
      </c>
      <c r="S511" s="25">
        <f>MAX(0,ROUNDDOWN(Q511-O511-R511-G511,-3))</f>
        <v/>
      </c>
      <c r="T511" s="25">
        <f>IF(S511&lt;=0,0,ROUNDDOWN(S511*LOOKUP(S511,{0,1950001,3300001,6950001,9000001,18000001,40000001},{0.05,0.1,0.2,0.23,0.33,0.4,0.45})-LOOKUP(S511,{0,1950001,3300001,6950001,9000001,18000001,40000001},{0,97500,427500,636000,1536000,2796000,4796000}),0)+ROUNDDOWN(ROUNDDOWN(S511*LOOKUP(S511,{0,1950001,3300001,6950001,9000001,18000001,40000001},{0.05,0.1,0.2,0.23,0.33,0.4,0.45})-LOOKUP(S511,{0,1950001,3300001,6950001,9000001,18000001,40000001},{0,97500,427500,636000,1536000,2796000,4796000}),0)*0.021,0))</f>
        <v/>
      </c>
      <c r="U511" s="25">
        <f>P511-T511</f>
        <v/>
      </c>
      <c r="V511" s="26">
        <f>IF(AND(P511&gt;0,T511=0),1,0)</f>
        <v/>
      </c>
    </row>
    <row r="512">
      <c r="A512" t="inlineStr">
        <is>
          <t>1万円刻み</t>
        </is>
      </c>
      <c r="B512" s="25">
        <f>'4_1万円刻み'!$A$30</f>
        <v/>
      </c>
      <c r="C512" s="26" t="n">
        <v>6</v>
      </c>
      <c r="D512" s="27" t="n">
        <v>0</v>
      </c>
      <c r="E512" s="26" t="n">
        <v>7</v>
      </c>
      <c r="F512" s="26" t="n">
        <v>1</v>
      </c>
      <c r="G512" s="25" t="n">
        <v>0</v>
      </c>
      <c r="H512" s="25">
        <f>ROUND(B512*0.14575,0)</f>
        <v/>
      </c>
      <c r="I512" s="25">
        <f>B512-H512</f>
        <v/>
      </c>
      <c r="J512" s="25">
        <f>IF(MAX(0,I512-ROUNDUP(IF(I512&lt;=158333,54167,I512*LOOKUP(I512,{0,158334,300000,550000,708331},{0,0.3,0.2,0.1,0})+LOOKUP(I512,{0,158334,300000,550000,708331},{0,6667,36667,91667,162500})),0)-LOOKUP(I512,{0,2120834,2162500,2204167,2245834},{48334,40000,26667,13334,0}))&lt;=0,0,ROUND(MAX(0,I512-ROUNDUP(IF(I512&lt;=158333,54167,I512*LOOKUP(I512,{0,158334,300000,550000,708331},{0,0.3,0.2,0.1,0})+LOOKUP(I512,{0,158334,300000,550000,708331},{0,6667,36667,91667,162500})),0)-LOOKUP(I512,{0,2120834,2162500,2204167,2245834},{48334,40000,26667,13334,0}))*LOOKUP(MAX(0,I512-ROUNDUP(IF(I512&lt;=158333,54167,I512*LOOKUP(I512,{0,158334,300000,550000,708331},{0,0.3,0.2,0.1,0})+LOOKUP(I512,{0,158334,300000,550000,708331},{0,6667,36667,91667,162500})),0)-LOOKUP(I512,{0,2120834,2162500,2204167,2245834},{48334,40000,26667,13334,0})),{0,162501,275001,579167,750001,1500001,3333334},{0.05105,0.1021,0.2042,0.23483,0.33693,0.4084,0.45945})-LOOKUP(MAX(0,I512-ROUNDUP(IF(I512&lt;=158333,54167,I512*LOOKUP(I512,{0,158334,300000,550000,708331},{0,0.3,0.2,0.1,0})+LOOKUP(I512,{0,158334,300000,550000,708331},{0,6667,36667,91667,162500})),0)-LOOKUP(I512,{0,2120834,2162500,2204167,2245834},{48334,40000,26667,13334,0})),{0,162501,275001,579167,750001,1500001,3333334},{0,8296,36374,54113,130688,237893,408061}),-1))</f>
        <v/>
      </c>
      <c r="K512" s="25">
        <f>IF(AND(D512&gt;0,C512&gt;=E512),ROUND(B512*D512,0),0)</f>
        <v/>
      </c>
      <c r="L512" s="25">
        <f>ROUND(K512*0.14575,0)</f>
        <v/>
      </c>
      <c r="M512" s="25">
        <f>IF(K512=0,0,ROUNDDOWN(ROUND((K512-L512)*LOOKUP(I512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12" s="25">
        <f>B512*C512+K512</f>
        <v/>
      </c>
      <c r="O512" s="25">
        <f>H512*C512+L512</f>
        <v/>
      </c>
      <c r="P512" s="25">
        <f>J512*C512+M512</f>
        <v/>
      </c>
      <c r="Q512" s="25">
        <f>IF(F512=1,IF(N512&lt;741000,0,IF(N512&lt;2191000,N512-740000,IF(N512&lt;2193000,1451000,IF(N512&lt;2196000,1453000,IF(N512&lt;2200000,1456000,IF(N512&lt;6600000,ROUND(IF(FLOOR(N512,4000)&lt;=3600000,FLOOR(N512,4000)*0.7-80000,FLOOR(N512,4000)*0.8-440000),0),IF(N512&lt;=8500000,ROUNDDOWN(N512*0.9-1100000,0),N512-1950000))))))),IF(N512&lt;651000,0,IF(N512&lt;1900000,N512-650000,IF(N512&lt;6600000,ROUND(IF(FLOOR(N512,4000)&lt;=3600000,FLOOR(N512,4000)*0.7-80000,FLOOR(N512,4000)*0.8-440000),0),IF(N512&lt;=8500000,ROUNDDOWN(N512*0.9-1100000,0),N512-1950000)))))</f>
        <v/>
      </c>
      <c r="R512" s="25">
        <f>IF(F512=1,LOOKUP(Q512,{0,4890001,6550001,23500001},{1040000,670000,620000,0}),LOOKUP(Q512,{0,1320001,3360001,4890001,6550001,23500001},{950000,880000,680000,630000,580000,0}))</f>
        <v/>
      </c>
      <c r="S512" s="25">
        <f>MAX(0,ROUNDDOWN(Q512-O512-R512-G512,-3))</f>
        <v/>
      </c>
      <c r="T512" s="25">
        <f>IF(S512&lt;=0,0,ROUNDDOWN(S512*LOOKUP(S512,{0,1950001,3300001,6950001,9000001,18000001,40000001},{0.05,0.1,0.2,0.23,0.33,0.4,0.45})-LOOKUP(S512,{0,1950001,3300001,6950001,9000001,18000001,40000001},{0,97500,427500,636000,1536000,2796000,4796000}),0)+ROUNDDOWN(ROUNDDOWN(S512*LOOKUP(S512,{0,1950001,3300001,6950001,9000001,18000001,40000001},{0.05,0.1,0.2,0.23,0.33,0.4,0.45})-LOOKUP(S512,{0,1950001,3300001,6950001,9000001,18000001,40000001},{0,97500,427500,636000,1536000,2796000,4796000}),0)*0.021,0))</f>
        <v/>
      </c>
      <c r="U512" s="25">
        <f>P512-T512</f>
        <v/>
      </c>
      <c r="V512" s="26">
        <f>IF(AND(P512&gt;0,T512=0),1,0)</f>
        <v/>
      </c>
    </row>
    <row r="513">
      <c r="A513" t="inlineStr">
        <is>
          <t>1万円刻み</t>
        </is>
      </c>
      <c r="B513" s="25">
        <f>'4_1万円刻み'!$A$30</f>
        <v/>
      </c>
      <c r="C513" s="26" t="n">
        <v>7</v>
      </c>
      <c r="D513" s="27" t="n">
        <v>0</v>
      </c>
      <c r="E513" s="26" t="n">
        <v>7</v>
      </c>
      <c r="F513" s="26" t="n">
        <v>1</v>
      </c>
      <c r="G513" s="25" t="n">
        <v>0</v>
      </c>
      <c r="H513" s="25">
        <f>ROUND(B513*0.14575,0)</f>
        <v/>
      </c>
      <c r="I513" s="25">
        <f>B513-H513</f>
        <v/>
      </c>
      <c r="J513" s="25">
        <f>IF(MAX(0,I513-ROUNDUP(IF(I513&lt;=158333,54167,I513*LOOKUP(I513,{0,158334,300000,550000,708331},{0,0.3,0.2,0.1,0})+LOOKUP(I513,{0,158334,300000,550000,708331},{0,6667,36667,91667,162500})),0)-LOOKUP(I513,{0,2120834,2162500,2204167,2245834},{48334,40000,26667,13334,0}))&lt;=0,0,ROUND(MAX(0,I513-ROUNDUP(IF(I513&lt;=158333,54167,I513*LOOKUP(I513,{0,158334,300000,550000,708331},{0,0.3,0.2,0.1,0})+LOOKUP(I513,{0,158334,300000,550000,708331},{0,6667,36667,91667,162500})),0)-LOOKUP(I513,{0,2120834,2162500,2204167,2245834},{48334,40000,26667,13334,0}))*LOOKUP(MAX(0,I513-ROUNDUP(IF(I513&lt;=158333,54167,I513*LOOKUP(I513,{0,158334,300000,550000,708331},{0,0.3,0.2,0.1,0})+LOOKUP(I513,{0,158334,300000,550000,708331},{0,6667,36667,91667,162500})),0)-LOOKUP(I513,{0,2120834,2162500,2204167,2245834},{48334,40000,26667,13334,0})),{0,162501,275001,579167,750001,1500001,3333334},{0.05105,0.1021,0.2042,0.23483,0.33693,0.4084,0.45945})-LOOKUP(MAX(0,I513-ROUNDUP(IF(I513&lt;=158333,54167,I513*LOOKUP(I513,{0,158334,300000,550000,708331},{0,0.3,0.2,0.1,0})+LOOKUP(I513,{0,158334,300000,550000,708331},{0,6667,36667,91667,162500})),0)-LOOKUP(I513,{0,2120834,2162500,2204167,2245834},{48334,40000,26667,13334,0})),{0,162501,275001,579167,750001,1500001,3333334},{0,8296,36374,54113,130688,237893,408061}),-1))</f>
        <v/>
      </c>
      <c r="K513" s="25">
        <f>IF(AND(D513&gt;0,C513&gt;=E513),ROUND(B513*D513,0),0)</f>
        <v/>
      </c>
      <c r="L513" s="25">
        <f>ROUND(K513*0.14575,0)</f>
        <v/>
      </c>
      <c r="M513" s="25">
        <f>IF(K513=0,0,ROUNDDOWN(ROUND((K513-L513)*LOOKUP(I513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13" s="25">
        <f>B513*C513+K513</f>
        <v/>
      </c>
      <c r="O513" s="25">
        <f>H513*C513+L513</f>
        <v/>
      </c>
      <c r="P513" s="25">
        <f>J513*C513+M513</f>
        <v/>
      </c>
      <c r="Q513" s="25">
        <f>IF(F513=1,IF(N513&lt;741000,0,IF(N513&lt;2191000,N513-740000,IF(N513&lt;2193000,1451000,IF(N513&lt;2196000,1453000,IF(N513&lt;2200000,1456000,IF(N513&lt;6600000,ROUND(IF(FLOOR(N513,4000)&lt;=3600000,FLOOR(N513,4000)*0.7-80000,FLOOR(N513,4000)*0.8-440000),0),IF(N513&lt;=8500000,ROUNDDOWN(N513*0.9-1100000,0),N513-1950000))))))),IF(N513&lt;651000,0,IF(N513&lt;1900000,N513-650000,IF(N513&lt;6600000,ROUND(IF(FLOOR(N513,4000)&lt;=3600000,FLOOR(N513,4000)*0.7-80000,FLOOR(N513,4000)*0.8-440000),0),IF(N513&lt;=8500000,ROUNDDOWN(N513*0.9-1100000,0),N513-1950000)))))</f>
        <v/>
      </c>
      <c r="R513" s="25">
        <f>IF(F513=1,LOOKUP(Q513,{0,4890001,6550001,23500001},{1040000,670000,620000,0}),LOOKUP(Q513,{0,1320001,3360001,4890001,6550001,23500001},{950000,880000,680000,630000,580000,0}))</f>
        <v/>
      </c>
      <c r="S513" s="25">
        <f>MAX(0,ROUNDDOWN(Q513-O513-R513-G513,-3))</f>
        <v/>
      </c>
      <c r="T513" s="25">
        <f>IF(S513&lt;=0,0,ROUNDDOWN(S513*LOOKUP(S513,{0,1950001,3300001,6950001,9000001,18000001,40000001},{0.05,0.1,0.2,0.23,0.33,0.4,0.45})-LOOKUP(S513,{0,1950001,3300001,6950001,9000001,18000001,40000001},{0,97500,427500,636000,1536000,2796000,4796000}),0)+ROUNDDOWN(ROUNDDOWN(S513*LOOKUP(S513,{0,1950001,3300001,6950001,9000001,18000001,40000001},{0.05,0.1,0.2,0.23,0.33,0.4,0.45})-LOOKUP(S513,{0,1950001,3300001,6950001,9000001,18000001,40000001},{0,97500,427500,636000,1536000,2796000,4796000}),0)*0.021,0))</f>
        <v/>
      </c>
      <c r="U513" s="25">
        <f>P513-T513</f>
        <v/>
      </c>
      <c r="V513" s="26">
        <f>IF(AND(P513&gt;0,T513=0),1,0)</f>
        <v/>
      </c>
    </row>
    <row r="514">
      <c r="A514" t="inlineStr">
        <is>
          <t>1万円刻み</t>
        </is>
      </c>
      <c r="B514" s="25">
        <f>'4_1万円刻み'!$A$30</f>
        <v/>
      </c>
      <c r="C514" s="26" t="n">
        <v>8</v>
      </c>
      <c r="D514" s="27" t="n">
        <v>0</v>
      </c>
      <c r="E514" s="26" t="n">
        <v>7</v>
      </c>
      <c r="F514" s="26" t="n">
        <v>1</v>
      </c>
      <c r="G514" s="25" t="n">
        <v>0</v>
      </c>
      <c r="H514" s="25">
        <f>ROUND(B514*0.14575,0)</f>
        <v/>
      </c>
      <c r="I514" s="25">
        <f>B514-H514</f>
        <v/>
      </c>
      <c r="J514" s="25">
        <f>IF(MAX(0,I514-ROUNDUP(IF(I514&lt;=158333,54167,I514*LOOKUP(I514,{0,158334,300000,550000,708331},{0,0.3,0.2,0.1,0})+LOOKUP(I514,{0,158334,300000,550000,708331},{0,6667,36667,91667,162500})),0)-LOOKUP(I514,{0,2120834,2162500,2204167,2245834},{48334,40000,26667,13334,0}))&lt;=0,0,ROUND(MAX(0,I514-ROUNDUP(IF(I514&lt;=158333,54167,I514*LOOKUP(I514,{0,158334,300000,550000,708331},{0,0.3,0.2,0.1,0})+LOOKUP(I514,{0,158334,300000,550000,708331},{0,6667,36667,91667,162500})),0)-LOOKUP(I514,{0,2120834,2162500,2204167,2245834},{48334,40000,26667,13334,0}))*LOOKUP(MAX(0,I514-ROUNDUP(IF(I514&lt;=158333,54167,I514*LOOKUP(I514,{0,158334,300000,550000,708331},{0,0.3,0.2,0.1,0})+LOOKUP(I514,{0,158334,300000,550000,708331},{0,6667,36667,91667,162500})),0)-LOOKUP(I514,{0,2120834,2162500,2204167,2245834},{48334,40000,26667,13334,0})),{0,162501,275001,579167,750001,1500001,3333334},{0.05105,0.1021,0.2042,0.23483,0.33693,0.4084,0.45945})-LOOKUP(MAX(0,I514-ROUNDUP(IF(I514&lt;=158333,54167,I514*LOOKUP(I514,{0,158334,300000,550000,708331},{0,0.3,0.2,0.1,0})+LOOKUP(I514,{0,158334,300000,550000,708331},{0,6667,36667,91667,162500})),0)-LOOKUP(I514,{0,2120834,2162500,2204167,2245834},{48334,40000,26667,13334,0})),{0,162501,275001,579167,750001,1500001,3333334},{0,8296,36374,54113,130688,237893,408061}),-1))</f>
        <v/>
      </c>
      <c r="K514" s="25">
        <f>IF(AND(D514&gt;0,C514&gt;=E514),ROUND(B514*D514,0),0)</f>
        <v/>
      </c>
      <c r="L514" s="25">
        <f>ROUND(K514*0.14575,0)</f>
        <v/>
      </c>
      <c r="M514" s="25">
        <f>IF(K514=0,0,ROUNDDOWN(ROUND((K514-L514)*LOOKUP(I514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14" s="25">
        <f>B514*C514+K514</f>
        <v/>
      </c>
      <c r="O514" s="25">
        <f>H514*C514+L514</f>
        <v/>
      </c>
      <c r="P514" s="25">
        <f>J514*C514+M514</f>
        <v/>
      </c>
      <c r="Q514" s="25">
        <f>IF(F514=1,IF(N514&lt;741000,0,IF(N514&lt;2191000,N514-740000,IF(N514&lt;2193000,1451000,IF(N514&lt;2196000,1453000,IF(N514&lt;2200000,1456000,IF(N514&lt;6600000,ROUND(IF(FLOOR(N514,4000)&lt;=3600000,FLOOR(N514,4000)*0.7-80000,FLOOR(N514,4000)*0.8-440000),0),IF(N514&lt;=8500000,ROUNDDOWN(N514*0.9-1100000,0),N514-1950000))))))),IF(N514&lt;651000,0,IF(N514&lt;1900000,N514-650000,IF(N514&lt;6600000,ROUND(IF(FLOOR(N514,4000)&lt;=3600000,FLOOR(N514,4000)*0.7-80000,FLOOR(N514,4000)*0.8-440000),0),IF(N514&lt;=8500000,ROUNDDOWN(N514*0.9-1100000,0),N514-1950000)))))</f>
        <v/>
      </c>
      <c r="R514" s="25">
        <f>IF(F514=1,LOOKUP(Q514,{0,4890001,6550001,23500001},{1040000,670000,620000,0}),LOOKUP(Q514,{0,1320001,3360001,4890001,6550001,23500001},{950000,880000,680000,630000,580000,0}))</f>
        <v/>
      </c>
      <c r="S514" s="25">
        <f>MAX(0,ROUNDDOWN(Q514-O514-R514-G514,-3))</f>
        <v/>
      </c>
      <c r="T514" s="25">
        <f>IF(S514&lt;=0,0,ROUNDDOWN(S514*LOOKUP(S514,{0,1950001,3300001,6950001,9000001,18000001,40000001},{0.05,0.1,0.2,0.23,0.33,0.4,0.45})-LOOKUP(S514,{0,1950001,3300001,6950001,9000001,18000001,40000001},{0,97500,427500,636000,1536000,2796000,4796000}),0)+ROUNDDOWN(ROUNDDOWN(S514*LOOKUP(S514,{0,1950001,3300001,6950001,9000001,18000001,40000001},{0.05,0.1,0.2,0.23,0.33,0.4,0.45})-LOOKUP(S514,{0,1950001,3300001,6950001,9000001,18000001,40000001},{0,97500,427500,636000,1536000,2796000,4796000}),0)*0.021,0))</f>
        <v/>
      </c>
      <c r="U514" s="25">
        <f>P514-T514</f>
        <v/>
      </c>
      <c r="V514" s="26">
        <f>IF(AND(P514&gt;0,T514=0),1,0)</f>
        <v/>
      </c>
    </row>
    <row r="515">
      <c r="A515" t="inlineStr">
        <is>
          <t>1万円刻み</t>
        </is>
      </c>
      <c r="B515" s="25">
        <f>'4_1万円刻み'!$A$30</f>
        <v/>
      </c>
      <c r="C515" s="26" t="n">
        <v>9</v>
      </c>
      <c r="D515" s="27" t="n">
        <v>0</v>
      </c>
      <c r="E515" s="26" t="n">
        <v>7</v>
      </c>
      <c r="F515" s="26" t="n">
        <v>1</v>
      </c>
      <c r="G515" s="25" t="n">
        <v>0</v>
      </c>
      <c r="H515" s="25">
        <f>ROUND(B515*0.14575,0)</f>
        <v/>
      </c>
      <c r="I515" s="25">
        <f>B515-H515</f>
        <v/>
      </c>
      <c r="J515" s="25">
        <f>IF(MAX(0,I515-ROUNDUP(IF(I515&lt;=158333,54167,I515*LOOKUP(I515,{0,158334,300000,550000,708331},{0,0.3,0.2,0.1,0})+LOOKUP(I515,{0,158334,300000,550000,708331},{0,6667,36667,91667,162500})),0)-LOOKUP(I515,{0,2120834,2162500,2204167,2245834},{48334,40000,26667,13334,0}))&lt;=0,0,ROUND(MAX(0,I515-ROUNDUP(IF(I515&lt;=158333,54167,I515*LOOKUP(I515,{0,158334,300000,550000,708331},{0,0.3,0.2,0.1,0})+LOOKUP(I515,{0,158334,300000,550000,708331},{0,6667,36667,91667,162500})),0)-LOOKUP(I515,{0,2120834,2162500,2204167,2245834},{48334,40000,26667,13334,0}))*LOOKUP(MAX(0,I515-ROUNDUP(IF(I515&lt;=158333,54167,I515*LOOKUP(I515,{0,158334,300000,550000,708331},{0,0.3,0.2,0.1,0})+LOOKUP(I515,{0,158334,300000,550000,708331},{0,6667,36667,91667,162500})),0)-LOOKUP(I515,{0,2120834,2162500,2204167,2245834},{48334,40000,26667,13334,0})),{0,162501,275001,579167,750001,1500001,3333334},{0.05105,0.1021,0.2042,0.23483,0.33693,0.4084,0.45945})-LOOKUP(MAX(0,I515-ROUNDUP(IF(I515&lt;=158333,54167,I515*LOOKUP(I515,{0,158334,300000,550000,708331},{0,0.3,0.2,0.1,0})+LOOKUP(I515,{0,158334,300000,550000,708331},{0,6667,36667,91667,162500})),0)-LOOKUP(I515,{0,2120834,2162500,2204167,2245834},{48334,40000,26667,13334,0})),{0,162501,275001,579167,750001,1500001,3333334},{0,8296,36374,54113,130688,237893,408061}),-1))</f>
        <v/>
      </c>
      <c r="K515" s="25">
        <f>IF(AND(D515&gt;0,C515&gt;=E515),ROUND(B515*D515,0),0)</f>
        <v/>
      </c>
      <c r="L515" s="25">
        <f>ROUND(K515*0.14575,0)</f>
        <v/>
      </c>
      <c r="M515" s="25">
        <f>IF(K515=0,0,ROUNDDOWN(ROUND((K515-L515)*LOOKUP(I515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15" s="25">
        <f>B515*C515+K515</f>
        <v/>
      </c>
      <c r="O515" s="25">
        <f>H515*C515+L515</f>
        <v/>
      </c>
      <c r="P515" s="25">
        <f>J515*C515+M515</f>
        <v/>
      </c>
      <c r="Q515" s="25">
        <f>IF(F515=1,IF(N515&lt;741000,0,IF(N515&lt;2191000,N515-740000,IF(N515&lt;2193000,1451000,IF(N515&lt;2196000,1453000,IF(N515&lt;2200000,1456000,IF(N515&lt;6600000,ROUND(IF(FLOOR(N515,4000)&lt;=3600000,FLOOR(N515,4000)*0.7-80000,FLOOR(N515,4000)*0.8-440000),0),IF(N515&lt;=8500000,ROUNDDOWN(N515*0.9-1100000,0),N515-1950000))))))),IF(N515&lt;651000,0,IF(N515&lt;1900000,N515-650000,IF(N515&lt;6600000,ROUND(IF(FLOOR(N515,4000)&lt;=3600000,FLOOR(N515,4000)*0.7-80000,FLOOR(N515,4000)*0.8-440000),0),IF(N515&lt;=8500000,ROUNDDOWN(N515*0.9-1100000,0),N515-1950000)))))</f>
        <v/>
      </c>
      <c r="R515" s="25">
        <f>IF(F515=1,LOOKUP(Q515,{0,4890001,6550001,23500001},{1040000,670000,620000,0}),LOOKUP(Q515,{0,1320001,3360001,4890001,6550001,23500001},{950000,880000,680000,630000,580000,0}))</f>
        <v/>
      </c>
      <c r="S515" s="25">
        <f>MAX(0,ROUNDDOWN(Q515-O515-R515-G515,-3))</f>
        <v/>
      </c>
      <c r="T515" s="25">
        <f>IF(S515&lt;=0,0,ROUNDDOWN(S515*LOOKUP(S515,{0,1950001,3300001,6950001,9000001,18000001,40000001},{0.05,0.1,0.2,0.23,0.33,0.4,0.45})-LOOKUP(S515,{0,1950001,3300001,6950001,9000001,18000001,40000001},{0,97500,427500,636000,1536000,2796000,4796000}),0)+ROUNDDOWN(ROUNDDOWN(S515*LOOKUP(S515,{0,1950001,3300001,6950001,9000001,18000001,40000001},{0.05,0.1,0.2,0.23,0.33,0.4,0.45})-LOOKUP(S515,{0,1950001,3300001,6950001,9000001,18000001,40000001},{0,97500,427500,636000,1536000,2796000,4796000}),0)*0.021,0))</f>
        <v/>
      </c>
      <c r="U515" s="25">
        <f>P515-T515</f>
        <v/>
      </c>
      <c r="V515" s="26">
        <f>IF(AND(P515&gt;0,T515=0),1,0)</f>
        <v/>
      </c>
    </row>
    <row r="516">
      <c r="A516" t="inlineStr">
        <is>
          <t>1万円刻み</t>
        </is>
      </c>
      <c r="B516" s="25">
        <f>'4_1万円刻み'!$A$30</f>
        <v/>
      </c>
      <c r="C516" s="26" t="n">
        <v>10</v>
      </c>
      <c r="D516" s="27" t="n">
        <v>0</v>
      </c>
      <c r="E516" s="26" t="n">
        <v>7</v>
      </c>
      <c r="F516" s="26" t="n">
        <v>1</v>
      </c>
      <c r="G516" s="25" t="n">
        <v>0</v>
      </c>
      <c r="H516" s="25">
        <f>ROUND(B516*0.14575,0)</f>
        <v/>
      </c>
      <c r="I516" s="25">
        <f>B516-H516</f>
        <v/>
      </c>
      <c r="J516" s="25">
        <f>IF(MAX(0,I516-ROUNDUP(IF(I516&lt;=158333,54167,I516*LOOKUP(I516,{0,158334,300000,550000,708331},{0,0.3,0.2,0.1,0})+LOOKUP(I516,{0,158334,300000,550000,708331},{0,6667,36667,91667,162500})),0)-LOOKUP(I516,{0,2120834,2162500,2204167,2245834},{48334,40000,26667,13334,0}))&lt;=0,0,ROUND(MAX(0,I516-ROUNDUP(IF(I516&lt;=158333,54167,I516*LOOKUP(I516,{0,158334,300000,550000,708331},{0,0.3,0.2,0.1,0})+LOOKUP(I516,{0,158334,300000,550000,708331},{0,6667,36667,91667,162500})),0)-LOOKUP(I516,{0,2120834,2162500,2204167,2245834},{48334,40000,26667,13334,0}))*LOOKUP(MAX(0,I516-ROUNDUP(IF(I516&lt;=158333,54167,I516*LOOKUP(I516,{0,158334,300000,550000,708331},{0,0.3,0.2,0.1,0})+LOOKUP(I516,{0,158334,300000,550000,708331},{0,6667,36667,91667,162500})),0)-LOOKUP(I516,{0,2120834,2162500,2204167,2245834},{48334,40000,26667,13334,0})),{0,162501,275001,579167,750001,1500001,3333334},{0.05105,0.1021,0.2042,0.23483,0.33693,0.4084,0.45945})-LOOKUP(MAX(0,I516-ROUNDUP(IF(I516&lt;=158333,54167,I516*LOOKUP(I516,{0,158334,300000,550000,708331},{0,0.3,0.2,0.1,0})+LOOKUP(I516,{0,158334,300000,550000,708331},{0,6667,36667,91667,162500})),0)-LOOKUP(I516,{0,2120834,2162500,2204167,2245834},{48334,40000,26667,13334,0})),{0,162501,275001,579167,750001,1500001,3333334},{0,8296,36374,54113,130688,237893,408061}),-1))</f>
        <v/>
      </c>
      <c r="K516" s="25">
        <f>IF(AND(D516&gt;0,C516&gt;=E516),ROUND(B516*D516,0),0)</f>
        <v/>
      </c>
      <c r="L516" s="25">
        <f>ROUND(K516*0.14575,0)</f>
        <v/>
      </c>
      <c r="M516" s="25">
        <f>IF(K516=0,0,ROUNDDOWN(ROUND((K516-L516)*LOOKUP(I516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16" s="25">
        <f>B516*C516+K516</f>
        <v/>
      </c>
      <c r="O516" s="25">
        <f>H516*C516+L516</f>
        <v/>
      </c>
      <c r="P516" s="25">
        <f>J516*C516+M516</f>
        <v/>
      </c>
      <c r="Q516" s="25">
        <f>IF(F516=1,IF(N516&lt;741000,0,IF(N516&lt;2191000,N516-740000,IF(N516&lt;2193000,1451000,IF(N516&lt;2196000,1453000,IF(N516&lt;2200000,1456000,IF(N516&lt;6600000,ROUND(IF(FLOOR(N516,4000)&lt;=3600000,FLOOR(N516,4000)*0.7-80000,FLOOR(N516,4000)*0.8-440000),0),IF(N516&lt;=8500000,ROUNDDOWN(N516*0.9-1100000,0),N516-1950000))))))),IF(N516&lt;651000,0,IF(N516&lt;1900000,N516-650000,IF(N516&lt;6600000,ROUND(IF(FLOOR(N516,4000)&lt;=3600000,FLOOR(N516,4000)*0.7-80000,FLOOR(N516,4000)*0.8-440000),0),IF(N516&lt;=8500000,ROUNDDOWN(N516*0.9-1100000,0),N516-1950000)))))</f>
        <v/>
      </c>
      <c r="R516" s="25">
        <f>IF(F516=1,LOOKUP(Q516,{0,4890001,6550001,23500001},{1040000,670000,620000,0}),LOOKUP(Q516,{0,1320001,3360001,4890001,6550001,23500001},{950000,880000,680000,630000,580000,0}))</f>
        <v/>
      </c>
      <c r="S516" s="25">
        <f>MAX(0,ROUNDDOWN(Q516-O516-R516-G516,-3))</f>
        <v/>
      </c>
      <c r="T516" s="25">
        <f>IF(S516&lt;=0,0,ROUNDDOWN(S516*LOOKUP(S516,{0,1950001,3300001,6950001,9000001,18000001,40000001},{0.05,0.1,0.2,0.23,0.33,0.4,0.45})-LOOKUP(S516,{0,1950001,3300001,6950001,9000001,18000001,40000001},{0,97500,427500,636000,1536000,2796000,4796000}),0)+ROUNDDOWN(ROUNDDOWN(S516*LOOKUP(S516,{0,1950001,3300001,6950001,9000001,18000001,40000001},{0.05,0.1,0.2,0.23,0.33,0.4,0.45})-LOOKUP(S516,{0,1950001,3300001,6950001,9000001,18000001,40000001},{0,97500,427500,636000,1536000,2796000,4796000}),0)*0.021,0))</f>
        <v/>
      </c>
      <c r="U516" s="25">
        <f>P516-T516</f>
        <v/>
      </c>
      <c r="V516" s="26">
        <f>IF(AND(P516&gt;0,T516=0),1,0)</f>
        <v/>
      </c>
    </row>
    <row r="517">
      <c r="A517" t="inlineStr">
        <is>
          <t>1万円刻み</t>
        </is>
      </c>
      <c r="B517" s="25">
        <f>'4_1万円刻み'!$A$30</f>
        <v/>
      </c>
      <c r="C517" s="26" t="n">
        <v>11</v>
      </c>
      <c r="D517" s="27" t="n">
        <v>0</v>
      </c>
      <c r="E517" s="26" t="n">
        <v>7</v>
      </c>
      <c r="F517" s="26" t="n">
        <v>1</v>
      </c>
      <c r="G517" s="25" t="n">
        <v>0</v>
      </c>
      <c r="H517" s="25">
        <f>ROUND(B517*0.14575,0)</f>
        <v/>
      </c>
      <c r="I517" s="25">
        <f>B517-H517</f>
        <v/>
      </c>
      <c r="J517" s="25">
        <f>IF(MAX(0,I517-ROUNDUP(IF(I517&lt;=158333,54167,I517*LOOKUP(I517,{0,158334,300000,550000,708331},{0,0.3,0.2,0.1,0})+LOOKUP(I517,{0,158334,300000,550000,708331},{0,6667,36667,91667,162500})),0)-LOOKUP(I517,{0,2120834,2162500,2204167,2245834},{48334,40000,26667,13334,0}))&lt;=0,0,ROUND(MAX(0,I517-ROUNDUP(IF(I517&lt;=158333,54167,I517*LOOKUP(I517,{0,158334,300000,550000,708331},{0,0.3,0.2,0.1,0})+LOOKUP(I517,{0,158334,300000,550000,708331},{0,6667,36667,91667,162500})),0)-LOOKUP(I517,{0,2120834,2162500,2204167,2245834},{48334,40000,26667,13334,0}))*LOOKUP(MAX(0,I517-ROUNDUP(IF(I517&lt;=158333,54167,I517*LOOKUP(I517,{0,158334,300000,550000,708331},{0,0.3,0.2,0.1,0})+LOOKUP(I517,{0,158334,300000,550000,708331},{0,6667,36667,91667,162500})),0)-LOOKUP(I517,{0,2120834,2162500,2204167,2245834},{48334,40000,26667,13334,0})),{0,162501,275001,579167,750001,1500001,3333334},{0.05105,0.1021,0.2042,0.23483,0.33693,0.4084,0.45945})-LOOKUP(MAX(0,I517-ROUNDUP(IF(I517&lt;=158333,54167,I517*LOOKUP(I517,{0,158334,300000,550000,708331},{0,0.3,0.2,0.1,0})+LOOKUP(I517,{0,158334,300000,550000,708331},{0,6667,36667,91667,162500})),0)-LOOKUP(I517,{0,2120834,2162500,2204167,2245834},{48334,40000,26667,13334,0})),{0,162501,275001,579167,750001,1500001,3333334},{0,8296,36374,54113,130688,237893,408061}),-1))</f>
        <v/>
      </c>
      <c r="K517" s="25">
        <f>IF(AND(D517&gt;0,C517&gt;=E517),ROUND(B517*D517,0),0)</f>
        <v/>
      </c>
      <c r="L517" s="25">
        <f>ROUND(K517*0.14575,0)</f>
        <v/>
      </c>
      <c r="M517" s="25">
        <f>IF(K517=0,0,ROUNDDOWN(ROUND((K517-L517)*LOOKUP(I517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17" s="25">
        <f>B517*C517+K517</f>
        <v/>
      </c>
      <c r="O517" s="25">
        <f>H517*C517+L517</f>
        <v/>
      </c>
      <c r="P517" s="25">
        <f>J517*C517+M517</f>
        <v/>
      </c>
      <c r="Q517" s="25">
        <f>IF(F517=1,IF(N517&lt;741000,0,IF(N517&lt;2191000,N517-740000,IF(N517&lt;2193000,1451000,IF(N517&lt;2196000,1453000,IF(N517&lt;2200000,1456000,IF(N517&lt;6600000,ROUND(IF(FLOOR(N517,4000)&lt;=3600000,FLOOR(N517,4000)*0.7-80000,FLOOR(N517,4000)*0.8-440000),0),IF(N517&lt;=8500000,ROUNDDOWN(N517*0.9-1100000,0),N517-1950000))))))),IF(N517&lt;651000,0,IF(N517&lt;1900000,N517-650000,IF(N517&lt;6600000,ROUND(IF(FLOOR(N517,4000)&lt;=3600000,FLOOR(N517,4000)*0.7-80000,FLOOR(N517,4000)*0.8-440000),0),IF(N517&lt;=8500000,ROUNDDOWN(N517*0.9-1100000,0),N517-1950000)))))</f>
        <v/>
      </c>
      <c r="R517" s="25">
        <f>IF(F517=1,LOOKUP(Q517,{0,4890001,6550001,23500001},{1040000,670000,620000,0}),LOOKUP(Q517,{0,1320001,3360001,4890001,6550001,23500001},{950000,880000,680000,630000,580000,0}))</f>
        <v/>
      </c>
      <c r="S517" s="25">
        <f>MAX(0,ROUNDDOWN(Q517-O517-R517-G517,-3))</f>
        <v/>
      </c>
      <c r="T517" s="25">
        <f>IF(S517&lt;=0,0,ROUNDDOWN(S517*LOOKUP(S517,{0,1950001,3300001,6950001,9000001,18000001,40000001},{0.05,0.1,0.2,0.23,0.33,0.4,0.45})-LOOKUP(S517,{0,1950001,3300001,6950001,9000001,18000001,40000001},{0,97500,427500,636000,1536000,2796000,4796000}),0)+ROUNDDOWN(ROUNDDOWN(S517*LOOKUP(S517,{0,1950001,3300001,6950001,9000001,18000001,40000001},{0.05,0.1,0.2,0.23,0.33,0.4,0.45})-LOOKUP(S517,{0,1950001,3300001,6950001,9000001,18000001,40000001},{0,97500,427500,636000,1536000,2796000,4796000}),0)*0.021,0))</f>
        <v/>
      </c>
      <c r="U517" s="25">
        <f>P517-T517</f>
        <v/>
      </c>
      <c r="V517" s="26">
        <f>IF(AND(P517&gt;0,T517=0),1,0)</f>
        <v/>
      </c>
    </row>
    <row r="518">
      <c r="A518" t="inlineStr">
        <is>
          <t>1万円刻み</t>
        </is>
      </c>
      <c r="B518" s="25">
        <f>'4_1万円刻み'!$A$30</f>
        <v/>
      </c>
      <c r="C518" s="26" t="n">
        <v>12</v>
      </c>
      <c r="D518" s="27" t="n">
        <v>0</v>
      </c>
      <c r="E518" s="26" t="n">
        <v>7</v>
      </c>
      <c r="F518" s="26" t="n">
        <v>1</v>
      </c>
      <c r="G518" s="25" t="n">
        <v>0</v>
      </c>
      <c r="H518" s="25">
        <f>ROUND(B518*0.14575,0)</f>
        <v/>
      </c>
      <c r="I518" s="25">
        <f>B518-H518</f>
        <v/>
      </c>
      <c r="J518" s="25">
        <f>IF(MAX(0,I518-ROUNDUP(IF(I518&lt;=158333,54167,I518*LOOKUP(I518,{0,158334,300000,550000,708331},{0,0.3,0.2,0.1,0})+LOOKUP(I518,{0,158334,300000,550000,708331},{0,6667,36667,91667,162500})),0)-LOOKUP(I518,{0,2120834,2162500,2204167,2245834},{48334,40000,26667,13334,0}))&lt;=0,0,ROUND(MAX(0,I518-ROUNDUP(IF(I518&lt;=158333,54167,I518*LOOKUP(I518,{0,158334,300000,550000,708331},{0,0.3,0.2,0.1,0})+LOOKUP(I518,{0,158334,300000,550000,708331},{0,6667,36667,91667,162500})),0)-LOOKUP(I518,{0,2120834,2162500,2204167,2245834},{48334,40000,26667,13334,0}))*LOOKUP(MAX(0,I518-ROUNDUP(IF(I518&lt;=158333,54167,I518*LOOKUP(I518,{0,158334,300000,550000,708331},{0,0.3,0.2,0.1,0})+LOOKUP(I518,{0,158334,300000,550000,708331},{0,6667,36667,91667,162500})),0)-LOOKUP(I518,{0,2120834,2162500,2204167,2245834},{48334,40000,26667,13334,0})),{0,162501,275001,579167,750001,1500001,3333334},{0.05105,0.1021,0.2042,0.23483,0.33693,0.4084,0.45945})-LOOKUP(MAX(0,I518-ROUNDUP(IF(I518&lt;=158333,54167,I518*LOOKUP(I518,{0,158334,300000,550000,708331},{0,0.3,0.2,0.1,0})+LOOKUP(I518,{0,158334,300000,550000,708331},{0,6667,36667,91667,162500})),0)-LOOKUP(I518,{0,2120834,2162500,2204167,2245834},{48334,40000,26667,13334,0})),{0,162501,275001,579167,750001,1500001,3333334},{0,8296,36374,54113,130688,237893,408061}),-1))</f>
        <v/>
      </c>
      <c r="K518" s="25">
        <f>IF(AND(D518&gt;0,C518&gt;=E518),ROUND(B518*D518,0),0)</f>
        <v/>
      </c>
      <c r="L518" s="25">
        <f>ROUND(K518*0.14575,0)</f>
        <v/>
      </c>
      <c r="M518" s="25">
        <f>IF(K518=0,0,ROUNDDOWN(ROUND((K518-L518)*LOOKUP(I518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18" s="25">
        <f>B518*C518+K518</f>
        <v/>
      </c>
      <c r="O518" s="25">
        <f>H518*C518+L518</f>
        <v/>
      </c>
      <c r="P518" s="25">
        <f>J518*C518+M518</f>
        <v/>
      </c>
      <c r="Q518" s="25">
        <f>IF(F518=1,IF(N518&lt;741000,0,IF(N518&lt;2191000,N518-740000,IF(N518&lt;2193000,1451000,IF(N518&lt;2196000,1453000,IF(N518&lt;2200000,1456000,IF(N518&lt;6600000,ROUND(IF(FLOOR(N518,4000)&lt;=3600000,FLOOR(N518,4000)*0.7-80000,FLOOR(N518,4000)*0.8-440000),0),IF(N518&lt;=8500000,ROUNDDOWN(N518*0.9-1100000,0),N518-1950000))))))),IF(N518&lt;651000,0,IF(N518&lt;1900000,N518-650000,IF(N518&lt;6600000,ROUND(IF(FLOOR(N518,4000)&lt;=3600000,FLOOR(N518,4000)*0.7-80000,FLOOR(N518,4000)*0.8-440000),0),IF(N518&lt;=8500000,ROUNDDOWN(N518*0.9-1100000,0),N518-1950000)))))</f>
        <v/>
      </c>
      <c r="R518" s="25">
        <f>IF(F518=1,LOOKUP(Q518,{0,4890001,6550001,23500001},{1040000,670000,620000,0}),LOOKUP(Q518,{0,1320001,3360001,4890001,6550001,23500001},{950000,880000,680000,630000,580000,0}))</f>
        <v/>
      </c>
      <c r="S518" s="25">
        <f>MAX(0,ROUNDDOWN(Q518-O518-R518-G518,-3))</f>
        <v/>
      </c>
      <c r="T518" s="25">
        <f>IF(S518&lt;=0,0,ROUNDDOWN(S518*LOOKUP(S518,{0,1950001,3300001,6950001,9000001,18000001,40000001},{0.05,0.1,0.2,0.23,0.33,0.4,0.45})-LOOKUP(S518,{0,1950001,3300001,6950001,9000001,18000001,40000001},{0,97500,427500,636000,1536000,2796000,4796000}),0)+ROUNDDOWN(ROUNDDOWN(S518*LOOKUP(S518,{0,1950001,3300001,6950001,9000001,18000001,40000001},{0.05,0.1,0.2,0.23,0.33,0.4,0.45})-LOOKUP(S518,{0,1950001,3300001,6950001,9000001,18000001,40000001},{0,97500,427500,636000,1536000,2796000,4796000}),0)*0.021,0))</f>
        <v/>
      </c>
      <c r="U518" s="25">
        <f>P518-T518</f>
        <v/>
      </c>
      <c r="V518" s="26">
        <f>IF(AND(P518&gt;0,T518=0),1,0)</f>
        <v/>
      </c>
    </row>
    <row r="519">
      <c r="A519" t="inlineStr">
        <is>
          <t>1万円刻み</t>
        </is>
      </c>
      <c r="B519" s="25">
        <f>'4_1万円刻み'!$A$31</f>
        <v/>
      </c>
      <c r="C519" s="26" t="n">
        <v>1</v>
      </c>
      <c r="D519" s="27" t="n">
        <v>0</v>
      </c>
      <c r="E519" s="26" t="n">
        <v>7</v>
      </c>
      <c r="F519" s="26" t="n">
        <v>1</v>
      </c>
      <c r="G519" s="25" t="n">
        <v>0</v>
      </c>
      <c r="H519" s="25">
        <f>ROUND(B519*0.14575,0)</f>
        <v/>
      </c>
      <c r="I519" s="25">
        <f>B519-H519</f>
        <v/>
      </c>
      <c r="J519" s="25">
        <f>IF(MAX(0,I519-ROUNDUP(IF(I519&lt;=158333,54167,I519*LOOKUP(I519,{0,158334,300000,550000,708331},{0,0.3,0.2,0.1,0})+LOOKUP(I519,{0,158334,300000,550000,708331},{0,6667,36667,91667,162500})),0)-LOOKUP(I519,{0,2120834,2162500,2204167,2245834},{48334,40000,26667,13334,0}))&lt;=0,0,ROUND(MAX(0,I519-ROUNDUP(IF(I519&lt;=158333,54167,I519*LOOKUP(I519,{0,158334,300000,550000,708331},{0,0.3,0.2,0.1,0})+LOOKUP(I519,{0,158334,300000,550000,708331},{0,6667,36667,91667,162500})),0)-LOOKUP(I519,{0,2120834,2162500,2204167,2245834},{48334,40000,26667,13334,0}))*LOOKUP(MAX(0,I519-ROUNDUP(IF(I519&lt;=158333,54167,I519*LOOKUP(I519,{0,158334,300000,550000,708331},{0,0.3,0.2,0.1,0})+LOOKUP(I519,{0,158334,300000,550000,708331},{0,6667,36667,91667,162500})),0)-LOOKUP(I519,{0,2120834,2162500,2204167,2245834},{48334,40000,26667,13334,0})),{0,162501,275001,579167,750001,1500001,3333334},{0.05105,0.1021,0.2042,0.23483,0.33693,0.4084,0.45945})-LOOKUP(MAX(0,I519-ROUNDUP(IF(I519&lt;=158333,54167,I519*LOOKUP(I519,{0,158334,300000,550000,708331},{0,0.3,0.2,0.1,0})+LOOKUP(I519,{0,158334,300000,550000,708331},{0,6667,36667,91667,162500})),0)-LOOKUP(I519,{0,2120834,2162500,2204167,2245834},{48334,40000,26667,13334,0})),{0,162501,275001,579167,750001,1500001,3333334},{0,8296,36374,54113,130688,237893,408061}),-1))</f>
        <v/>
      </c>
      <c r="K519" s="25">
        <f>IF(AND(D519&gt;0,C519&gt;=E519),ROUND(B519*D519,0),0)</f>
        <v/>
      </c>
      <c r="L519" s="25">
        <f>ROUND(K519*0.14575,0)</f>
        <v/>
      </c>
      <c r="M519" s="25">
        <f>IF(K519=0,0,ROUNDDOWN(ROUND((K519-L519)*LOOKUP(I519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19" s="25">
        <f>B519*C519+K519</f>
        <v/>
      </c>
      <c r="O519" s="25">
        <f>H519*C519+L519</f>
        <v/>
      </c>
      <c r="P519" s="25">
        <f>J519*C519+M519</f>
        <v/>
      </c>
      <c r="Q519" s="25">
        <f>IF(F519=1,IF(N519&lt;741000,0,IF(N519&lt;2191000,N519-740000,IF(N519&lt;2193000,1451000,IF(N519&lt;2196000,1453000,IF(N519&lt;2200000,1456000,IF(N519&lt;6600000,ROUND(IF(FLOOR(N519,4000)&lt;=3600000,FLOOR(N519,4000)*0.7-80000,FLOOR(N519,4000)*0.8-440000),0),IF(N519&lt;=8500000,ROUNDDOWN(N519*0.9-1100000,0),N519-1950000))))))),IF(N519&lt;651000,0,IF(N519&lt;1900000,N519-650000,IF(N519&lt;6600000,ROUND(IF(FLOOR(N519,4000)&lt;=3600000,FLOOR(N519,4000)*0.7-80000,FLOOR(N519,4000)*0.8-440000),0),IF(N519&lt;=8500000,ROUNDDOWN(N519*0.9-1100000,0),N519-1950000)))))</f>
        <v/>
      </c>
      <c r="R519" s="25">
        <f>IF(F519=1,LOOKUP(Q519,{0,4890001,6550001,23500001},{1040000,670000,620000,0}),LOOKUP(Q519,{0,1320001,3360001,4890001,6550001,23500001},{950000,880000,680000,630000,580000,0}))</f>
        <v/>
      </c>
      <c r="S519" s="25">
        <f>MAX(0,ROUNDDOWN(Q519-O519-R519-G519,-3))</f>
        <v/>
      </c>
      <c r="T519" s="25">
        <f>IF(S519&lt;=0,0,ROUNDDOWN(S519*LOOKUP(S519,{0,1950001,3300001,6950001,9000001,18000001,40000001},{0.05,0.1,0.2,0.23,0.33,0.4,0.45})-LOOKUP(S519,{0,1950001,3300001,6950001,9000001,18000001,40000001},{0,97500,427500,636000,1536000,2796000,4796000}),0)+ROUNDDOWN(ROUNDDOWN(S519*LOOKUP(S519,{0,1950001,3300001,6950001,9000001,18000001,40000001},{0.05,0.1,0.2,0.23,0.33,0.4,0.45})-LOOKUP(S519,{0,1950001,3300001,6950001,9000001,18000001,40000001},{0,97500,427500,636000,1536000,2796000,4796000}),0)*0.021,0))</f>
        <v/>
      </c>
      <c r="U519" s="25">
        <f>P519-T519</f>
        <v/>
      </c>
      <c r="V519" s="26">
        <f>IF(AND(P519&gt;0,T519=0),1,0)</f>
        <v/>
      </c>
    </row>
    <row r="520">
      <c r="A520" t="inlineStr">
        <is>
          <t>1万円刻み</t>
        </is>
      </c>
      <c r="B520" s="25">
        <f>'4_1万円刻み'!$A$31</f>
        <v/>
      </c>
      <c r="C520" s="26" t="n">
        <v>2</v>
      </c>
      <c r="D520" s="27" t="n">
        <v>0</v>
      </c>
      <c r="E520" s="26" t="n">
        <v>7</v>
      </c>
      <c r="F520" s="26" t="n">
        <v>1</v>
      </c>
      <c r="G520" s="25" t="n">
        <v>0</v>
      </c>
      <c r="H520" s="25">
        <f>ROUND(B520*0.14575,0)</f>
        <v/>
      </c>
      <c r="I520" s="25">
        <f>B520-H520</f>
        <v/>
      </c>
      <c r="J520" s="25">
        <f>IF(MAX(0,I520-ROUNDUP(IF(I520&lt;=158333,54167,I520*LOOKUP(I520,{0,158334,300000,550000,708331},{0,0.3,0.2,0.1,0})+LOOKUP(I520,{0,158334,300000,550000,708331},{0,6667,36667,91667,162500})),0)-LOOKUP(I520,{0,2120834,2162500,2204167,2245834},{48334,40000,26667,13334,0}))&lt;=0,0,ROUND(MAX(0,I520-ROUNDUP(IF(I520&lt;=158333,54167,I520*LOOKUP(I520,{0,158334,300000,550000,708331},{0,0.3,0.2,0.1,0})+LOOKUP(I520,{0,158334,300000,550000,708331},{0,6667,36667,91667,162500})),0)-LOOKUP(I520,{0,2120834,2162500,2204167,2245834},{48334,40000,26667,13334,0}))*LOOKUP(MAX(0,I520-ROUNDUP(IF(I520&lt;=158333,54167,I520*LOOKUP(I520,{0,158334,300000,550000,708331},{0,0.3,0.2,0.1,0})+LOOKUP(I520,{0,158334,300000,550000,708331},{0,6667,36667,91667,162500})),0)-LOOKUP(I520,{0,2120834,2162500,2204167,2245834},{48334,40000,26667,13334,0})),{0,162501,275001,579167,750001,1500001,3333334},{0.05105,0.1021,0.2042,0.23483,0.33693,0.4084,0.45945})-LOOKUP(MAX(0,I520-ROUNDUP(IF(I520&lt;=158333,54167,I520*LOOKUP(I520,{0,158334,300000,550000,708331},{0,0.3,0.2,0.1,0})+LOOKUP(I520,{0,158334,300000,550000,708331},{0,6667,36667,91667,162500})),0)-LOOKUP(I520,{0,2120834,2162500,2204167,2245834},{48334,40000,26667,13334,0})),{0,162501,275001,579167,750001,1500001,3333334},{0,8296,36374,54113,130688,237893,408061}),-1))</f>
        <v/>
      </c>
      <c r="K520" s="25">
        <f>IF(AND(D520&gt;0,C520&gt;=E520),ROUND(B520*D520,0),0)</f>
        <v/>
      </c>
      <c r="L520" s="25">
        <f>ROUND(K520*0.14575,0)</f>
        <v/>
      </c>
      <c r="M520" s="25">
        <f>IF(K520=0,0,ROUNDDOWN(ROUND((K520-L520)*LOOKUP(I520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20" s="25">
        <f>B520*C520+K520</f>
        <v/>
      </c>
      <c r="O520" s="25">
        <f>H520*C520+L520</f>
        <v/>
      </c>
      <c r="P520" s="25">
        <f>J520*C520+M520</f>
        <v/>
      </c>
      <c r="Q520" s="25">
        <f>IF(F520=1,IF(N520&lt;741000,0,IF(N520&lt;2191000,N520-740000,IF(N520&lt;2193000,1451000,IF(N520&lt;2196000,1453000,IF(N520&lt;2200000,1456000,IF(N520&lt;6600000,ROUND(IF(FLOOR(N520,4000)&lt;=3600000,FLOOR(N520,4000)*0.7-80000,FLOOR(N520,4000)*0.8-440000),0),IF(N520&lt;=8500000,ROUNDDOWN(N520*0.9-1100000,0),N520-1950000))))))),IF(N520&lt;651000,0,IF(N520&lt;1900000,N520-650000,IF(N520&lt;6600000,ROUND(IF(FLOOR(N520,4000)&lt;=3600000,FLOOR(N520,4000)*0.7-80000,FLOOR(N520,4000)*0.8-440000),0),IF(N520&lt;=8500000,ROUNDDOWN(N520*0.9-1100000,0),N520-1950000)))))</f>
        <v/>
      </c>
      <c r="R520" s="25">
        <f>IF(F520=1,LOOKUP(Q520,{0,4890001,6550001,23500001},{1040000,670000,620000,0}),LOOKUP(Q520,{0,1320001,3360001,4890001,6550001,23500001},{950000,880000,680000,630000,580000,0}))</f>
        <v/>
      </c>
      <c r="S520" s="25">
        <f>MAX(0,ROUNDDOWN(Q520-O520-R520-G520,-3))</f>
        <v/>
      </c>
      <c r="T520" s="25">
        <f>IF(S520&lt;=0,0,ROUNDDOWN(S520*LOOKUP(S520,{0,1950001,3300001,6950001,9000001,18000001,40000001},{0.05,0.1,0.2,0.23,0.33,0.4,0.45})-LOOKUP(S520,{0,1950001,3300001,6950001,9000001,18000001,40000001},{0,97500,427500,636000,1536000,2796000,4796000}),0)+ROUNDDOWN(ROUNDDOWN(S520*LOOKUP(S520,{0,1950001,3300001,6950001,9000001,18000001,40000001},{0.05,0.1,0.2,0.23,0.33,0.4,0.45})-LOOKUP(S520,{0,1950001,3300001,6950001,9000001,18000001,40000001},{0,97500,427500,636000,1536000,2796000,4796000}),0)*0.021,0))</f>
        <v/>
      </c>
      <c r="U520" s="25">
        <f>P520-T520</f>
        <v/>
      </c>
      <c r="V520" s="26">
        <f>IF(AND(P520&gt;0,T520=0),1,0)</f>
        <v/>
      </c>
    </row>
    <row r="521">
      <c r="A521" t="inlineStr">
        <is>
          <t>1万円刻み</t>
        </is>
      </c>
      <c r="B521" s="25">
        <f>'4_1万円刻み'!$A$31</f>
        <v/>
      </c>
      <c r="C521" s="26" t="n">
        <v>3</v>
      </c>
      <c r="D521" s="27" t="n">
        <v>0</v>
      </c>
      <c r="E521" s="26" t="n">
        <v>7</v>
      </c>
      <c r="F521" s="26" t="n">
        <v>1</v>
      </c>
      <c r="G521" s="25" t="n">
        <v>0</v>
      </c>
      <c r="H521" s="25">
        <f>ROUND(B521*0.14575,0)</f>
        <v/>
      </c>
      <c r="I521" s="25">
        <f>B521-H521</f>
        <v/>
      </c>
      <c r="J521" s="25">
        <f>IF(MAX(0,I521-ROUNDUP(IF(I521&lt;=158333,54167,I521*LOOKUP(I521,{0,158334,300000,550000,708331},{0,0.3,0.2,0.1,0})+LOOKUP(I521,{0,158334,300000,550000,708331},{0,6667,36667,91667,162500})),0)-LOOKUP(I521,{0,2120834,2162500,2204167,2245834},{48334,40000,26667,13334,0}))&lt;=0,0,ROUND(MAX(0,I521-ROUNDUP(IF(I521&lt;=158333,54167,I521*LOOKUP(I521,{0,158334,300000,550000,708331},{0,0.3,0.2,0.1,0})+LOOKUP(I521,{0,158334,300000,550000,708331},{0,6667,36667,91667,162500})),0)-LOOKUP(I521,{0,2120834,2162500,2204167,2245834},{48334,40000,26667,13334,0}))*LOOKUP(MAX(0,I521-ROUNDUP(IF(I521&lt;=158333,54167,I521*LOOKUP(I521,{0,158334,300000,550000,708331},{0,0.3,0.2,0.1,0})+LOOKUP(I521,{0,158334,300000,550000,708331},{0,6667,36667,91667,162500})),0)-LOOKUP(I521,{0,2120834,2162500,2204167,2245834},{48334,40000,26667,13334,0})),{0,162501,275001,579167,750001,1500001,3333334},{0.05105,0.1021,0.2042,0.23483,0.33693,0.4084,0.45945})-LOOKUP(MAX(0,I521-ROUNDUP(IF(I521&lt;=158333,54167,I521*LOOKUP(I521,{0,158334,300000,550000,708331},{0,0.3,0.2,0.1,0})+LOOKUP(I521,{0,158334,300000,550000,708331},{0,6667,36667,91667,162500})),0)-LOOKUP(I521,{0,2120834,2162500,2204167,2245834},{48334,40000,26667,13334,0})),{0,162501,275001,579167,750001,1500001,3333334},{0,8296,36374,54113,130688,237893,408061}),-1))</f>
        <v/>
      </c>
      <c r="K521" s="25">
        <f>IF(AND(D521&gt;0,C521&gt;=E521),ROUND(B521*D521,0),0)</f>
        <v/>
      </c>
      <c r="L521" s="25">
        <f>ROUND(K521*0.14575,0)</f>
        <v/>
      </c>
      <c r="M521" s="25">
        <f>IF(K521=0,0,ROUNDDOWN(ROUND((K521-L521)*LOOKUP(I521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21" s="25">
        <f>B521*C521+K521</f>
        <v/>
      </c>
      <c r="O521" s="25">
        <f>H521*C521+L521</f>
        <v/>
      </c>
      <c r="P521" s="25">
        <f>J521*C521+M521</f>
        <v/>
      </c>
      <c r="Q521" s="25">
        <f>IF(F521=1,IF(N521&lt;741000,0,IF(N521&lt;2191000,N521-740000,IF(N521&lt;2193000,1451000,IF(N521&lt;2196000,1453000,IF(N521&lt;2200000,1456000,IF(N521&lt;6600000,ROUND(IF(FLOOR(N521,4000)&lt;=3600000,FLOOR(N521,4000)*0.7-80000,FLOOR(N521,4000)*0.8-440000),0),IF(N521&lt;=8500000,ROUNDDOWN(N521*0.9-1100000,0),N521-1950000))))))),IF(N521&lt;651000,0,IF(N521&lt;1900000,N521-650000,IF(N521&lt;6600000,ROUND(IF(FLOOR(N521,4000)&lt;=3600000,FLOOR(N521,4000)*0.7-80000,FLOOR(N521,4000)*0.8-440000),0),IF(N521&lt;=8500000,ROUNDDOWN(N521*0.9-1100000,0),N521-1950000)))))</f>
        <v/>
      </c>
      <c r="R521" s="25">
        <f>IF(F521=1,LOOKUP(Q521,{0,4890001,6550001,23500001},{1040000,670000,620000,0}),LOOKUP(Q521,{0,1320001,3360001,4890001,6550001,23500001},{950000,880000,680000,630000,580000,0}))</f>
        <v/>
      </c>
      <c r="S521" s="25">
        <f>MAX(0,ROUNDDOWN(Q521-O521-R521-G521,-3))</f>
        <v/>
      </c>
      <c r="T521" s="25">
        <f>IF(S521&lt;=0,0,ROUNDDOWN(S521*LOOKUP(S521,{0,1950001,3300001,6950001,9000001,18000001,40000001},{0.05,0.1,0.2,0.23,0.33,0.4,0.45})-LOOKUP(S521,{0,1950001,3300001,6950001,9000001,18000001,40000001},{0,97500,427500,636000,1536000,2796000,4796000}),0)+ROUNDDOWN(ROUNDDOWN(S521*LOOKUP(S521,{0,1950001,3300001,6950001,9000001,18000001,40000001},{0.05,0.1,0.2,0.23,0.33,0.4,0.45})-LOOKUP(S521,{0,1950001,3300001,6950001,9000001,18000001,40000001},{0,97500,427500,636000,1536000,2796000,4796000}),0)*0.021,0))</f>
        <v/>
      </c>
      <c r="U521" s="25">
        <f>P521-T521</f>
        <v/>
      </c>
      <c r="V521" s="26">
        <f>IF(AND(P521&gt;0,T521=0),1,0)</f>
        <v/>
      </c>
    </row>
    <row r="522">
      <c r="A522" t="inlineStr">
        <is>
          <t>1万円刻み</t>
        </is>
      </c>
      <c r="B522" s="25">
        <f>'4_1万円刻み'!$A$31</f>
        <v/>
      </c>
      <c r="C522" s="26" t="n">
        <v>4</v>
      </c>
      <c r="D522" s="27" t="n">
        <v>0</v>
      </c>
      <c r="E522" s="26" t="n">
        <v>7</v>
      </c>
      <c r="F522" s="26" t="n">
        <v>1</v>
      </c>
      <c r="G522" s="25" t="n">
        <v>0</v>
      </c>
      <c r="H522" s="25">
        <f>ROUND(B522*0.14575,0)</f>
        <v/>
      </c>
      <c r="I522" s="25">
        <f>B522-H522</f>
        <v/>
      </c>
      <c r="J522" s="25">
        <f>IF(MAX(0,I522-ROUNDUP(IF(I522&lt;=158333,54167,I522*LOOKUP(I522,{0,158334,300000,550000,708331},{0,0.3,0.2,0.1,0})+LOOKUP(I522,{0,158334,300000,550000,708331},{0,6667,36667,91667,162500})),0)-LOOKUP(I522,{0,2120834,2162500,2204167,2245834},{48334,40000,26667,13334,0}))&lt;=0,0,ROUND(MAX(0,I522-ROUNDUP(IF(I522&lt;=158333,54167,I522*LOOKUP(I522,{0,158334,300000,550000,708331},{0,0.3,0.2,0.1,0})+LOOKUP(I522,{0,158334,300000,550000,708331},{0,6667,36667,91667,162500})),0)-LOOKUP(I522,{0,2120834,2162500,2204167,2245834},{48334,40000,26667,13334,0}))*LOOKUP(MAX(0,I522-ROUNDUP(IF(I522&lt;=158333,54167,I522*LOOKUP(I522,{0,158334,300000,550000,708331},{0,0.3,0.2,0.1,0})+LOOKUP(I522,{0,158334,300000,550000,708331},{0,6667,36667,91667,162500})),0)-LOOKUP(I522,{0,2120834,2162500,2204167,2245834},{48334,40000,26667,13334,0})),{0,162501,275001,579167,750001,1500001,3333334},{0.05105,0.1021,0.2042,0.23483,0.33693,0.4084,0.45945})-LOOKUP(MAX(0,I522-ROUNDUP(IF(I522&lt;=158333,54167,I522*LOOKUP(I522,{0,158334,300000,550000,708331},{0,0.3,0.2,0.1,0})+LOOKUP(I522,{0,158334,300000,550000,708331},{0,6667,36667,91667,162500})),0)-LOOKUP(I522,{0,2120834,2162500,2204167,2245834},{48334,40000,26667,13334,0})),{0,162501,275001,579167,750001,1500001,3333334},{0,8296,36374,54113,130688,237893,408061}),-1))</f>
        <v/>
      </c>
      <c r="K522" s="25">
        <f>IF(AND(D522&gt;0,C522&gt;=E522),ROUND(B522*D522,0),0)</f>
        <v/>
      </c>
      <c r="L522" s="25">
        <f>ROUND(K522*0.14575,0)</f>
        <v/>
      </c>
      <c r="M522" s="25">
        <f>IF(K522=0,0,ROUNDDOWN(ROUND((K522-L522)*LOOKUP(I522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22" s="25">
        <f>B522*C522+K522</f>
        <v/>
      </c>
      <c r="O522" s="25">
        <f>H522*C522+L522</f>
        <v/>
      </c>
      <c r="P522" s="25">
        <f>J522*C522+M522</f>
        <v/>
      </c>
      <c r="Q522" s="25">
        <f>IF(F522=1,IF(N522&lt;741000,0,IF(N522&lt;2191000,N522-740000,IF(N522&lt;2193000,1451000,IF(N522&lt;2196000,1453000,IF(N522&lt;2200000,1456000,IF(N522&lt;6600000,ROUND(IF(FLOOR(N522,4000)&lt;=3600000,FLOOR(N522,4000)*0.7-80000,FLOOR(N522,4000)*0.8-440000),0),IF(N522&lt;=8500000,ROUNDDOWN(N522*0.9-1100000,0),N522-1950000))))))),IF(N522&lt;651000,0,IF(N522&lt;1900000,N522-650000,IF(N522&lt;6600000,ROUND(IF(FLOOR(N522,4000)&lt;=3600000,FLOOR(N522,4000)*0.7-80000,FLOOR(N522,4000)*0.8-440000),0),IF(N522&lt;=8500000,ROUNDDOWN(N522*0.9-1100000,0),N522-1950000)))))</f>
        <v/>
      </c>
      <c r="R522" s="25">
        <f>IF(F522=1,LOOKUP(Q522,{0,4890001,6550001,23500001},{1040000,670000,620000,0}),LOOKUP(Q522,{0,1320001,3360001,4890001,6550001,23500001},{950000,880000,680000,630000,580000,0}))</f>
        <v/>
      </c>
      <c r="S522" s="25">
        <f>MAX(0,ROUNDDOWN(Q522-O522-R522-G522,-3))</f>
        <v/>
      </c>
      <c r="T522" s="25">
        <f>IF(S522&lt;=0,0,ROUNDDOWN(S522*LOOKUP(S522,{0,1950001,3300001,6950001,9000001,18000001,40000001},{0.05,0.1,0.2,0.23,0.33,0.4,0.45})-LOOKUP(S522,{0,1950001,3300001,6950001,9000001,18000001,40000001},{0,97500,427500,636000,1536000,2796000,4796000}),0)+ROUNDDOWN(ROUNDDOWN(S522*LOOKUP(S522,{0,1950001,3300001,6950001,9000001,18000001,40000001},{0.05,0.1,0.2,0.23,0.33,0.4,0.45})-LOOKUP(S522,{0,1950001,3300001,6950001,9000001,18000001,40000001},{0,97500,427500,636000,1536000,2796000,4796000}),0)*0.021,0))</f>
        <v/>
      </c>
      <c r="U522" s="25">
        <f>P522-T522</f>
        <v/>
      </c>
      <c r="V522" s="26">
        <f>IF(AND(P522&gt;0,T522=0),1,0)</f>
        <v/>
      </c>
    </row>
    <row r="523">
      <c r="A523" t="inlineStr">
        <is>
          <t>1万円刻み</t>
        </is>
      </c>
      <c r="B523" s="25">
        <f>'4_1万円刻み'!$A$31</f>
        <v/>
      </c>
      <c r="C523" s="26" t="n">
        <v>5</v>
      </c>
      <c r="D523" s="27" t="n">
        <v>0</v>
      </c>
      <c r="E523" s="26" t="n">
        <v>7</v>
      </c>
      <c r="F523" s="26" t="n">
        <v>1</v>
      </c>
      <c r="G523" s="25" t="n">
        <v>0</v>
      </c>
      <c r="H523" s="25">
        <f>ROUND(B523*0.14575,0)</f>
        <v/>
      </c>
      <c r="I523" s="25">
        <f>B523-H523</f>
        <v/>
      </c>
      <c r="J523" s="25">
        <f>IF(MAX(0,I523-ROUNDUP(IF(I523&lt;=158333,54167,I523*LOOKUP(I523,{0,158334,300000,550000,708331},{0,0.3,0.2,0.1,0})+LOOKUP(I523,{0,158334,300000,550000,708331},{0,6667,36667,91667,162500})),0)-LOOKUP(I523,{0,2120834,2162500,2204167,2245834},{48334,40000,26667,13334,0}))&lt;=0,0,ROUND(MAX(0,I523-ROUNDUP(IF(I523&lt;=158333,54167,I523*LOOKUP(I523,{0,158334,300000,550000,708331},{0,0.3,0.2,0.1,0})+LOOKUP(I523,{0,158334,300000,550000,708331},{0,6667,36667,91667,162500})),0)-LOOKUP(I523,{0,2120834,2162500,2204167,2245834},{48334,40000,26667,13334,0}))*LOOKUP(MAX(0,I523-ROUNDUP(IF(I523&lt;=158333,54167,I523*LOOKUP(I523,{0,158334,300000,550000,708331},{0,0.3,0.2,0.1,0})+LOOKUP(I523,{0,158334,300000,550000,708331},{0,6667,36667,91667,162500})),0)-LOOKUP(I523,{0,2120834,2162500,2204167,2245834},{48334,40000,26667,13334,0})),{0,162501,275001,579167,750001,1500001,3333334},{0.05105,0.1021,0.2042,0.23483,0.33693,0.4084,0.45945})-LOOKUP(MAX(0,I523-ROUNDUP(IF(I523&lt;=158333,54167,I523*LOOKUP(I523,{0,158334,300000,550000,708331},{0,0.3,0.2,0.1,0})+LOOKUP(I523,{0,158334,300000,550000,708331},{0,6667,36667,91667,162500})),0)-LOOKUP(I523,{0,2120834,2162500,2204167,2245834},{48334,40000,26667,13334,0})),{0,162501,275001,579167,750001,1500001,3333334},{0,8296,36374,54113,130688,237893,408061}),-1))</f>
        <v/>
      </c>
      <c r="K523" s="25">
        <f>IF(AND(D523&gt;0,C523&gt;=E523),ROUND(B523*D523,0),0)</f>
        <v/>
      </c>
      <c r="L523" s="25">
        <f>ROUND(K523*0.14575,0)</f>
        <v/>
      </c>
      <c r="M523" s="25">
        <f>IF(K523=0,0,ROUNDDOWN(ROUND((K523-L523)*LOOKUP(I523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23" s="25">
        <f>B523*C523+K523</f>
        <v/>
      </c>
      <c r="O523" s="25">
        <f>H523*C523+L523</f>
        <v/>
      </c>
      <c r="P523" s="25">
        <f>J523*C523+M523</f>
        <v/>
      </c>
      <c r="Q523" s="25">
        <f>IF(F523=1,IF(N523&lt;741000,0,IF(N523&lt;2191000,N523-740000,IF(N523&lt;2193000,1451000,IF(N523&lt;2196000,1453000,IF(N523&lt;2200000,1456000,IF(N523&lt;6600000,ROUND(IF(FLOOR(N523,4000)&lt;=3600000,FLOOR(N523,4000)*0.7-80000,FLOOR(N523,4000)*0.8-440000),0),IF(N523&lt;=8500000,ROUNDDOWN(N523*0.9-1100000,0),N523-1950000))))))),IF(N523&lt;651000,0,IF(N523&lt;1900000,N523-650000,IF(N523&lt;6600000,ROUND(IF(FLOOR(N523,4000)&lt;=3600000,FLOOR(N523,4000)*0.7-80000,FLOOR(N523,4000)*0.8-440000),0),IF(N523&lt;=8500000,ROUNDDOWN(N523*0.9-1100000,0),N523-1950000)))))</f>
        <v/>
      </c>
      <c r="R523" s="25">
        <f>IF(F523=1,LOOKUP(Q523,{0,4890001,6550001,23500001},{1040000,670000,620000,0}),LOOKUP(Q523,{0,1320001,3360001,4890001,6550001,23500001},{950000,880000,680000,630000,580000,0}))</f>
        <v/>
      </c>
      <c r="S523" s="25">
        <f>MAX(0,ROUNDDOWN(Q523-O523-R523-G523,-3))</f>
        <v/>
      </c>
      <c r="T523" s="25">
        <f>IF(S523&lt;=0,0,ROUNDDOWN(S523*LOOKUP(S523,{0,1950001,3300001,6950001,9000001,18000001,40000001},{0.05,0.1,0.2,0.23,0.33,0.4,0.45})-LOOKUP(S523,{0,1950001,3300001,6950001,9000001,18000001,40000001},{0,97500,427500,636000,1536000,2796000,4796000}),0)+ROUNDDOWN(ROUNDDOWN(S523*LOOKUP(S523,{0,1950001,3300001,6950001,9000001,18000001,40000001},{0.05,0.1,0.2,0.23,0.33,0.4,0.45})-LOOKUP(S523,{0,1950001,3300001,6950001,9000001,18000001,40000001},{0,97500,427500,636000,1536000,2796000,4796000}),0)*0.021,0))</f>
        <v/>
      </c>
      <c r="U523" s="25">
        <f>P523-T523</f>
        <v/>
      </c>
      <c r="V523" s="26">
        <f>IF(AND(P523&gt;0,T523=0),1,0)</f>
        <v/>
      </c>
    </row>
    <row r="524">
      <c r="A524" t="inlineStr">
        <is>
          <t>1万円刻み</t>
        </is>
      </c>
      <c r="B524" s="25">
        <f>'4_1万円刻み'!$A$31</f>
        <v/>
      </c>
      <c r="C524" s="26" t="n">
        <v>6</v>
      </c>
      <c r="D524" s="27" t="n">
        <v>0</v>
      </c>
      <c r="E524" s="26" t="n">
        <v>7</v>
      </c>
      <c r="F524" s="26" t="n">
        <v>1</v>
      </c>
      <c r="G524" s="25" t="n">
        <v>0</v>
      </c>
      <c r="H524" s="25">
        <f>ROUND(B524*0.14575,0)</f>
        <v/>
      </c>
      <c r="I524" s="25">
        <f>B524-H524</f>
        <v/>
      </c>
      <c r="J524" s="25">
        <f>IF(MAX(0,I524-ROUNDUP(IF(I524&lt;=158333,54167,I524*LOOKUP(I524,{0,158334,300000,550000,708331},{0,0.3,0.2,0.1,0})+LOOKUP(I524,{0,158334,300000,550000,708331},{0,6667,36667,91667,162500})),0)-LOOKUP(I524,{0,2120834,2162500,2204167,2245834},{48334,40000,26667,13334,0}))&lt;=0,0,ROUND(MAX(0,I524-ROUNDUP(IF(I524&lt;=158333,54167,I524*LOOKUP(I524,{0,158334,300000,550000,708331},{0,0.3,0.2,0.1,0})+LOOKUP(I524,{0,158334,300000,550000,708331},{0,6667,36667,91667,162500})),0)-LOOKUP(I524,{0,2120834,2162500,2204167,2245834},{48334,40000,26667,13334,0}))*LOOKUP(MAX(0,I524-ROUNDUP(IF(I524&lt;=158333,54167,I524*LOOKUP(I524,{0,158334,300000,550000,708331},{0,0.3,0.2,0.1,0})+LOOKUP(I524,{0,158334,300000,550000,708331},{0,6667,36667,91667,162500})),0)-LOOKUP(I524,{0,2120834,2162500,2204167,2245834},{48334,40000,26667,13334,0})),{0,162501,275001,579167,750001,1500001,3333334},{0.05105,0.1021,0.2042,0.23483,0.33693,0.4084,0.45945})-LOOKUP(MAX(0,I524-ROUNDUP(IF(I524&lt;=158333,54167,I524*LOOKUP(I524,{0,158334,300000,550000,708331},{0,0.3,0.2,0.1,0})+LOOKUP(I524,{0,158334,300000,550000,708331},{0,6667,36667,91667,162500})),0)-LOOKUP(I524,{0,2120834,2162500,2204167,2245834},{48334,40000,26667,13334,0})),{0,162501,275001,579167,750001,1500001,3333334},{0,8296,36374,54113,130688,237893,408061}),-1))</f>
        <v/>
      </c>
      <c r="K524" s="25">
        <f>IF(AND(D524&gt;0,C524&gt;=E524),ROUND(B524*D524,0),0)</f>
        <v/>
      </c>
      <c r="L524" s="25">
        <f>ROUND(K524*0.14575,0)</f>
        <v/>
      </c>
      <c r="M524" s="25">
        <f>IF(K524=0,0,ROUNDDOWN(ROUND((K524-L524)*LOOKUP(I524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24" s="25">
        <f>B524*C524+K524</f>
        <v/>
      </c>
      <c r="O524" s="25">
        <f>H524*C524+L524</f>
        <v/>
      </c>
      <c r="P524" s="25">
        <f>J524*C524+M524</f>
        <v/>
      </c>
      <c r="Q524" s="25">
        <f>IF(F524=1,IF(N524&lt;741000,0,IF(N524&lt;2191000,N524-740000,IF(N524&lt;2193000,1451000,IF(N524&lt;2196000,1453000,IF(N524&lt;2200000,1456000,IF(N524&lt;6600000,ROUND(IF(FLOOR(N524,4000)&lt;=3600000,FLOOR(N524,4000)*0.7-80000,FLOOR(N524,4000)*0.8-440000),0),IF(N524&lt;=8500000,ROUNDDOWN(N524*0.9-1100000,0),N524-1950000))))))),IF(N524&lt;651000,0,IF(N524&lt;1900000,N524-650000,IF(N524&lt;6600000,ROUND(IF(FLOOR(N524,4000)&lt;=3600000,FLOOR(N524,4000)*0.7-80000,FLOOR(N524,4000)*0.8-440000),0),IF(N524&lt;=8500000,ROUNDDOWN(N524*0.9-1100000,0),N524-1950000)))))</f>
        <v/>
      </c>
      <c r="R524" s="25">
        <f>IF(F524=1,LOOKUP(Q524,{0,4890001,6550001,23500001},{1040000,670000,620000,0}),LOOKUP(Q524,{0,1320001,3360001,4890001,6550001,23500001},{950000,880000,680000,630000,580000,0}))</f>
        <v/>
      </c>
      <c r="S524" s="25">
        <f>MAX(0,ROUNDDOWN(Q524-O524-R524-G524,-3))</f>
        <v/>
      </c>
      <c r="T524" s="25">
        <f>IF(S524&lt;=0,0,ROUNDDOWN(S524*LOOKUP(S524,{0,1950001,3300001,6950001,9000001,18000001,40000001},{0.05,0.1,0.2,0.23,0.33,0.4,0.45})-LOOKUP(S524,{0,1950001,3300001,6950001,9000001,18000001,40000001},{0,97500,427500,636000,1536000,2796000,4796000}),0)+ROUNDDOWN(ROUNDDOWN(S524*LOOKUP(S524,{0,1950001,3300001,6950001,9000001,18000001,40000001},{0.05,0.1,0.2,0.23,0.33,0.4,0.45})-LOOKUP(S524,{0,1950001,3300001,6950001,9000001,18000001,40000001},{0,97500,427500,636000,1536000,2796000,4796000}),0)*0.021,0))</f>
        <v/>
      </c>
      <c r="U524" s="25">
        <f>P524-T524</f>
        <v/>
      </c>
      <c r="V524" s="26">
        <f>IF(AND(P524&gt;0,T524=0),1,0)</f>
        <v/>
      </c>
    </row>
    <row r="525">
      <c r="A525" t="inlineStr">
        <is>
          <t>1万円刻み</t>
        </is>
      </c>
      <c r="B525" s="25">
        <f>'4_1万円刻み'!$A$31</f>
        <v/>
      </c>
      <c r="C525" s="26" t="n">
        <v>7</v>
      </c>
      <c r="D525" s="27" t="n">
        <v>0</v>
      </c>
      <c r="E525" s="26" t="n">
        <v>7</v>
      </c>
      <c r="F525" s="26" t="n">
        <v>1</v>
      </c>
      <c r="G525" s="25" t="n">
        <v>0</v>
      </c>
      <c r="H525" s="25">
        <f>ROUND(B525*0.14575,0)</f>
        <v/>
      </c>
      <c r="I525" s="25">
        <f>B525-H525</f>
        <v/>
      </c>
      <c r="J525" s="25">
        <f>IF(MAX(0,I525-ROUNDUP(IF(I525&lt;=158333,54167,I525*LOOKUP(I525,{0,158334,300000,550000,708331},{0,0.3,0.2,0.1,0})+LOOKUP(I525,{0,158334,300000,550000,708331},{0,6667,36667,91667,162500})),0)-LOOKUP(I525,{0,2120834,2162500,2204167,2245834},{48334,40000,26667,13334,0}))&lt;=0,0,ROUND(MAX(0,I525-ROUNDUP(IF(I525&lt;=158333,54167,I525*LOOKUP(I525,{0,158334,300000,550000,708331},{0,0.3,0.2,0.1,0})+LOOKUP(I525,{0,158334,300000,550000,708331},{0,6667,36667,91667,162500})),0)-LOOKUP(I525,{0,2120834,2162500,2204167,2245834},{48334,40000,26667,13334,0}))*LOOKUP(MAX(0,I525-ROUNDUP(IF(I525&lt;=158333,54167,I525*LOOKUP(I525,{0,158334,300000,550000,708331},{0,0.3,0.2,0.1,0})+LOOKUP(I525,{0,158334,300000,550000,708331},{0,6667,36667,91667,162500})),0)-LOOKUP(I525,{0,2120834,2162500,2204167,2245834},{48334,40000,26667,13334,0})),{0,162501,275001,579167,750001,1500001,3333334},{0.05105,0.1021,0.2042,0.23483,0.33693,0.4084,0.45945})-LOOKUP(MAX(0,I525-ROUNDUP(IF(I525&lt;=158333,54167,I525*LOOKUP(I525,{0,158334,300000,550000,708331},{0,0.3,0.2,0.1,0})+LOOKUP(I525,{0,158334,300000,550000,708331},{0,6667,36667,91667,162500})),0)-LOOKUP(I525,{0,2120834,2162500,2204167,2245834},{48334,40000,26667,13334,0})),{0,162501,275001,579167,750001,1500001,3333334},{0,8296,36374,54113,130688,237893,408061}),-1))</f>
        <v/>
      </c>
      <c r="K525" s="25">
        <f>IF(AND(D525&gt;0,C525&gt;=E525),ROUND(B525*D525,0),0)</f>
        <v/>
      </c>
      <c r="L525" s="25">
        <f>ROUND(K525*0.14575,0)</f>
        <v/>
      </c>
      <c r="M525" s="25">
        <f>IF(K525=0,0,ROUNDDOWN(ROUND((K525-L525)*LOOKUP(I525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25" s="25">
        <f>B525*C525+K525</f>
        <v/>
      </c>
      <c r="O525" s="25">
        <f>H525*C525+L525</f>
        <v/>
      </c>
      <c r="P525" s="25">
        <f>J525*C525+M525</f>
        <v/>
      </c>
      <c r="Q525" s="25">
        <f>IF(F525=1,IF(N525&lt;741000,0,IF(N525&lt;2191000,N525-740000,IF(N525&lt;2193000,1451000,IF(N525&lt;2196000,1453000,IF(N525&lt;2200000,1456000,IF(N525&lt;6600000,ROUND(IF(FLOOR(N525,4000)&lt;=3600000,FLOOR(N525,4000)*0.7-80000,FLOOR(N525,4000)*0.8-440000),0),IF(N525&lt;=8500000,ROUNDDOWN(N525*0.9-1100000,0),N525-1950000))))))),IF(N525&lt;651000,0,IF(N525&lt;1900000,N525-650000,IF(N525&lt;6600000,ROUND(IF(FLOOR(N525,4000)&lt;=3600000,FLOOR(N525,4000)*0.7-80000,FLOOR(N525,4000)*0.8-440000),0),IF(N525&lt;=8500000,ROUNDDOWN(N525*0.9-1100000,0),N525-1950000)))))</f>
        <v/>
      </c>
      <c r="R525" s="25">
        <f>IF(F525=1,LOOKUP(Q525,{0,4890001,6550001,23500001},{1040000,670000,620000,0}),LOOKUP(Q525,{0,1320001,3360001,4890001,6550001,23500001},{950000,880000,680000,630000,580000,0}))</f>
        <v/>
      </c>
      <c r="S525" s="25">
        <f>MAX(0,ROUNDDOWN(Q525-O525-R525-G525,-3))</f>
        <v/>
      </c>
      <c r="T525" s="25">
        <f>IF(S525&lt;=0,0,ROUNDDOWN(S525*LOOKUP(S525,{0,1950001,3300001,6950001,9000001,18000001,40000001},{0.05,0.1,0.2,0.23,0.33,0.4,0.45})-LOOKUP(S525,{0,1950001,3300001,6950001,9000001,18000001,40000001},{0,97500,427500,636000,1536000,2796000,4796000}),0)+ROUNDDOWN(ROUNDDOWN(S525*LOOKUP(S525,{0,1950001,3300001,6950001,9000001,18000001,40000001},{0.05,0.1,0.2,0.23,0.33,0.4,0.45})-LOOKUP(S525,{0,1950001,3300001,6950001,9000001,18000001,40000001},{0,97500,427500,636000,1536000,2796000,4796000}),0)*0.021,0))</f>
        <v/>
      </c>
      <c r="U525" s="25">
        <f>P525-T525</f>
        <v/>
      </c>
      <c r="V525" s="26">
        <f>IF(AND(P525&gt;0,T525=0),1,0)</f>
        <v/>
      </c>
    </row>
    <row r="526">
      <c r="A526" t="inlineStr">
        <is>
          <t>1万円刻み</t>
        </is>
      </c>
      <c r="B526" s="25">
        <f>'4_1万円刻み'!$A$31</f>
        <v/>
      </c>
      <c r="C526" s="26" t="n">
        <v>8</v>
      </c>
      <c r="D526" s="27" t="n">
        <v>0</v>
      </c>
      <c r="E526" s="26" t="n">
        <v>7</v>
      </c>
      <c r="F526" s="26" t="n">
        <v>1</v>
      </c>
      <c r="G526" s="25" t="n">
        <v>0</v>
      </c>
      <c r="H526" s="25">
        <f>ROUND(B526*0.14575,0)</f>
        <v/>
      </c>
      <c r="I526" s="25">
        <f>B526-H526</f>
        <v/>
      </c>
      <c r="J526" s="25">
        <f>IF(MAX(0,I526-ROUNDUP(IF(I526&lt;=158333,54167,I526*LOOKUP(I526,{0,158334,300000,550000,708331},{0,0.3,0.2,0.1,0})+LOOKUP(I526,{0,158334,300000,550000,708331},{0,6667,36667,91667,162500})),0)-LOOKUP(I526,{0,2120834,2162500,2204167,2245834},{48334,40000,26667,13334,0}))&lt;=0,0,ROUND(MAX(0,I526-ROUNDUP(IF(I526&lt;=158333,54167,I526*LOOKUP(I526,{0,158334,300000,550000,708331},{0,0.3,0.2,0.1,0})+LOOKUP(I526,{0,158334,300000,550000,708331},{0,6667,36667,91667,162500})),0)-LOOKUP(I526,{0,2120834,2162500,2204167,2245834},{48334,40000,26667,13334,0}))*LOOKUP(MAX(0,I526-ROUNDUP(IF(I526&lt;=158333,54167,I526*LOOKUP(I526,{0,158334,300000,550000,708331},{0,0.3,0.2,0.1,0})+LOOKUP(I526,{0,158334,300000,550000,708331},{0,6667,36667,91667,162500})),0)-LOOKUP(I526,{0,2120834,2162500,2204167,2245834},{48334,40000,26667,13334,0})),{0,162501,275001,579167,750001,1500001,3333334},{0.05105,0.1021,0.2042,0.23483,0.33693,0.4084,0.45945})-LOOKUP(MAX(0,I526-ROUNDUP(IF(I526&lt;=158333,54167,I526*LOOKUP(I526,{0,158334,300000,550000,708331},{0,0.3,0.2,0.1,0})+LOOKUP(I526,{0,158334,300000,550000,708331},{0,6667,36667,91667,162500})),0)-LOOKUP(I526,{0,2120834,2162500,2204167,2245834},{48334,40000,26667,13334,0})),{0,162501,275001,579167,750001,1500001,3333334},{0,8296,36374,54113,130688,237893,408061}),-1))</f>
        <v/>
      </c>
      <c r="K526" s="25">
        <f>IF(AND(D526&gt;0,C526&gt;=E526),ROUND(B526*D526,0),0)</f>
        <v/>
      </c>
      <c r="L526" s="25">
        <f>ROUND(K526*0.14575,0)</f>
        <v/>
      </c>
      <c r="M526" s="25">
        <f>IF(K526=0,0,ROUNDDOWN(ROUND((K526-L526)*LOOKUP(I526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26" s="25">
        <f>B526*C526+K526</f>
        <v/>
      </c>
      <c r="O526" s="25">
        <f>H526*C526+L526</f>
        <v/>
      </c>
      <c r="P526" s="25">
        <f>J526*C526+M526</f>
        <v/>
      </c>
      <c r="Q526" s="25">
        <f>IF(F526=1,IF(N526&lt;741000,0,IF(N526&lt;2191000,N526-740000,IF(N526&lt;2193000,1451000,IF(N526&lt;2196000,1453000,IF(N526&lt;2200000,1456000,IF(N526&lt;6600000,ROUND(IF(FLOOR(N526,4000)&lt;=3600000,FLOOR(N526,4000)*0.7-80000,FLOOR(N526,4000)*0.8-440000),0),IF(N526&lt;=8500000,ROUNDDOWN(N526*0.9-1100000,0),N526-1950000))))))),IF(N526&lt;651000,0,IF(N526&lt;1900000,N526-650000,IF(N526&lt;6600000,ROUND(IF(FLOOR(N526,4000)&lt;=3600000,FLOOR(N526,4000)*0.7-80000,FLOOR(N526,4000)*0.8-440000),0),IF(N526&lt;=8500000,ROUNDDOWN(N526*0.9-1100000,0),N526-1950000)))))</f>
        <v/>
      </c>
      <c r="R526" s="25">
        <f>IF(F526=1,LOOKUP(Q526,{0,4890001,6550001,23500001},{1040000,670000,620000,0}),LOOKUP(Q526,{0,1320001,3360001,4890001,6550001,23500001},{950000,880000,680000,630000,580000,0}))</f>
        <v/>
      </c>
      <c r="S526" s="25">
        <f>MAX(0,ROUNDDOWN(Q526-O526-R526-G526,-3))</f>
        <v/>
      </c>
      <c r="T526" s="25">
        <f>IF(S526&lt;=0,0,ROUNDDOWN(S526*LOOKUP(S526,{0,1950001,3300001,6950001,9000001,18000001,40000001},{0.05,0.1,0.2,0.23,0.33,0.4,0.45})-LOOKUP(S526,{0,1950001,3300001,6950001,9000001,18000001,40000001},{0,97500,427500,636000,1536000,2796000,4796000}),0)+ROUNDDOWN(ROUNDDOWN(S526*LOOKUP(S526,{0,1950001,3300001,6950001,9000001,18000001,40000001},{0.05,0.1,0.2,0.23,0.33,0.4,0.45})-LOOKUP(S526,{0,1950001,3300001,6950001,9000001,18000001,40000001},{0,97500,427500,636000,1536000,2796000,4796000}),0)*0.021,0))</f>
        <v/>
      </c>
      <c r="U526" s="25">
        <f>P526-T526</f>
        <v/>
      </c>
      <c r="V526" s="26">
        <f>IF(AND(P526&gt;0,T526=0),1,0)</f>
        <v/>
      </c>
    </row>
    <row r="527">
      <c r="A527" t="inlineStr">
        <is>
          <t>1万円刻み</t>
        </is>
      </c>
      <c r="B527" s="25">
        <f>'4_1万円刻み'!$A$31</f>
        <v/>
      </c>
      <c r="C527" s="26" t="n">
        <v>9</v>
      </c>
      <c r="D527" s="27" t="n">
        <v>0</v>
      </c>
      <c r="E527" s="26" t="n">
        <v>7</v>
      </c>
      <c r="F527" s="26" t="n">
        <v>1</v>
      </c>
      <c r="G527" s="25" t="n">
        <v>0</v>
      </c>
      <c r="H527" s="25">
        <f>ROUND(B527*0.14575,0)</f>
        <v/>
      </c>
      <c r="I527" s="25">
        <f>B527-H527</f>
        <v/>
      </c>
      <c r="J527" s="25">
        <f>IF(MAX(0,I527-ROUNDUP(IF(I527&lt;=158333,54167,I527*LOOKUP(I527,{0,158334,300000,550000,708331},{0,0.3,0.2,0.1,0})+LOOKUP(I527,{0,158334,300000,550000,708331},{0,6667,36667,91667,162500})),0)-LOOKUP(I527,{0,2120834,2162500,2204167,2245834},{48334,40000,26667,13334,0}))&lt;=0,0,ROUND(MAX(0,I527-ROUNDUP(IF(I527&lt;=158333,54167,I527*LOOKUP(I527,{0,158334,300000,550000,708331},{0,0.3,0.2,0.1,0})+LOOKUP(I527,{0,158334,300000,550000,708331},{0,6667,36667,91667,162500})),0)-LOOKUP(I527,{0,2120834,2162500,2204167,2245834},{48334,40000,26667,13334,0}))*LOOKUP(MAX(0,I527-ROUNDUP(IF(I527&lt;=158333,54167,I527*LOOKUP(I527,{0,158334,300000,550000,708331},{0,0.3,0.2,0.1,0})+LOOKUP(I527,{0,158334,300000,550000,708331},{0,6667,36667,91667,162500})),0)-LOOKUP(I527,{0,2120834,2162500,2204167,2245834},{48334,40000,26667,13334,0})),{0,162501,275001,579167,750001,1500001,3333334},{0.05105,0.1021,0.2042,0.23483,0.33693,0.4084,0.45945})-LOOKUP(MAX(0,I527-ROUNDUP(IF(I527&lt;=158333,54167,I527*LOOKUP(I527,{0,158334,300000,550000,708331},{0,0.3,0.2,0.1,0})+LOOKUP(I527,{0,158334,300000,550000,708331},{0,6667,36667,91667,162500})),0)-LOOKUP(I527,{0,2120834,2162500,2204167,2245834},{48334,40000,26667,13334,0})),{0,162501,275001,579167,750001,1500001,3333334},{0,8296,36374,54113,130688,237893,408061}),-1))</f>
        <v/>
      </c>
      <c r="K527" s="25">
        <f>IF(AND(D527&gt;0,C527&gt;=E527),ROUND(B527*D527,0),0)</f>
        <v/>
      </c>
      <c r="L527" s="25">
        <f>ROUND(K527*0.14575,0)</f>
        <v/>
      </c>
      <c r="M527" s="25">
        <f>IF(K527=0,0,ROUNDDOWN(ROUND((K527-L527)*LOOKUP(I527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27" s="25">
        <f>B527*C527+K527</f>
        <v/>
      </c>
      <c r="O527" s="25">
        <f>H527*C527+L527</f>
        <v/>
      </c>
      <c r="P527" s="25">
        <f>J527*C527+M527</f>
        <v/>
      </c>
      <c r="Q527" s="25">
        <f>IF(F527=1,IF(N527&lt;741000,0,IF(N527&lt;2191000,N527-740000,IF(N527&lt;2193000,1451000,IF(N527&lt;2196000,1453000,IF(N527&lt;2200000,1456000,IF(N527&lt;6600000,ROUND(IF(FLOOR(N527,4000)&lt;=3600000,FLOOR(N527,4000)*0.7-80000,FLOOR(N527,4000)*0.8-440000),0),IF(N527&lt;=8500000,ROUNDDOWN(N527*0.9-1100000,0),N527-1950000))))))),IF(N527&lt;651000,0,IF(N527&lt;1900000,N527-650000,IF(N527&lt;6600000,ROUND(IF(FLOOR(N527,4000)&lt;=3600000,FLOOR(N527,4000)*0.7-80000,FLOOR(N527,4000)*0.8-440000),0),IF(N527&lt;=8500000,ROUNDDOWN(N527*0.9-1100000,0),N527-1950000)))))</f>
        <v/>
      </c>
      <c r="R527" s="25">
        <f>IF(F527=1,LOOKUP(Q527,{0,4890001,6550001,23500001},{1040000,670000,620000,0}),LOOKUP(Q527,{0,1320001,3360001,4890001,6550001,23500001},{950000,880000,680000,630000,580000,0}))</f>
        <v/>
      </c>
      <c r="S527" s="25">
        <f>MAX(0,ROUNDDOWN(Q527-O527-R527-G527,-3))</f>
        <v/>
      </c>
      <c r="T527" s="25">
        <f>IF(S527&lt;=0,0,ROUNDDOWN(S527*LOOKUP(S527,{0,1950001,3300001,6950001,9000001,18000001,40000001},{0.05,0.1,0.2,0.23,0.33,0.4,0.45})-LOOKUP(S527,{0,1950001,3300001,6950001,9000001,18000001,40000001},{0,97500,427500,636000,1536000,2796000,4796000}),0)+ROUNDDOWN(ROUNDDOWN(S527*LOOKUP(S527,{0,1950001,3300001,6950001,9000001,18000001,40000001},{0.05,0.1,0.2,0.23,0.33,0.4,0.45})-LOOKUP(S527,{0,1950001,3300001,6950001,9000001,18000001,40000001},{0,97500,427500,636000,1536000,2796000,4796000}),0)*0.021,0))</f>
        <v/>
      </c>
      <c r="U527" s="25">
        <f>P527-T527</f>
        <v/>
      </c>
      <c r="V527" s="26">
        <f>IF(AND(P527&gt;0,T527=0),1,0)</f>
        <v/>
      </c>
    </row>
    <row r="528">
      <c r="A528" t="inlineStr">
        <is>
          <t>1万円刻み</t>
        </is>
      </c>
      <c r="B528" s="25">
        <f>'4_1万円刻み'!$A$31</f>
        <v/>
      </c>
      <c r="C528" s="26" t="n">
        <v>10</v>
      </c>
      <c r="D528" s="27" t="n">
        <v>0</v>
      </c>
      <c r="E528" s="26" t="n">
        <v>7</v>
      </c>
      <c r="F528" s="26" t="n">
        <v>1</v>
      </c>
      <c r="G528" s="25" t="n">
        <v>0</v>
      </c>
      <c r="H528" s="25">
        <f>ROUND(B528*0.14575,0)</f>
        <v/>
      </c>
      <c r="I528" s="25">
        <f>B528-H528</f>
        <v/>
      </c>
      <c r="J528" s="25">
        <f>IF(MAX(0,I528-ROUNDUP(IF(I528&lt;=158333,54167,I528*LOOKUP(I528,{0,158334,300000,550000,708331},{0,0.3,0.2,0.1,0})+LOOKUP(I528,{0,158334,300000,550000,708331},{0,6667,36667,91667,162500})),0)-LOOKUP(I528,{0,2120834,2162500,2204167,2245834},{48334,40000,26667,13334,0}))&lt;=0,0,ROUND(MAX(0,I528-ROUNDUP(IF(I528&lt;=158333,54167,I528*LOOKUP(I528,{0,158334,300000,550000,708331},{0,0.3,0.2,0.1,0})+LOOKUP(I528,{0,158334,300000,550000,708331},{0,6667,36667,91667,162500})),0)-LOOKUP(I528,{0,2120834,2162500,2204167,2245834},{48334,40000,26667,13334,0}))*LOOKUP(MAX(0,I528-ROUNDUP(IF(I528&lt;=158333,54167,I528*LOOKUP(I528,{0,158334,300000,550000,708331},{0,0.3,0.2,0.1,0})+LOOKUP(I528,{0,158334,300000,550000,708331},{0,6667,36667,91667,162500})),0)-LOOKUP(I528,{0,2120834,2162500,2204167,2245834},{48334,40000,26667,13334,0})),{0,162501,275001,579167,750001,1500001,3333334},{0.05105,0.1021,0.2042,0.23483,0.33693,0.4084,0.45945})-LOOKUP(MAX(0,I528-ROUNDUP(IF(I528&lt;=158333,54167,I528*LOOKUP(I528,{0,158334,300000,550000,708331},{0,0.3,0.2,0.1,0})+LOOKUP(I528,{0,158334,300000,550000,708331},{0,6667,36667,91667,162500})),0)-LOOKUP(I528,{0,2120834,2162500,2204167,2245834},{48334,40000,26667,13334,0})),{0,162501,275001,579167,750001,1500001,3333334},{0,8296,36374,54113,130688,237893,408061}),-1))</f>
        <v/>
      </c>
      <c r="K528" s="25">
        <f>IF(AND(D528&gt;0,C528&gt;=E528),ROUND(B528*D528,0),0)</f>
        <v/>
      </c>
      <c r="L528" s="25">
        <f>ROUND(K528*0.14575,0)</f>
        <v/>
      </c>
      <c r="M528" s="25">
        <f>IF(K528=0,0,ROUNDDOWN(ROUND((K528-L528)*LOOKUP(I528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28" s="25">
        <f>B528*C528+K528</f>
        <v/>
      </c>
      <c r="O528" s="25">
        <f>H528*C528+L528</f>
        <v/>
      </c>
      <c r="P528" s="25">
        <f>J528*C528+M528</f>
        <v/>
      </c>
      <c r="Q528" s="25">
        <f>IF(F528=1,IF(N528&lt;741000,0,IF(N528&lt;2191000,N528-740000,IF(N528&lt;2193000,1451000,IF(N528&lt;2196000,1453000,IF(N528&lt;2200000,1456000,IF(N528&lt;6600000,ROUND(IF(FLOOR(N528,4000)&lt;=3600000,FLOOR(N528,4000)*0.7-80000,FLOOR(N528,4000)*0.8-440000),0),IF(N528&lt;=8500000,ROUNDDOWN(N528*0.9-1100000,0),N528-1950000))))))),IF(N528&lt;651000,0,IF(N528&lt;1900000,N528-650000,IF(N528&lt;6600000,ROUND(IF(FLOOR(N528,4000)&lt;=3600000,FLOOR(N528,4000)*0.7-80000,FLOOR(N528,4000)*0.8-440000),0),IF(N528&lt;=8500000,ROUNDDOWN(N528*0.9-1100000,0),N528-1950000)))))</f>
        <v/>
      </c>
      <c r="R528" s="25">
        <f>IF(F528=1,LOOKUP(Q528,{0,4890001,6550001,23500001},{1040000,670000,620000,0}),LOOKUP(Q528,{0,1320001,3360001,4890001,6550001,23500001},{950000,880000,680000,630000,580000,0}))</f>
        <v/>
      </c>
      <c r="S528" s="25">
        <f>MAX(0,ROUNDDOWN(Q528-O528-R528-G528,-3))</f>
        <v/>
      </c>
      <c r="T528" s="25">
        <f>IF(S528&lt;=0,0,ROUNDDOWN(S528*LOOKUP(S528,{0,1950001,3300001,6950001,9000001,18000001,40000001},{0.05,0.1,0.2,0.23,0.33,0.4,0.45})-LOOKUP(S528,{0,1950001,3300001,6950001,9000001,18000001,40000001},{0,97500,427500,636000,1536000,2796000,4796000}),0)+ROUNDDOWN(ROUNDDOWN(S528*LOOKUP(S528,{0,1950001,3300001,6950001,9000001,18000001,40000001},{0.05,0.1,0.2,0.23,0.33,0.4,0.45})-LOOKUP(S528,{0,1950001,3300001,6950001,9000001,18000001,40000001},{0,97500,427500,636000,1536000,2796000,4796000}),0)*0.021,0))</f>
        <v/>
      </c>
      <c r="U528" s="25">
        <f>P528-T528</f>
        <v/>
      </c>
      <c r="V528" s="26">
        <f>IF(AND(P528&gt;0,T528=0),1,0)</f>
        <v/>
      </c>
    </row>
    <row r="529">
      <c r="A529" t="inlineStr">
        <is>
          <t>1万円刻み</t>
        </is>
      </c>
      <c r="B529" s="25">
        <f>'4_1万円刻み'!$A$31</f>
        <v/>
      </c>
      <c r="C529" s="26" t="n">
        <v>11</v>
      </c>
      <c r="D529" s="27" t="n">
        <v>0</v>
      </c>
      <c r="E529" s="26" t="n">
        <v>7</v>
      </c>
      <c r="F529" s="26" t="n">
        <v>1</v>
      </c>
      <c r="G529" s="25" t="n">
        <v>0</v>
      </c>
      <c r="H529" s="25">
        <f>ROUND(B529*0.14575,0)</f>
        <v/>
      </c>
      <c r="I529" s="25">
        <f>B529-H529</f>
        <v/>
      </c>
      <c r="J529" s="25">
        <f>IF(MAX(0,I529-ROUNDUP(IF(I529&lt;=158333,54167,I529*LOOKUP(I529,{0,158334,300000,550000,708331},{0,0.3,0.2,0.1,0})+LOOKUP(I529,{0,158334,300000,550000,708331},{0,6667,36667,91667,162500})),0)-LOOKUP(I529,{0,2120834,2162500,2204167,2245834},{48334,40000,26667,13334,0}))&lt;=0,0,ROUND(MAX(0,I529-ROUNDUP(IF(I529&lt;=158333,54167,I529*LOOKUP(I529,{0,158334,300000,550000,708331},{0,0.3,0.2,0.1,0})+LOOKUP(I529,{0,158334,300000,550000,708331},{0,6667,36667,91667,162500})),0)-LOOKUP(I529,{0,2120834,2162500,2204167,2245834},{48334,40000,26667,13334,0}))*LOOKUP(MAX(0,I529-ROUNDUP(IF(I529&lt;=158333,54167,I529*LOOKUP(I529,{0,158334,300000,550000,708331},{0,0.3,0.2,0.1,0})+LOOKUP(I529,{0,158334,300000,550000,708331},{0,6667,36667,91667,162500})),0)-LOOKUP(I529,{0,2120834,2162500,2204167,2245834},{48334,40000,26667,13334,0})),{0,162501,275001,579167,750001,1500001,3333334},{0.05105,0.1021,0.2042,0.23483,0.33693,0.4084,0.45945})-LOOKUP(MAX(0,I529-ROUNDUP(IF(I529&lt;=158333,54167,I529*LOOKUP(I529,{0,158334,300000,550000,708331},{0,0.3,0.2,0.1,0})+LOOKUP(I529,{0,158334,300000,550000,708331},{0,6667,36667,91667,162500})),0)-LOOKUP(I529,{0,2120834,2162500,2204167,2245834},{48334,40000,26667,13334,0})),{0,162501,275001,579167,750001,1500001,3333334},{0,8296,36374,54113,130688,237893,408061}),-1))</f>
        <v/>
      </c>
      <c r="K529" s="25">
        <f>IF(AND(D529&gt;0,C529&gt;=E529),ROUND(B529*D529,0),0)</f>
        <v/>
      </c>
      <c r="L529" s="25">
        <f>ROUND(K529*0.14575,0)</f>
        <v/>
      </c>
      <c r="M529" s="25">
        <f>IF(K529=0,0,ROUNDDOWN(ROUND((K529-L529)*LOOKUP(I529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29" s="25">
        <f>B529*C529+K529</f>
        <v/>
      </c>
      <c r="O529" s="25">
        <f>H529*C529+L529</f>
        <v/>
      </c>
      <c r="P529" s="25">
        <f>J529*C529+M529</f>
        <v/>
      </c>
      <c r="Q529" s="25">
        <f>IF(F529=1,IF(N529&lt;741000,0,IF(N529&lt;2191000,N529-740000,IF(N529&lt;2193000,1451000,IF(N529&lt;2196000,1453000,IF(N529&lt;2200000,1456000,IF(N529&lt;6600000,ROUND(IF(FLOOR(N529,4000)&lt;=3600000,FLOOR(N529,4000)*0.7-80000,FLOOR(N529,4000)*0.8-440000),0),IF(N529&lt;=8500000,ROUNDDOWN(N529*0.9-1100000,0),N529-1950000))))))),IF(N529&lt;651000,0,IF(N529&lt;1900000,N529-650000,IF(N529&lt;6600000,ROUND(IF(FLOOR(N529,4000)&lt;=3600000,FLOOR(N529,4000)*0.7-80000,FLOOR(N529,4000)*0.8-440000),0),IF(N529&lt;=8500000,ROUNDDOWN(N529*0.9-1100000,0),N529-1950000)))))</f>
        <v/>
      </c>
      <c r="R529" s="25">
        <f>IF(F529=1,LOOKUP(Q529,{0,4890001,6550001,23500001},{1040000,670000,620000,0}),LOOKUP(Q529,{0,1320001,3360001,4890001,6550001,23500001},{950000,880000,680000,630000,580000,0}))</f>
        <v/>
      </c>
      <c r="S529" s="25">
        <f>MAX(0,ROUNDDOWN(Q529-O529-R529-G529,-3))</f>
        <v/>
      </c>
      <c r="T529" s="25">
        <f>IF(S529&lt;=0,0,ROUNDDOWN(S529*LOOKUP(S529,{0,1950001,3300001,6950001,9000001,18000001,40000001},{0.05,0.1,0.2,0.23,0.33,0.4,0.45})-LOOKUP(S529,{0,1950001,3300001,6950001,9000001,18000001,40000001},{0,97500,427500,636000,1536000,2796000,4796000}),0)+ROUNDDOWN(ROUNDDOWN(S529*LOOKUP(S529,{0,1950001,3300001,6950001,9000001,18000001,40000001},{0.05,0.1,0.2,0.23,0.33,0.4,0.45})-LOOKUP(S529,{0,1950001,3300001,6950001,9000001,18000001,40000001},{0,97500,427500,636000,1536000,2796000,4796000}),0)*0.021,0))</f>
        <v/>
      </c>
      <c r="U529" s="25">
        <f>P529-T529</f>
        <v/>
      </c>
      <c r="V529" s="26">
        <f>IF(AND(P529&gt;0,T529=0),1,0)</f>
        <v/>
      </c>
    </row>
    <row r="530">
      <c r="A530" t="inlineStr">
        <is>
          <t>1万円刻み</t>
        </is>
      </c>
      <c r="B530" s="25">
        <f>'4_1万円刻み'!$A$31</f>
        <v/>
      </c>
      <c r="C530" s="26" t="n">
        <v>12</v>
      </c>
      <c r="D530" s="27" t="n">
        <v>0</v>
      </c>
      <c r="E530" s="26" t="n">
        <v>7</v>
      </c>
      <c r="F530" s="26" t="n">
        <v>1</v>
      </c>
      <c r="G530" s="25" t="n">
        <v>0</v>
      </c>
      <c r="H530" s="25">
        <f>ROUND(B530*0.14575,0)</f>
        <v/>
      </c>
      <c r="I530" s="25">
        <f>B530-H530</f>
        <v/>
      </c>
      <c r="J530" s="25">
        <f>IF(MAX(0,I530-ROUNDUP(IF(I530&lt;=158333,54167,I530*LOOKUP(I530,{0,158334,300000,550000,708331},{0,0.3,0.2,0.1,0})+LOOKUP(I530,{0,158334,300000,550000,708331},{0,6667,36667,91667,162500})),0)-LOOKUP(I530,{0,2120834,2162500,2204167,2245834},{48334,40000,26667,13334,0}))&lt;=0,0,ROUND(MAX(0,I530-ROUNDUP(IF(I530&lt;=158333,54167,I530*LOOKUP(I530,{0,158334,300000,550000,708331},{0,0.3,0.2,0.1,0})+LOOKUP(I530,{0,158334,300000,550000,708331},{0,6667,36667,91667,162500})),0)-LOOKUP(I530,{0,2120834,2162500,2204167,2245834},{48334,40000,26667,13334,0}))*LOOKUP(MAX(0,I530-ROUNDUP(IF(I530&lt;=158333,54167,I530*LOOKUP(I530,{0,158334,300000,550000,708331},{0,0.3,0.2,0.1,0})+LOOKUP(I530,{0,158334,300000,550000,708331},{0,6667,36667,91667,162500})),0)-LOOKUP(I530,{0,2120834,2162500,2204167,2245834},{48334,40000,26667,13334,0})),{0,162501,275001,579167,750001,1500001,3333334},{0.05105,0.1021,0.2042,0.23483,0.33693,0.4084,0.45945})-LOOKUP(MAX(0,I530-ROUNDUP(IF(I530&lt;=158333,54167,I530*LOOKUP(I530,{0,158334,300000,550000,708331},{0,0.3,0.2,0.1,0})+LOOKUP(I530,{0,158334,300000,550000,708331},{0,6667,36667,91667,162500})),0)-LOOKUP(I530,{0,2120834,2162500,2204167,2245834},{48334,40000,26667,13334,0})),{0,162501,275001,579167,750001,1500001,3333334},{0,8296,36374,54113,130688,237893,408061}),-1))</f>
        <v/>
      </c>
      <c r="K530" s="25">
        <f>IF(AND(D530&gt;0,C530&gt;=E530),ROUND(B530*D530,0),0)</f>
        <v/>
      </c>
      <c r="L530" s="25">
        <f>ROUND(K530*0.14575,0)</f>
        <v/>
      </c>
      <c r="M530" s="25">
        <f>IF(K530=0,0,ROUNDDOWN(ROUND((K530-L530)*LOOKUP(I530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30" s="25">
        <f>B530*C530+K530</f>
        <v/>
      </c>
      <c r="O530" s="25">
        <f>H530*C530+L530</f>
        <v/>
      </c>
      <c r="P530" s="25">
        <f>J530*C530+M530</f>
        <v/>
      </c>
      <c r="Q530" s="25">
        <f>IF(F530=1,IF(N530&lt;741000,0,IF(N530&lt;2191000,N530-740000,IF(N530&lt;2193000,1451000,IF(N530&lt;2196000,1453000,IF(N530&lt;2200000,1456000,IF(N530&lt;6600000,ROUND(IF(FLOOR(N530,4000)&lt;=3600000,FLOOR(N530,4000)*0.7-80000,FLOOR(N530,4000)*0.8-440000),0),IF(N530&lt;=8500000,ROUNDDOWN(N530*0.9-1100000,0),N530-1950000))))))),IF(N530&lt;651000,0,IF(N530&lt;1900000,N530-650000,IF(N530&lt;6600000,ROUND(IF(FLOOR(N530,4000)&lt;=3600000,FLOOR(N530,4000)*0.7-80000,FLOOR(N530,4000)*0.8-440000),0),IF(N530&lt;=8500000,ROUNDDOWN(N530*0.9-1100000,0),N530-1950000)))))</f>
        <v/>
      </c>
      <c r="R530" s="25">
        <f>IF(F530=1,LOOKUP(Q530,{0,4890001,6550001,23500001},{1040000,670000,620000,0}),LOOKUP(Q530,{0,1320001,3360001,4890001,6550001,23500001},{950000,880000,680000,630000,580000,0}))</f>
        <v/>
      </c>
      <c r="S530" s="25">
        <f>MAX(0,ROUNDDOWN(Q530-O530-R530-G530,-3))</f>
        <v/>
      </c>
      <c r="T530" s="25">
        <f>IF(S530&lt;=0,0,ROUNDDOWN(S530*LOOKUP(S530,{0,1950001,3300001,6950001,9000001,18000001,40000001},{0.05,0.1,0.2,0.23,0.33,0.4,0.45})-LOOKUP(S530,{0,1950001,3300001,6950001,9000001,18000001,40000001},{0,97500,427500,636000,1536000,2796000,4796000}),0)+ROUNDDOWN(ROUNDDOWN(S530*LOOKUP(S530,{0,1950001,3300001,6950001,9000001,18000001,40000001},{0.05,0.1,0.2,0.23,0.33,0.4,0.45})-LOOKUP(S530,{0,1950001,3300001,6950001,9000001,18000001,40000001},{0,97500,427500,636000,1536000,2796000,4796000}),0)*0.021,0))</f>
        <v/>
      </c>
      <c r="U530" s="25">
        <f>P530-T530</f>
        <v/>
      </c>
      <c r="V530" s="26">
        <f>IF(AND(P530&gt;0,T530=0),1,0)</f>
        <v/>
      </c>
    </row>
    <row r="531">
      <c r="A531" t="inlineStr">
        <is>
          <t>1万円刻み</t>
        </is>
      </c>
      <c r="B531" s="25">
        <f>'4_1万円刻み'!$A$32</f>
        <v/>
      </c>
      <c r="C531" s="26" t="n">
        <v>1</v>
      </c>
      <c r="D531" s="27" t="n">
        <v>0</v>
      </c>
      <c r="E531" s="26" t="n">
        <v>7</v>
      </c>
      <c r="F531" s="26" t="n">
        <v>1</v>
      </c>
      <c r="G531" s="25" t="n">
        <v>0</v>
      </c>
      <c r="H531" s="25">
        <f>ROUND(B531*0.14575,0)</f>
        <v/>
      </c>
      <c r="I531" s="25">
        <f>B531-H531</f>
        <v/>
      </c>
      <c r="J531" s="25">
        <f>IF(MAX(0,I531-ROUNDUP(IF(I531&lt;=158333,54167,I531*LOOKUP(I531,{0,158334,300000,550000,708331},{0,0.3,0.2,0.1,0})+LOOKUP(I531,{0,158334,300000,550000,708331},{0,6667,36667,91667,162500})),0)-LOOKUP(I531,{0,2120834,2162500,2204167,2245834},{48334,40000,26667,13334,0}))&lt;=0,0,ROUND(MAX(0,I531-ROUNDUP(IF(I531&lt;=158333,54167,I531*LOOKUP(I531,{0,158334,300000,550000,708331},{0,0.3,0.2,0.1,0})+LOOKUP(I531,{0,158334,300000,550000,708331},{0,6667,36667,91667,162500})),0)-LOOKUP(I531,{0,2120834,2162500,2204167,2245834},{48334,40000,26667,13334,0}))*LOOKUP(MAX(0,I531-ROUNDUP(IF(I531&lt;=158333,54167,I531*LOOKUP(I531,{0,158334,300000,550000,708331},{0,0.3,0.2,0.1,0})+LOOKUP(I531,{0,158334,300000,550000,708331},{0,6667,36667,91667,162500})),0)-LOOKUP(I531,{0,2120834,2162500,2204167,2245834},{48334,40000,26667,13334,0})),{0,162501,275001,579167,750001,1500001,3333334},{0.05105,0.1021,0.2042,0.23483,0.33693,0.4084,0.45945})-LOOKUP(MAX(0,I531-ROUNDUP(IF(I531&lt;=158333,54167,I531*LOOKUP(I531,{0,158334,300000,550000,708331},{0,0.3,0.2,0.1,0})+LOOKUP(I531,{0,158334,300000,550000,708331},{0,6667,36667,91667,162500})),0)-LOOKUP(I531,{0,2120834,2162500,2204167,2245834},{48334,40000,26667,13334,0})),{0,162501,275001,579167,750001,1500001,3333334},{0,8296,36374,54113,130688,237893,408061}),-1))</f>
        <v/>
      </c>
      <c r="K531" s="25">
        <f>IF(AND(D531&gt;0,C531&gt;=E531),ROUND(B531*D531,0),0)</f>
        <v/>
      </c>
      <c r="L531" s="25">
        <f>ROUND(K531*0.14575,0)</f>
        <v/>
      </c>
      <c r="M531" s="25">
        <f>IF(K531=0,0,ROUNDDOWN(ROUND((K531-L531)*LOOKUP(I531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31" s="25">
        <f>B531*C531+K531</f>
        <v/>
      </c>
      <c r="O531" s="25">
        <f>H531*C531+L531</f>
        <v/>
      </c>
      <c r="P531" s="25">
        <f>J531*C531+M531</f>
        <v/>
      </c>
      <c r="Q531" s="25">
        <f>IF(F531=1,IF(N531&lt;741000,0,IF(N531&lt;2191000,N531-740000,IF(N531&lt;2193000,1451000,IF(N531&lt;2196000,1453000,IF(N531&lt;2200000,1456000,IF(N531&lt;6600000,ROUND(IF(FLOOR(N531,4000)&lt;=3600000,FLOOR(N531,4000)*0.7-80000,FLOOR(N531,4000)*0.8-440000),0),IF(N531&lt;=8500000,ROUNDDOWN(N531*0.9-1100000,0),N531-1950000))))))),IF(N531&lt;651000,0,IF(N531&lt;1900000,N531-650000,IF(N531&lt;6600000,ROUND(IF(FLOOR(N531,4000)&lt;=3600000,FLOOR(N531,4000)*0.7-80000,FLOOR(N531,4000)*0.8-440000),0),IF(N531&lt;=8500000,ROUNDDOWN(N531*0.9-1100000,0),N531-1950000)))))</f>
        <v/>
      </c>
      <c r="R531" s="25">
        <f>IF(F531=1,LOOKUP(Q531,{0,4890001,6550001,23500001},{1040000,670000,620000,0}),LOOKUP(Q531,{0,1320001,3360001,4890001,6550001,23500001},{950000,880000,680000,630000,580000,0}))</f>
        <v/>
      </c>
      <c r="S531" s="25">
        <f>MAX(0,ROUNDDOWN(Q531-O531-R531-G531,-3))</f>
        <v/>
      </c>
      <c r="T531" s="25">
        <f>IF(S531&lt;=0,0,ROUNDDOWN(S531*LOOKUP(S531,{0,1950001,3300001,6950001,9000001,18000001,40000001},{0.05,0.1,0.2,0.23,0.33,0.4,0.45})-LOOKUP(S531,{0,1950001,3300001,6950001,9000001,18000001,40000001},{0,97500,427500,636000,1536000,2796000,4796000}),0)+ROUNDDOWN(ROUNDDOWN(S531*LOOKUP(S531,{0,1950001,3300001,6950001,9000001,18000001,40000001},{0.05,0.1,0.2,0.23,0.33,0.4,0.45})-LOOKUP(S531,{0,1950001,3300001,6950001,9000001,18000001,40000001},{0,97500,427500,636000,1536000,2796000,4796000}),0)*0.021,0))</f>
        <v/>
      </c>
      <c r="U531" s="25">
        <f>P531-T531</f>
        <v/>
      </c>
      <c r="V531" s="26">
        <f>IF(AND(P531&gt;0,T531=0),1,0)</f>
        <v/>
      </c>
    </row>
    <row r="532">
      <c r="A532" t="inlineStr">
        <is>
          <t>1万円刻み</t>
        </is>
      </c>
      <c r="B532" s="25">
        <f>'4_1万円刻み'!$A$32</f>
        <v/>
      </c>
      <c r="C532" s="26" t="n">
        <v>2</v>
      </c>
      <c r="D532" s="27" t="n">
        <v>0</v>
      </c>
      <c r="E532" s="26" t="n">
        <v>7</v>
      </c>
      <c r="F532" s="26" t="n">
        <v>1</v>
      </c>
      <c r="G532" s="25" t="n">
        <v>0</v>
      </c>
      <c r="H532" s="25">
        <f>ROUND(B532*0.14575,0)</f>
        <v/>
      </c>
      <c r="I532" s="25">
        <f>B532-H532</f>
        <v/>
      </c>
      <c r="J532" s="25">
        <f>IF(MAX(0,I532-ROUNDUP(IF(I532&lt;=158333,54167,I532*LOOKUP(I532,{0,158334,300000,550000,708331},{0,0.3,0.2,0.1,0})+LOOKUP(I532,{0,158334,300000,550000,708331},{0,6667,36667,91667,162500})),0)-LOOKUP(I532,{0,2120834,2162500,2204167,2245834},{48334,40000,26667,13334,0}))&lt;=0,0,ROUND(MAX(0,I532-ROUNDUP(IF(I532&lt;=158333,54167,I532*LOOKUP(I532,{0,158334,300000,550000,708331},{0,0.3,0.2,0.1,0})+LOOKUP(I532,{0,158334,300000,550000,708331},{0,6667,36667,91667,162500})),0)-LOOKUP(I532,{0,2120834,2162500,2204167,2245834},{48334,40000,26667,13334,0}))*LOOKUP(MAX(0,I532-ROUNDUP(IF(I532&lt;=158333,54167,I532*LOOKUP(I532,{0,158334,300000,550000,708331},{0,0.3,0.2,0.1,0})+LOOKUP(I532,{0,158334,300000,550000,708331},{0,6667,36667,91667,162500})),0)-LOOKUP(I532,{0,2120834,2162500,2204167,2245834},{48334,40000,26667,13334,0})),{0,162501,275001,579167,750001,1500001,3333334},{0.05105,0.1021,0.2042,0.23483,0.33693,0.4084,0.45945})-LOOKUP(MAX(0,I532-ROUNDUP(IF(I532&lt;=158333,54167,I532*LOOKUP(I532,{0,158334,300000,550000,708331},{0,0.3,0.2,0.1,0})+LOOKUP(I532,{0,158334,300000,550000,708331},{0,6667,36667,91667,162500})),0)-LOOKUP(I532,{0,2120834,2162500,2204167,2245834},{48334,40000,26667,13334,0})),{0,162501,275001,579167,750001,1500001,3333334},{0,8296,36374,54113,130688,237893,408061}),-1))</f>
        <v/>
      </c>
      <c r="K532" s="25">
        <f>IF(AND(D532&gt;0,C532&gt;=E532),ROUND(B532*D532,0),0)</f>
        <v/>
      </c>
      <c r="L532" s="25">
        <f>ROUND(K532*0.14575,0)</f>
        <v/>
      </c>
      <c r="M532" s="25">
        <f>IF(K532=0,0,ROUNDDOWN(ROUND((K532-L532)*LOOKUP(I532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32" s="25">
        <f>B532*C532+K532</f>
        <v/>
      </c>
      <c r="O532" s="25">
        <f>H532*C532+L532</f>
        <v/>
      </c>
      <c r="P532" s="25">
        <f>J532*C532+M532</f>
        <v/>
      </c>
      <c r="Q532" s="25">
        <f>IF(F532=1,IF(N532&lt;741000,0,IF(N532&lt;2191000,N532-740000,IF(N532&lt;2193000,1451000,IF(N532&lt;2196000,1453000,IF(N532&lt;2200000,1456000,IF(N532&lt;6600000,ROUND(IF(FLOOR(N532,4000)&lt;=3600000,FLOOR(N532,4000)*0.7-80000,FLOOR(N532,4000)*0.8-440000),0),IF(N532&lt;=8500000,ROUNDDOWN(N532*0.9-1100000,0),N532-1950000))))))),IF(N532&lt;651000,0,IF(N532&lt;1900000,N532-650000,IF(N532&lt;6600000,ROUND(IF(FLOOR(N532,4000)&lt;=3600000,FLOOR(N532,4000)*0.7-80000,FLOOR(N532,4000)*0.8-440000),0),IF(N532&lt;=8500000,ROUNDDOWN(N532*0.9-1100000,0),N532-1950000)))))</f>
        <v/>
      </c>
      <c r="R532" s="25">
        <f>IF(F532=1,LOOKUP(Q532,{0,4890001,6550001,23500001},{1040000,670000,620000,0}),LOOKUP(Q532,{0,1320001,3360001,4890001,6550001,23500001},{950000,880000,680000,630000,580000,0}))</f>
        <v/>
      </c>
      <c r="S532" s="25">
        <f>MAX(0,ROUNDDOWN(Q532-O532-R532-G532,-3))</f>
        <v/>
      </c>
      <c r="T532" s="25">
        <f>IF(S532&lt;=0,0,ROUNDDOWN(S532*LOOKUP(S532,{0,1950001,3300001,6950001,9000001,18000001,40000001},{0.05,0.1,0.2,0.23,0.33,0.4,0.45})-LOOKUP(S532,{0,1950001,3300001,6950001,9000001,18000001,40000001},{0,97500,427500,636000,1536000,2796000,4796000}),0)+ROUNDDOWN(ROUNDDOWN(S532*LOOKUP(S532,{0,1950001,3300001,6950001,9000001,18000001,40000001},{0.05,0.1,0.2,0.23,0.33,0.4,0.45})-LOOKUP(S532,{0,1950001,3300001,6950001,9000001,18000001,40000001},{0,97500,427500,636000,1536000,2796000,4796000}),0)*0.021,0))</f>
        <v/>
      </c>
      <c r="U532" s="25">
        <f>P532-T532</f>
        <v/>
      </c>
      <c r="V532" s="26">
        <f>IF(AND(P532&gt;0,T532=0),1,0)</f>
        <v/>
      </c>
    </row>
    <row r="533">
      <c r="A533" t="inlineStr">
        <is>
          <t>1万円刻み</t>
        </is>
      </c>
      <c r="B533" s="25">
        <f>'4_1万円刻み'!$A$32</f>
        <v/>
      </c>
      <c r="C533" s="26" t="n">
        <v>3</v>
      </c>
      <c r="D533" s="27" t="n">
        <v>0</v>
      </c>
      <c r="E533" s="26" t="n">
        <v>7</v>
      </c>
      <c r="F533" s="26" t="n">
        <v>1</v>
      </c>
      <c r="G533" s="25" t="n">
        <v>0</v>
      </c>
      <c r="H533" s="25">
        <f>ROUND(B533*0.14575,0)</f>
        <v/>
      </c>
      <c r="I533" s="25">
        <f>B533-H533</f>
        <v/>
      </c>
      <c r="J533" s="25">
        <f>IF(MAX(0,I533-ROUNDUP(IF(I533&lt;=158333,54167,I533*LOOKUP(I533,{0,158334,300000,550000,708331},{0,0.3,0.2,0.1,0})+LOOKUP(I533,{0,158334,300000,550000,708331},{0,6667,36667,91667,162500})),0)-LOOKUP(I533,{0,2120834,2162500,2204167,2245834},{48334,40000,26667,13334,0}))&lt;=0,0,ROUND(MAX(0,I533-ROUNDUP(IF(I533&lt;=158333,54167,I533*LOOKUP(I533,{0,158334,300000,550000,708331},{0,0.3,0.2,0.1,0})+LOOKUP(I533,{0,158334,300000,550000,708331},{0,6667,36667,91667,162500})),0)-LOOKUP(I533,{0,2120834,2162500,2204167,2245834},{48334,40000,26667,13334,0}))*LOOKUP(MAX(0,I533-ROUNDUP(IF(I533&lt;=158333,54167,I533*LOOKUP(I533,{0,158334,300000,550000,708331},{0,0.3,0.2,0.1,0})+LOOKUP(I533,{0,158334,300000,550000,708331},{0,6667,36667,91667,162500})),0)-LOOKUP(I533,{0,2120834,2162500,2204167,2245834},{48334,40000,26667,13334,0})),{0,162501,275001,579167,750001,1500001,3333334},{0.05105,0.1021,0.2042,0.23483,0.33693,0.4084,0.45945})-LOOKUP(MAX(0,I533-ROUNDUP(IF(I533&lt;=158333,54167,I533*LOOKUP(I533,{0,158334,300000,550000,708331},{0,0.3,0.2,0.1,0})+LOOKUP(I533,{0,158334,300000,550000,708331},{0,6667,36667,91667,162500})),0)-LOOKUP(I533,{0,2120834,2162500,2204167,2245834},{48334,40000,26667,13334,0})),{0,162501,275001,579167,750001,1500001,3333334},{0,8296,36374,54113,130688,237893,408061}),-1))</f>
        <v/>
      </c>
      <c r="K533" s="25">
        <f>IF(AND(D533&gt;0,C533&gt;=E533),ROUND(B533*D533,0),0)</f>
        <v/>
      </c>
      <c r="L533" s="25">
        <f>ROUND(K533*0.14575,0)</f>
        <v/>
      </c>
      <c r="M533" s="25">
        <f>IF(K533=0,0,ROUNDDOWN(ROUND((K533-L533)*LOOKUP(I533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33" s="25">
        <f>B533*C533+K533</f>
        <v/>
      </c>
      <c r="O533" s="25">
        <f>H533*C533+L533</f>
        <v/>
      </c>
      <c r="P533" s="25">
        <f>J533*C533+M533</f>
        <v/>
      </c>
      <c r="Q533" s="25">
        <f>IF(F533=1,IF(N533&lt;741000,0,IF(N533&lt;2191000,N533-740000,IF(N533&lt;2193000,1451000,IF(N533&lt;2196000,1453000,IF(N533&lt;2200000,1456000,IF(N533&lt;6600000,ROUND(IF(FLOOR(N533,4000)&lt;=3600000,FLOOR(N533,4000)*0.7-80000,FLOOR(N533,4000)*0.8-440000),0),IF(N533&lt;=8500000,ROUNDDOWN(N533*0.9-1100000,0),N533-1950000))))))),IF(N533&lt;651000,0,IF(N533&lt;1900000,N533-650000,IF(N533&lt;6600000,ROUND(IF(FLOOR(N533,4000)&lt;=3600000,FLOOR(N533,4000)*0.7-80000,FLOOR(N533,4000)*0.8-440000),0),IF(N533&lt;=8500000,ROUNDDOWN(N533*0.9-1100000,0),N533-1950000)))))</f>
        <v/>
      </c>
      <c r="R533" s="25">
        <f>IF(F533=1,LOOKUP(Q533,{0,4890001,6550001,23500001},{1040000,670000,620000,0}),LOOKUP(Q533,{0,1320001,3360001,4890001,6550001,23500001},{950000,880000,680000,630000,580000,0}))</f>
        <v/>
      </c>
      <c r="S533" s="25">
        <f>MAX(0,ROUNDDOWN(Q533-O533-R533-G533,-3))</f>
        <v/>
      </c>
      <c r="T533" s="25">
        <f>IF(S533&lt;=0,0,ROUNDDOWN(S533*LOOKUP(S533,{0,1950001,3300001,6950001,9000001,18000001,40000001},{0.05,0.1,0.2,0.23,0.33,0.4,0.45})-LOOKUP(S533,{0,1950001,3300001,6950001,9000001,18000001,40000001},{0,97500,427500,636000,1536000,2796000,4796000}),0)+ROUNDDOWN(ROUNDDOWN(S533*LOOKUP(S533,{0,1950001,3300001,6950001,9000001,18000001,40000001},{0.05,0.1,0.2,0.23,0.33,0.4,0.45})-LOOKUP(S533,{0,1950001,3300001,6950001,9000001,18000001,40000001},{0,97500,427500,636000,1536000,2796000,4796000}),0)*0.021,0))</f>
        <v/>
      </c>
      <c r="U533" s="25">
        <f>P533-T533</f>
        <v/>
      </c>
      <c r="V533" s="26">
        <f>IF(AND(P533&gt;0,T533=0),1,0)</f>
        <v/>
      </c>
    </row>
    <row r="534">
      <c r="A534" t="inlineStr">
        <is>
          <t>1万円刻み</t>
        </is>
      </c>
      <c r="B534" s="25">
        <f>'4_1万円刻み'!$A$32</f>
        <v/>
      </c>
      <c r="C534" s="26" t="n">
        <v>4</v>
      </c>
      <c r="D534" s="27" t="n">
        <v>0</v>
      </c>
      <c r="E534" s="26" t="n">
        <v>7</v>
      </c>
      <c r="F534" s="26" t="n">
        <v>1</v>
      </c>
      <c r="G534" s="25" t="n">
        <v>0</v>
      </c>
      <c r="H534" s="25">
        <f>ROUND(B534*0.14575,0)</f>
        <v/>
      </c>
      <c r="I534" s="25">
        <f>B534-H534</f>
        <v/>
      </c>
      <c r="J534" s="25">
        <f>IF(MAX(0,I534-ROUNDUP(IF(I534&lt;=158333,54167,I534*LOOKUP(I534,{0,158334,300000,550000,708331},{0,0.3,0.2,0.1,0})+LOOKUP(I534,{0,158334,300000,550000,708331},{0,6667,36667,91667,162500})),0)-LOOKUP(I534,{0,2120834,2162500,2204167,2245834},{48334,40000,26667,13334,0}))&lt;=0,0,ROUND(MAX(0,I534-ROUNDUP(IF(I534&lt;=158333,54167,I534*LOOKUP(I534,{0,158334,300000,550000,708331},{0,0.3,0.2,0.1,0})+LOOKUP(I534,{0,158334,300000,550000,708331},{0,6667,36667,91667,162500})),0)-LOOKUP(I534,{0,2120834,2162500,2204167,2245834},{48334,40000,26667,13334,0}))*LOOKUP(MAX(0,I534-ROUNDUP(IF(I534&lt;=158333,54167,I534*LOOKUP(I534,{0,158334,300000,550000,708331},{0,0.3,0.2,0.1,0})+LOOKUP(I534,{0,158334,300000,550000,708331},{0,6667,36667,91667,162500})),0)-LOOKUP(I534,{0,2120834,2162500,2204167,2245834},{48334,40000,26667,13334,0})),{0,162501,275001,579167,750001,1500001,3333334},{0.05105,0.1021,0.2042,0.23483,0.33693,0.4084,0.45945})-LOOKUP(MAX(0,I534-ROUNDUP(IF(I534&lt;=158333,54167,I534*LOOKUP(I534,{0,158334,300000,550000,708331},{0,0.3,0.2,0.1,0})+LOOKUP(I534,{0,158334,300000,550000,708331},{0,6667,36667,91667,162500})),0)-LOOKUP(I534,{0,2120834,2162500,2204167,2245834},{48334,40000,26667,13334,0})),{0,162501,275001,579167,750001,1500001,3333334},{0,8296,36374,54113,130688,237893,408061}),-1))</f>
        <v/>
      </c>
      <c r="K534" s="25">
        <f>IF(AND(D534&gt;0,C534&gt;=E534),ROUND(B534*D534,0),0)</f>
        <v/>
      </c>
      <c r="L534" s="25">
        <f>ROUND(K534*0.14575,0)</f>
        <v/>
      </c>
      <c r="M534" s="25">
        <f>IF(K534=0,0,ROUNDDOWN(ROUND((K534-L534)*LOOKUP(I534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34" s="25">
        <f>B534*C534+K534</f>
        <v/>
      </c>
      <c r="O534" s="25">
        <f>H534*C534+L534</f>
        <v/>
      </c>
      <c r="P534" s="25">
        <f>J534*C534+M534</f>
        <v/>
      </c>
      <c r="Q534" s="25">
        <f>IF(F534=1,IF(N534&lt;741000,0,IF(N534&lt;2191000,N534-740000,IF(N534&lt;2193000,1451000,IF(N534&lt;2196000,1453000,IF(N534&lt;2200000,1456000,IF(N534&lt;6600000,ROUND(IF(FLOOR(N534,4000)&lt;=3600000,FLOOR(N534,4000)*0.7-80000,FLOOR(N534,4000)*0.8-440000),0),IF(N534&lt;=8500000,ROUNDDOWN(N534*0.9-1100000,0),N534-1950000))))))),IF(N534&lt;651000,0,IF(N534&lt;1900000,N534-650000,IF(N534&lt;6600000,ROUND(IF(FLOOR(N534,4000)&lt;=3600000,FLOOR(N534,4000)*0.7-80000,FLOOR(N534,4000)*0.8-440000),0),IF(N534&lt;=8500000,ROUNDDOWN(N534*0.9-1100000,0),N534-1950000)))))</f>
        <v/>
      </c>
      <c r="R534" s="25">
        <f>IF(F534=1,LOOKUP(Q534,{0,4890001,6550001,23500001},{1040000,670000,620000,0}),LOOKUP(Q534,{0,1320001,3360001,4890001,6550001,23500001},{950000,880000,680000,630000,580000,0}))</f>
        <v/>
      </c>
      <c r="S534" s="25">
        <f>MAX(0,ROUNDDOWN(Q534-O534-R534-G534,-3))</f>
        <v/>
      </c>
      <c r="T534" s="25">
        <f>IF(S534&lt;=0,0,ROUNDDOWN(S534*LOOKUP(S534,{0,1950001,3300001,6950001,9000001,18000001,40000001},{0.05,0.1,0.2,0.23,0.33,0.4,0.45})-LOOKUP(S534,{0,1950001,3300001,6950001,9000001,18000001,40000001},{0,97500,427500,636000,1536000,2796000,4796000}),0)+ROUNDDOWN(ROUNDDOWN(S534*LOOKUP(S534,{0,1950001,3300001,6950001,9000001,18000001,40000001},{0.05,0.1,0.2,0.23,0.33,0.4,0.45})-LOOKUP(S534,{0,1950001,3300001,6950001,9000001,18000001,40000001},{0,97500,427500,636000,1536000,2796000,4796000}),0)*0.021,0))</f>
        <v/>
      </c>
      <c r="U534" s="25">
        <f>P534-T534</f>
        <v/>
      </c>
      <c r="V534" s="26">
        <f>IF(AND(P534&gt;0,T534=0),1,0)</f>
        <v/>
      </c>
    </row>
    <row r="535">
      <c r="A535" t="inlineStr">
        <is>
          <t>1万円刻み</t>
        </is>
      </c>
      <c r="B535" s="25">
        <f>'4_1万円刻み'!$A$32</f>
        <v/>
      </c>
      <c r="C535" s="26" t="n">
        <v>5</v>
      </c>
      <c r="D535" s="27" t="n">
        <v>0</v>
      </c>
      <c r="E535" s="26" t="n">
        <v>7</v>
      </c>
      <c r="F535" s="26" t="n">
        <v>1</v>
      </c>
      <c r="G535" s="25" t="n">
        <v>0</v>
      </c>
      <c r="H535" s="25">
        <f>ROUND(B535*0.14575,0)</f>
        <v/>
      </c>
      <c r="I535" s="25">
        <f>B535-H535</f>
        <v/>
      </c>
      <c r="J535" s="25">
        <f>IF(MAX(0,I535-ROUNDUP(IF(I535&lt;=158333,54167,I535*LOOKUP(I535,{0,158334,300000,550000,708331},{0,0.3,0.2,0.1,0})+LOOKUP(I535,{0,158334,300000,550000,708331},{0,6667,36667,91667,162500})),0)-LOOKUP(I535,{0,2120834,2162500,2204167,2245834},{48334,40000,26667,13334,0}))&lt;=0,0,ROUND(MAX(0,I535-ROUNDUP(IF(I535&lt;=158333,54167,I535*LOOKUP(I535,{0,158334,300000,550000,708331},{0,0.3,0.2,0.1,0})+LOOKUP(I535,{0,158334,300000,550000,708331},{0,6667,36667,91667,162500})),0)-LOOKUP(I535,{0,2120834,2162500,2204167,2245834},{48334,40000,26667,13334,0}))*LOOKUP(MAX(0,I535-ROUNDUP(IF(I535&lt;=158333,54167,I535*LOOKUP(I535,{0,158334,300000,550000,708331},{0,0.3,0.2,0.1,0})+LOOKUP(I535,{0,158334,300000,550000,708331},{0,6667,36667,91667,162500})),0)-LOOKUP(I535,{0,2120834,2162500,2204167,2245834},{48334,40000,26667,13334,0})),{0,162501,275001,579167,750001,1500001,3333334},{0.05105,0.1021,0.2042,0.23483,0.33693,0.4084,0.45945})-LOOKUP(MAX(0,I535-ROUNDUP(IF(I535&lt;=158333,54167,I535*LOOKUP(I535,{0,158334,300000,550000,708331},{0,0.3,0.2,0.1,0})+LOOKUP(I535,{0,158334,300000,550000,708331},{0,6667,36667,91667,162500})),0)-LOOKUP(I535,{0,2120834,2162500,2204167,2245834},{48334,40000,26667,13334,0})),{0,162501,275001,579167,750001,1500001,3333334},{0,8296,36374,54113,130688,237893,408061}),-1))</f>
        <v/>
      </c>
      <c r="K535" s="25">
        <f>IF(AND(D535&gt;0,C535&gt;=E535),ROUND(B535*D535,0),0)</f>
        <v/>
      </c>
      <c r="L535" s="25">
        <f>ROUND(K535*0.14575,0)</f>
        <v/>
      </c>
      <c r="M535" s="25">
        <f>IF(K535=0,0,ROUNDDOWN(ROUND((K535-L535)*LOOKUP(I535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35" s="25">
        <f>B535*C535+K535</f>
        <v/>
      </c>
      <c r="O535" s="25">
        <f>H535*C535+L535</f>
        <v/>
      </c>
      <c r="P535" s="25">
        <f>J535*C535+M535</f>
        <v/>
      </c>
      <c r="Q535" s="25">
        <f>IF(F535=1,IF(N535&lt;741000,0,IF(N535&lt;2191000,N535-740000,IF(N535&lt;2193000,1451000,IF(N535&lt;2196000,1453000,IF(N535&lt;2200000,1456000,IF(N535&lt;6600000,ROUND(IF(FLOOR(N535,4000)&lt;=3600000,FLOOR(N535,4000)*0.7-80000,FLOOR(N535,4000)*0.8-440000),0),IF(N535&lt;=8500000,ROUNDDOWN(N535*0.9-1100000,0),N535-1950000))))))),IF(N535&lt;651000,0,IF(N535&lt;1900000,N535-650000,IF(N535&lt;6600000,ROUND(IF(FLOOR(N535,4000)&lt;=3600000,FLOOR(N535,4000)*0.7-80000,FLOOR(N535,4000)*0.8-440000),0),IF(N535&lt;=8500000,ROUNDDOWN(N535*0.9-1100000,0),N535-1950000)))))</f>
        <v/>
      </c>
      <c r="R535" s="25">
        <f>IF(F535=1,LOOKUP(Q535,{0,4890001,6550001,23500001},{1040000,670000,620000,0}),LOOKUP(Q535,{0,1320001,3360001,4890001,6550001,23500001},{950000,880000,680000,630000,580000,0}))</f>
        <v/>
      </c>
      <c r="S535" s="25">
        <f>MAX(0,ROUNDDOWN(Q535-O535-R535-G535,-3))</f>
        <v/>
      </c>
      <c r="T535" s="25">
        <f>IF(S535&lt;=0,0,ROUNDDOWN(S535*LOOKUP(S535,{0,1950001,3300001,6950001,9000001,18000001,40000001},{0.05,0.1,0.2,0.23,0.33,0.4,0.45})-LOOKUP(S535,{0,1950001,3300001,6950001,9000001,18000001,40000001},{0,97500,427500,636000,1536000,2796000,4796000}),0)+ROUNDDOWN(ROUNDDOWN(S535*LOOKUP(S535,{0,1950001,3300001,6950001,9000001,18000001,40000001},{0.05,0.1,0.2,0.23,0.33,0.4,0.45})-LOOKUP(S535,{0,1950001,3300001,6950001,9000001,18000001,40000001},{0,97500,427500,636000,1536000,2796000,4796000}),0)*0.021,0))</f>
        <v/>
      </c>
      <c r="U535" s="25">
        <f>P535-T535</f>
        <v/>
      </c>
      <c r="V535" s="26">
        <f>IF(AND(P535&gt;0,T535=0),1,0)</f>
        <v/>
      </c>
    </row>
    <row r="536">
      <c r="A536" t="inlineStr">
        <is>
          <t>1万円刻み</t>
        </is>
      </c>
      <c r="B536" s="25">
        <f>'4_1万円刻み'!$A$32</f>
        <v/>
      </c>
      <c r="C536" s="26" t="n">
        <v>6</v>
      </c>
      <c r="D536" s="27" t="n">
        <v>0</v>
      </c>
      <c r="E536" s="26" t="n">
        <v>7</v>
      </c>
      <c r="F536" s="26" t="n">
        <v>1</v>
      </c>
      <c r="G536" s="25" t="n">
        <v>0</v>
      </c>
      <c r="H536" s="25">
        <f>ROUND(B536*0.14575,0)</f>
        <v/>
      </c>
      <c r="I536" s="25">
        <f>B536-H536</f>
        <v/>
      </c>
      <c r="J536" s="25">
        <f>IF(MAX(0,I536-ROUNDUP(IF(I536&lt;=158333,54167,I536*LOOKUP(I536,{0,158334,300000,550000,708331},{0,0.3,0.2,0.1,0})+LOOKUP(I536,{0,158334,300000,550000,708331},{0,6667,36667,91667,162500})),0)-LOOKUP(I536,{0,2120834,2162500,2204167,2245834},{48334,40000,26667,13334,0}))&lt;=0,0,ROUND(MAX(0,I536-ROUNDUP(IF(I536&lt;=158333,54167,I536*LOOKUP(I536,{0,158334,300000,550000,708331},{0,0.3,0.2,0.1,0})+LOOKUP(I536,{0,158334,300000,550000,708331},{0,6667,36667,91667,162500})),0)-LOOKUP(I536,{0,2120834,2162500,2204167,2245834},{48334,40000,26667,13334,0}))*LOOKUP(MAX(0,I536-ROUNDUP(IF(I536&lt;=158333,54167,I536*LOOKUP(I536,{0,158334,300000,550000,708331},{0,0.3,0.2,0.1,0})+LOOKUP(I536,{0,158334,300000,550000,708331},{0,6667,36667,91667,162500})),0)-LOOKUP(I536,{0,2120834,2162500,2204167,2245834},{48334,40000,26667,13334,0})),{0,162501,275001,579167,750001,1500001,3333334},{0.05105,0.1021,0.2042,0.23483,0.33693,0.4084,0.45945})-LOOKUP(MAX(0,I536-ROUNDUP(IF(I536&lt;=158333,54167,I536*LOOKUP(I536,{0,158334,300000,550000,708331},{0,0.3,0.2,0.1,0})+LOOKUP(I536,{0,158334,300000,550000,708331},{0,6667,36667,91667,162500})),0)-LOOKUP(I536,{0,2120834,2162500,2204167,2245834},{48334,40000,26667,13334,0})),{0,162501,275001,579167,750001,1500001,3333334},{0,8296,36374,54113,130688,237893,408061}),-1))</f>
        <v/>
      </c>
      <c r="K536" s="25">
        <f>IF(AND(D536&gt;0,C536&gt;=E536),ROUND(B536*D536,0),0)</f>
        <v/>
      </c>
      <c r="L536" s="25">
        <f>ROUND(K536*0.14575,0)</f>
        <v/>
      </c>
      <c r="M536" s="25">
        <f>IF(K536=0,0,ROUNDDOWN(ROUND((K536-L536)*LOOKUP(I536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36" s="25">
        <f>B536*C536+K536</f>
        <v/>
      </c>
      <c r="O536" s="25">
        <f>H536*C536+L536</f>
        <v/>
      </c>
      <c r="P536" s="25">
        <f>J536*C536+M536</f>
        <v/>
      </c>
      <c r="Q536" s="25">
        <f>IF(F536=1,IF(N536&lt;741000,0,IF(N536&lt;2191000,N536-740000,IF(N536&lt;2193000,1451000,IF(N536&lt;2196000,1453000,IF(N536&lt;2200000,1456000,IF(N536&lt;6600000,ROUND(IF(FLOOR(N536,4000)&lt;=3600000,FLOOR(N536,4000)*0.7-80000,FLOOR(N536,4000)*0.8-440000),0),IF(N536&lt;=8500000,ROUNDDOWN(N536*0.9-1100000,0),N536-1950000))))))),IF(N536&lt;651000,0,IF(N536&lt;1900000,N536-650000,IF(N536&lt;6600000,ROUND(IF(FLOOR(N536,4000)&lt;=3600000,FLOOR(N536,4000)*0.7-80000,FLOOR(N536,4000)*0.8-440000),0),IF(N536&lt;=8500000,ROUNDDOWN(N536*0.9-1100000,0),N536-1950000)))))</f>
        <v/>
      </c>
      <c r="R536" s="25">
        <f>IF(F536=1,LOOKUP(Q536,{0,4890001,6550001,23500001},{1040000,670000,620000,0}),LOOKUP(Q536,{0,1320001,3360001,4890001,6550001,23500001},{950000,880000,680000,630000,580000,0}))</f>
        <v/>
      </c>
      <c r="S536" s="25">
        <f>MAX(0,ROUNDDOWN(Q536-O536-R536-G536,-3))</f>
        <v/>
      </c>
      <c r="T536" s="25">
        <f>IF(S536&lt;=0,0,ROUNDDOWN(S536*LOOKUP(S536,{0,1950001,3300001,6950001,9000001,18000001,40000001},{0.05,0.1,0.2,0.23,0.33,0.4,0.45})-LOOKUP(S536,{0,1950001,3300001,6950001,9000001,18000001,40000001},{0,97500,427500,636000,1536000,2796000,4796000}),0)+ROUNDDOWN(ROUNDDOWN(S536*LOOKUP(S536,{0,1950001,3300001,6950001,9000001,18000001,40000001},{0.05,0.1,0.2,0.23,0.33,0.4,0.45})-LOOKUP(S536,{0,1950001,3300001,6950001,9000001,18000001,40000001},{0,97500,427500,636000,1536000,2796000,4796000}),0)*0.021,0))</f>
        <v/>
      </c>
      <c r="U536" s="25">
        <f>P536-T536</f>
        <v/>
      </c>
      <c r="V536" s="26">
        <f>IF(AND(P536&gt;0,T536=0),1,0)</f>
        <v/>
      </c>
    </row>
    <row r="537">
      <c r="A537" t="inlineStr">
        <is>
          <t>1万円刻み</t>
        </is>
      </c>
      <c r="B537" s="25">
        <f>'4_1万円刻み'!$A$32</f>
        <v/>
      </c>
      <c r="C537" s="26" t="n">
        <v>7</v>
      </c>
      <c r="D537" s="27" t="n">
        <v>0</v>
      </c>
      <c r="E537" s="26" t="n">
        <v>7</v>
      </c>
      <c r="F537" s="26" t="n">
        <v>1</v>
      </c>
      <c r="G537" s="25" t="n">
        <v>0</v>
      </c>
      <c r="H537" s="25">
        <f>ROUND(B537*0.14575,0)</f>
        <v/>
      </c>
      <c r="I537" s="25">
        <f>B537-H537</f>
        <v/>
      </c>
      <c r="J537" s="25">
        <f>IF(MAX(0,I537-ROUNDUP(IF(I537&lt;=158333,54167,I537*LOOKUP(I537,{0,158334,300000,550000,708331},{0,0.3,0.2,0.1,0})+LOOKUP(I537,{0,158334,300000,550000,708331},{0,6667,36667,91667,162500})),0)-LOOKUP(I537,{0,2120834,2162500,2204167,2245834},{48334,40000,26667,13334,0}))&lt;=0,0,ROUND(MAX(0,I537-ROUNDUP(IF(I537&lt;=158333,54167,I537*LOOKUP(I537,{0,158334,300000,550000,708331},{0,0.3,0.2,0.1,0})+LOOKUP(I537,{0,158334,300000,550000,708331},{0,6667,36667,91667,162500})),0)-LOOKUP(I537,{0,2120834,2162500,2204167,2245834},{48334,40000,26667,13334,0}))*LOOKUP(MAX(0,I537-ROUNDUP(IF(I537&lt;=158333,54167,I537*LOOKUP(I537,{0,158334,300000,550000,708331},{0,0.3,0.2,0.1,0})+LOOKUP(I537,{0,158334,300000,550000,708331},{0,6667,36667,91667,162500})),0)-LOOKUP(I537,{0,2120834,2162500,2204167,2245834},{48334,40000,26667,13334,0})),{0,162501,275001,579167,750001,1500001,3333334},{0.05105,0.1021,0.2042,0.23483,0.33693,0.4084,0.45945})-LOOKUP(MAX(0,I537-ROUNDUP(IF(I537&lt;=158333,54167,I537*LOOKUP(I537,{0,158334,300000,550000,708331},{0,0.3,0.2,0.1,0})+LOOKUP(I537,{0,158334,300000,550000,708331},{0,6667,36667,91667,162500})),0)-LOOKUP(I537,{0,2120834,2162500,2204167,2245834},{48334,40000,26667,13334,0})),{0,162501,275001,579167,750001,1500001,3333334},{0,8296,36374,54113,130688,237893,408061}),-1))</f>
        <v/>
      </c>
      <c r="K537" s="25">
        <f>IF(AND(D537&gt;0,C537&gt;=E537),ROUND(B537*D537,0),0)</f>
        <v/>
      </c>
      <c r="L537" s="25">
        <f>ROUND(K537*0.14575,0)</f>
        <v/>
      </c>
      <c r="M537" s="25">
        <f>IF(K537=0,0,ROUNDDOWN(ROUND((K537-L537)*LOOKUP(I537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37" s="25">
        <f>B537*C537+K537</f>
        <v/>
      </c>
      <c r="O537" s="25">
        <f>H537*C537+L537</f>
        <v/>
      </c>
      <c r="P537" s="25">
        <f>J537*C537+M537</f>
        <v/>
      </c>
      <c r="Q537" s="25">
        <f>IF(F537=1,IF(N537&lt;741000,0,IF(N537&lt;2191000,N537-740000,IF(N537&lt;2193000,1451000,IF(N537&lt;2196000,1453000,IF(N537&lt;2200000,1456000,IF(N537&lt;6600000,ROUND(IF(FLOOR(N537,4000)&lt;=3600000,FLOOR(N537,4000)*0.7-80000,FLOOR(N537,4000)*0.8-440000),0),IF(N537&lt;=8500000,ROUNDDOWN(N537*0.9-1100000,0),N537-1950000))))))),IF(N537&lt;651000,0,IF(N537&lt;1900000,N537-650000,IF(N537&lt;6600000,ROUND(IF(FLOOR(N537,4000)&lt;=3600000,FLOOR(N537,4000)*0.7-80000,FLOOR(N537,4000)*0.8-440000),0),IF(N537&lt;=8500000,ROUNDDOWN(N537*0.9-1100000,0),N537-1950000)))))</f>
        <v/>
      </c>
      <c r="R537" s="25">
        <f>IF(F537=1,LOOKUP(Q537,{0,4890001,6550001,23500001},{1040000,670000,620000,0}),LOOKUP(Q537,{0,1320001,3360001,4890001,6550001,23500001},{950000,880000,680000,630000,580000,0}))</f>
        <v/>
      </c>
      <c r="S537" s="25">
        <f>MAX(0,ROUNDDOWN(Q537-O537-R537-G537,-3))</f>
        <v/>
      </c>
      <c r="T537" s="25">
        <f>IF(S537&lt;=0,0,ROUNDDOWN(S537*LOOKUP(S537,{0,1950001,3300001,6950001,9000001,18000001,40000001},{0.05,0.1,0.2,0.23,0.33,0.4,0.45})-LOOKUP(S537,{0,1950001,3300001,6950001,9000001,18000001,40000001},{0,97500,427500,636000,1536000,2796000,4796000}),0)+ROUNDDOWN(ROUNDDOWN(S537*LOOKUP(S537,{0,1950001,3300001,6950001,9000001,18000001,40000001},{0.05,0.1,0.2,0.23,0.33,0.4,0.45})-LOOKUP(S537,{0,1950001,3300001,6950001,9000001,18000001,40000001},{0,97500,427500,636000,1536000,2796000,4796000}),0)*0.021,0))</f>
        <v/>
      </c>
      <c r="U537" s="25">
        <f>P537-T537</f>
        <v/>
      </c>
      <c r="V537" s="26">
        <f>IF(AND(P537&gt;0,T537=0),1,0)</f>
        <v/>
      </c>
    </row>
    <row r="538">
      <c r="A538" t="inlineStr">
        <is>
          <t>1万円刻み</t>
        </is>
      </c>
      <c r="B538" s="25">
        <f>'4_1万円刻み'!$A$32</f>
        <v/>
      </c>
      <c r="C538" s="26" t="n">
        <v>8</v>
      </c>
      <c r="D538" s="27" t="n">
        <v>0</v>
      </c>
      <c r="E538" s="26" t="n">
        <v>7</v>
      </c>
      <c r="F538" s="26" t="n">
        <v>1</v>
      </c>
      <c r="G538" s="25" t="n">
        <v>0</v>
      </c>
      <c r="H538" s="25">
        <f>ROUND(B538*0.14575,0)</f>
        <v/>
      </c>
      <c r="I538" s="25">
        <f>B538-H538</f>
        <v/>
      </c>
      <c r="J538" s="25">
        <f>IF(MAX(0,I538-ROUNDUP(IF(I538&lt;=158333,54167,I538*LOOKUP(I538,{0,158334,300000,550000,708331},{0,0.3,0.2,0.1,0})+LOOKUP(I538,{0,158334,300000,550000,708331},{0,6667,36667,91667,162500})),0)-LOOKUP(I538,{0,2120834,2162500,2204167,2245834},{48334,40000,26667,13334,0}))&lt;=0,0,ROUND(MAX(0,I538-ROUNDUP(IF(I538&lt;=158333,54167,I538*LOOKUP(I538,{0,158334,300000,550000,708331},{0,0.3,0.2,0.1,0})+LOOKUP(I538,{0,158334,300000,550000,708331},{0,6667,36667,91667,162500})),0)-LOOKUP(I538,{0,2120834,2162500,2204167,2245834},{48334,40000,26667,13334,0}))*LOOKUP(MAX(0,I538-ROUNDUP(IF(I538&lt;=158333,54167,I538*LOOKUP(I538,{0,158334,300000,550000,708331},{0,0.3,0.2,0.1,0})+LOOKUP(I538,{0,158334,300000,550000,708331},{0,6667,36667,91667,162500})),0)-LOOKUP(I538,{0,2120834,2162500,2204167,2245834},{48334,40000,26667,13334,0})),{0,162501,275001,579167,750001,1500001,3333334},{0.05105,0.1021,0.2042,0.23483,0.33693,0.4084,0.45945})-LOOKUP(MAX(0,I538-ROUNDUP(IF(I538&lt;=158333,54167,I538*LOOKUP(I538,{0,158334,300000,550000,708331},{0,0.3,0.2,0.1,0})+LOOKUP(I538,{0,158334,300000,550000,708331},{0,6667,36667,91667,162500})),0)-LOOKUP(I538,{0,2120834,2162500,2204167,2245834},{48334,40000,26667,13334,0})),{0,162501,275001,579167,750001,1500001,3333334},{0,8296,36374,54113,130688,237893,408061}),-1))</f>
        <v/>
      </c>
      <c r="K538" s="25">
        <f>IF(AND(D538&gt;0,C538&gt;=E538),ROUND(B538*D538,0),0)</f>
        <v/>
      </c>
      <c r="L538" s="25">
        <f>ROUND(K538*0.14575,0)</f>
        <v/>
      </c>
      <c r="M538" s="25">
        <f>IF(K538=0,0,ROUNDDOWN(ROUND((K538-L538)*LOOKUP(I538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38" s="25">
        <f>B538*C538+K538</f>
        <v/>
      </c>
      <c r="O538" s="25">
        <f>H538*C538+L538</f>
        <v/>
      </c>
      <c r="P538" s="25">
        <f>J538*C538+M538</f>
        <v/>
      </c>
      <c r="Q538" s="25">
        <f>IF(F538=1,IF(N538&lt;741000,0,IF(N538&lt;2191000,N538-740000,IF(N538&lt;2193000,1451000,IF(N538&lt;2196000,1453000,IF(N538&lt;2200000,1456000,IF(N538&lt;6600000,ROUND(IF(FLOOR(N538,4000)&lt;=3600000,FLOOR(N538,4000)*0.7-80000,FLOOR(N538,4000)*0.8-440000),0),IF(N538&lt;=8500000,ROUNDDOWN(N538*0.9-1100000,0),N538-1950000))))))),IF(N538&lt;651000,0,IF(N538&lt;1900000,N538-650000,IF(N538&lt;6600000,ROUND(IF(FLOOR(N538,4000)&lt;=3600000,FLOOR(N538,4000)*0.7-80000,FLOOR(N538,4000)*0.8-440000),0),IF(N538&lt;=8500000,ROUNDDOWN(N538*0.9-1100000,0),N538-1950000)))))</f>
        <v/>
      </c>
      <c r="R538" s="25">
        <f>IF(F538=1,LOOKUP(Q538,{0,4890001,6550001,23500001},{1040000,670000,620000,0}),LOOKUP(Q538,{0,1320001,3360001,4890001,6550001,23500001},{950000,880000,680000,630000,580000,0}))</f>
        <v/>
      </c>
      <c r="S538" s="25">
        <f>MAX(0,ROUNDDOWN(Q538-O538-R538-G538,-3))</f>
        <v/>
      </c>
      <c r="T538" s="25">
        <f>IF(S538&lt;=0,0,ROUNDDOWN(S538*LOOKUP(S538,{0,1950001,3300001,6950001,9000001,18000001,40000001},{0.05,0.1,0.2,0.23,0.33,0.4,0.45})-LOOKUP(S538,{0,1950001,3300001,6950001,9000001,18000001,40000001},{0,97500,427500,636000,1536000,2796000,4796000}),0)+ROUNDDOWN(ROUNDDOWN(S538*LOOKUP(S538,{0,1950001,3300001,6950001,9000001,18000001,40000001},{0.05,0.1,0.2,0.23,0.33,0.4,0.45})-LOOKUP(S538,{0,1950001,3300001,6950001,9000001,18000001,40000001},{0,97500,427500,636000,1536000,2796000,4796000}),0)*0.021,0))</f>
        <v/>
      </c>
      <c r="U538" s="25">
        <f>P538-T538</f>
        <v/>
      </c>
      <c r="V538" s="26">
        <f>IF(AND(P538&gt;0,T538=0),1,0)</f>
        <v/>
      </c>
    </row>
    <row r="539">
      <c r="A539" t="inlineStr">
        <is>
          <t>1万円刻み</t>
        </is>
      </c>
      <c r="B539" s="25">
        <f>'4_1万円刻み'!$A$32</f>
        <v/>
      </c>
      <c r="C539" s="26" t="n">
        <v>9</v>
      </c>
      <c r="D539" s="27" t="n">
        <v>0</v>
      </c>
      <c r="E539" s="26" t="n">
        <v>7</v>
      </c>
      <c r="F539" s="26" t="n">
        <v>1</v>
      </c>
      <c r="G539" s="25" t="n">
        <v>0</v>
      </c>
      <c r="H539" s="25">
        <f>ROUND(B539*0.14575,0)</f>
        <v/>
      </c>
      <c r="I539" s="25">
        <f>B539-H539</f>
        <v/>
      </c>
      <c r="J539" s="25">
        <f>IF(MAX(0,I539-ROUNDUP(IF(I539&lt;=158333,54167,I539*LOOKUP(I539,{0,158334,300000,550000,708331},{0,0.3,0.2,0.1,0})+LOOKUP(I539,{0,158334,300000,550000,708331},{0,6667,36667,91667,162500})),0)-LOOKUP(I539,{0,2120834,2162500,2204167,2245834},{48334,40000,26667,13334,0}))&lt;=0,0,ROUND(MAX(0,I539-ROUNDUP(IF(I539&lt;=158333,54167,I539*LOOKUP(I539,{0,158334,300000,550000,708331},{0,0.3,0.2,0.1,0})+LOOKUP(I539,{0,158334,300000,550000,708331},{0,6667,36667,91667,162500})),0)-LOOKUP(I539,{0,2120834,2162500,2204167,2245834},{48334,40000,26667,13334,0}))*LOOKUP(MAX(0,I539-ROUNDUP(IF(I539&lt;=158333,54167,I539*LOOKUP(I539,{0,158334,300000,550000,708331},{0,0.3,0.2,0.1,0})+LOOKUP(I539,{0,158334,300000,550000,708331},{0,6667,36667,91667,162500})),0)-LOOKUP(I539,{0,2120834,2162500,2204167,2245834},{48334,40000,26667,13334,0})),{0,162501,275001,579167,750001,1500001,3333334},{0.05105,0.1021,0.2042,0.23483,0.33693,0.4084,0.45945})-LOOKUP(MAX(0,I539-ROUNDUP(IF(I539&lt;=158333,54167,I539*LOOKUP(I539,{0,158334,300000,550000,708331},{0,0.3,0.2,0.1,0})+LOOKUP(I539,{0,158334,300000,550000,708331},{0,6667,36667,91667,162500})),0)-LOOKUP(I539,{0,2120834,2162500,2204167,2245834},{48334,40000,26667,13334,0})),{0,162501,275001,579167,750001,1500001,3333334},{0,8296,36374,54113,130688,237893,408061}),-1))</f>
        <v/>
      </c>
      <c r="K539" s="25">
        <f>IF(AND(D539&gt;0,C539&gt;=E539),ROUND(B539*D539,0),0)</f>
        <v/>
      </c>
      <c r="L539" s="25">
        <f>ROUND(K539*0.14575,0)</f>
        <v/>
      </c>
      <c r="M539" s="25">
        <f>IF(K539=0,0,ROUNDDOWN(ROUND((K539-L539)*LOOKUP(I539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39" s="25">
        <f>B539*C539+K539</f>
        <v/>
      </c>
      <c r="O539" s="25">
        <f>H539*C539+L539</f>
        <v/>
      </c>
      <c r="P539" s="25">
        <f>J539*C539+M539</f>
        <v/>
      </c>
      <c r="Q539" s="25">
        <f>IF(F539=1,IF(N539&lt;741000,0,IF(N539&lt;2191000,N539-740000,IF(N539&lt;2193000,1451000,IF(N539&lt;2196000,1453000,IF(N539&lt;2200000,1456000,IF(N539&lt;6600000,ROUND(IF(FLOOR(N539,4000)&lt;=3600000,FLOOR(N539,4000)*0.7-80000,FLOOR(N539,4000)*0.8-440000),0),IF(N539&lt;=8500000,ROUNDDOWN(N539*0.9-1100000,0),N539-1950000))))))),IF(N539&lt;651000,0,IF(N539&lt;1900000,N539-650000,IF(N539&lt;6600000,ROUND(IF(FLOOR(N539,4000)&lt;=3600000,FLOOR(N539,4000)*0.7-80000,FLOOR(N539,4000)*0.8-440000),0),IF(N539&lt;=8500000,ROUNDDOWN(N539*0.9-1100000,0),N539-1950000)))))</f>
        <v/>
      </c>
      <c r="R539" s="25">
        <f>IF(F539=1,LOOKUP(Q539,{0,4890001,6550001,23500001},{1040000,670000,620000,0}),LOOKUP(Q539,{0,1320001,3360001,4890001,6550001,23500001},{950000,880000,680000,630000,580000,0}))</f>
        <v/>
      </c>
      <c r="S539" s="25">
        <f>MAX(0,ROUNDDOWN(Q539-O539-R539-G539,-3))</f>
        <v/>
      </c>
      <c r="T539" s="25">
        <f>IF(S539&lt;=0,0,ROUNDDOWN(S539*LOOKUP(S539,{0,1950001,3300001,6950001,9000001,18000001,40000001},{0.05,0.1,0.2,0.23,0.33,0.4,0.45})-LOOKUP(S539,{0,1950001,3300001,6950001,9000001,18000001,40000001},{0,97500,427500,636000,1536000,2796000,4796000}),0)+ROUNDDOWN(ROUNDDOWN(S539*LOOKUP(S539,{0,1950001,3300001,6950001,9000001,18000001,40000001},{0.05,0.1,0.2,0.23,0.33,0.4,0.45})-LOOKUP(S539,{0,1950001,3300001,6950001,9000001,18000001,40000001},{0,97500,427500,636000,1536000,2796000,4796000}),0)*0.021,0))</f>
        <v/>
      </c>
      <c r="U539" s="25">
        <f>P539-T539</f>
        <v/>
      </c>
      <c r="V539" s="26">
        <f>IF(AND(P539&gt;0,T539=0),1,0)</f>
        <v/>
      </c>
    </row>
    <row r="540">
      <c r="A540" t="inlineStr">
        <is>
          <t>1万円刻み</t>
        </is>
      </c>
      <c r="B540" s="25">
        <f>'4_1万円刻み'!$A$32</f>
        <v/>
      </c>
      <c r="C540" s="26" t="n">
        <v>10</v>
      </c>
      <c r="D540" s="27" t="n">
        <v>0</v>
      </c>
      <c r="E540" s="26" t="n">
        <v>7</v>
      </c>
      <c r="F540" s="26" t="n">
        <v>1</v>
      </c>
      <c r="G540" s="25" t="n">
        <v>0</v>
      </c>
      <c r="H540" s="25">
        <f>ROUND(B540*0.14575,0)</f>
        <v/>
      </c>
      <c r="I540" s="25">
        <f>B540-H540</f>
        <v/>
      </c>
      <c r="J540" s="25">
        <f>IF(MAX(0,I540-ROUNDUP(IF(I540&lt;=158333,54167,I540*LOOKUP(I540,{0,158334,300000,550000,708331},{0,0.3,0.2,0.1,0})+LOOKUP(I540,{0,158334,300000,550000,708331},{0,6667,36667,91667,162500})),0)-LOOKUP(I540,{0,2120834,2162500,2204167,2245834},{48334,40000,26667,13334,0}))&lt;=0,0,ROUND(MAX(0,I540-ROUNDUP(IF(I540&lt;=158333,54167,I540*LOOKUP(I540,{0,158334,300000,550000,708331},{0,0.3,0.2,0.1,0})+LOOKUP(I540,{0,158334,300000,550000,708331},{0,6667,36667,91667,162500})),0)-LOOKUP(I540,{0,2120834,2162500,2204167,2245834},{48334,40000,26667,13334,0}))*LOOKUP(MAX(0,I540-ROUNDUP(IF(I540&lt;=158333,54167,I540*LOOKUP(I540,{0,158334,300000,550000,708331},{0,0.3,0.2,0.1,0})+LOOKUP(I540,{0,158334,300000,550000,708331},{0,6667,36667,91667,162500})),0)-LOOKUP(I540,{0,2120834,2162500,2204167,2245834},{48334,40000,26667,13334,0})),{0,162501,275001,579167,750001,1500001,3333334},{0.05105,0.1021,0.2042,0.23483,0.33693,0.4084,0.45945})-LOOKUP(MAX(0,I540-ROUNDUP(IF(I540&lt;=158333,54167,I540*LOOKUP(I540,{0,158334,300000,550000,708331},{0,0.3,0.2,0.1,0})+LOOKUP(I540,{0,158334,300000,550000,708331},{0,6667,36667,91667,162500})),0)-LOOKUP(I540,{0,2120834,2162500,2204167,2245834},{48334,40000,26667,13334,0})),{0,162501,275001,579167,750001,1500001,3333334},{0,8296,36374,54113,130688,237893,408061}),-1))</f>
        <v/>
      </c>
      <c r="K540" s="25">
        <f>IF(AND(D540&gt;0,C540&gt;=E540),ROUND(B540*D540,0),0)</f>
        <v/>
      </c>
      <c r="L540" s="25">
        <f>ROUND(K540*0.14575,0)</f>
        <v/>
      </c>
      <c r="M540" s="25">
        <f>IF(K540=0,0,ROUNDDOWN(ROUND((K540-L540)*LOOKUP(I540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40" s="25">
        <f>B540*C540+K540</f>
        <v/>
      </c>
      <c r="O540" s="25">
        <f>H540*C540+L540</f>
        <v/>
      </c>
      <c r="P540" s="25">
        <f>J540*C540+M540</f>
        <v/>
      </c>
      <c r="Q540" s="25">
        <f>IF(F540=1,IF(N540&lt;741000,0,IF(N540&lt;2191000,N540-740000,IF(N540&lt;2193000,1451000,IF(N540&lt;2196000,1453000,IF(N540&lt;2200000,1456000,IF(N540&lt;6600000,ROUND(IF(FLOOR(N540,4000)&lt;=3600000,FLOOR(N540,4000)*0.7-80000,FLOOR(N540,4000)*0.8-440000),0),IF(N540&lt;=8500000,ROUNDDOWN(N540*0.9-1100000,0),N540-1950000))))))),IF(N540&lt;651000,0,IF(N540&lt;1900000,N540-650000,IF(N540&lt;6600000,ROUND(IF(FLOOR(N540,4000)&lt;=3600000,FLOOR(N540,4000)*0.7-80000,FLOOR(N540,4000)*0.8-440000),0),IF(N540&lt;=8500000,ROUNDDOWN(N540*0.9-1100000,0),N540-1950000)))))</f>
        <v/>
      </c>
      <c r="R540" s="25">
        <f>IF(F540=1,LOOKUP(Q540,{0,4890001,6550001,23500001},{1040000,670000,620000,0}),LOOKUP(Q540,{0,1320001,3360001,4890001,6550001,23500001},{950000,880000,680000,630000,580000,0}))</f>
        <v/>
      </c>
      <c r="S540" s="25">
        <f>MAX(0,ROUNDDOWN(Q540-O540-R540-G540,-3))</f>
        <v/>
      </c>
      <c r="T540" s="25">
        <f>IF(S540&lt;=0,0,ROUNDDOWN(S540*LOOKUP(S540,{0,1950001,3300001,6950001,9000001,18000001,40000001},{0.05,0.1,0.2,0.23,0.33,0.4,0.45})-LOOKUP(S540,{0,1950001,3300001,6950001,9000001,18000001,40000001},{0,97500,427500,636000,1536000,2796000,4796000}),0)+ROUNDDOWN(ROUNDDOWN(S540*LOOKUP(S540,{0,1950001,3300001,6950001,9000001,18000001,40000001},{0.05,0.1,0.2,0.23,0.33,0.4,0.45})-LOOKUP(S540,{0,1950001,3300001,6950001,9000001,18000001,40000001},{0,97500,427500,636000,1536000,2796000,4796000}),0)*0.021,0))</f>
        <v/>
      </c>
      <c r="U540" s="25">
        <f>P540-T540</f>
        <v/>
      </c>
      <c r="V540" s="26">
        <f>IF(AND(P540&gt;0,T540=0),1,0)</f>
        <v/>
      </c>
    </row>
    <row r="541">
      <c r="A541" t="inlineStr">
        <is>
          <t>1万円刻み</t>
        </is>
      </c>
      <c r="B541" s="25">
        <f>'4_1万円刻み'!$A$32</f>
        <v/>
      </c>
      <c r="C541" s="26" t="n">
        <v>11</v>
      </c>
      <c r="D541" s="27" t="n">
        <v>0</v>
      </c>
      <c r="E541" s="26" t="n">
        <v>7</v>
      </c>
      <c r="F541" s="26" t="n">
        <v>1</v>
      </c>
      <c r="G541" s="25" t="n">
        <v>0</v>
      </c>
      <c r="H541" s="25">
        <f>ROUND(B541*0.14575,0)</f>
        <v/>
      </c>
      <c r="I541" s="25">
        <f>B541-H541</f>
        <v/>
      </c>
      <c r="J541" s="25">
        <f>IF(MAX(0,I541-ROUNDUP(IF(I541&lt;=158333,54167,I541*LOOKUP(I541,{0,158334,300000,550000,708331},{0,0.3,0.2,0.1,0})+LOOKUP(I541,{0,158334,300000,550000,708331},{0,6667,36667,91667,162500})),0)-LOOKUP(I541,{0,2120834,2162500,2204167,2245834},{48334,40000,26667,13334,0}))&lt;=0,0,ROUND(MAX(0,I541-ROUNDUP(IF(I541&lt;=158333,54167,I541*LOOKUP(I541,{0,158334,300000,550000,708331},{0,0.3,0.2,0.1,0})+LOOKUP(I541,{0,158334,300000,550000,708331},{0,6667,36667,91667,162500})),0)-LOOKUP(I541,{0,2120834,2162500,2204167,2245834},{48334,40000,26667,13334,0}))*LOOKUP(MAX(0,I541-ROUNDUP(IF(I541&lt;=158333,54167,I541*LOOKUP(I541,{0,158334,300000,550000,708331},{0,0.3,0.2,0.1,0})+LOOKUP(I541,{0,158334,300000,550000,708331},{0,6667,36667,91667,162500})),0)-LOOKUP(I541,{0,2120834,2162500,2204167,2245834},{48334,40000,26667,13334,0})),{0,162501,275001,579167,750001,1500001,3333334},{0.05105,0.1021,0.2042,0.23483,0.33693,0.4084,0.45945})-LOOKUP(MAX(0,I541-ROUNDUP(IF(I541&lt;=158333,54167,I541*LOOKUP(I541,{0,158334,300000,550000,708331},{0,0.3,0.2,0.1,0})+LOOKUP(I541,{0,158334,300000,550000,708331},{0,6667,36667,91667,162500})),0)-LOOKUP(I541,{0,2120834,2162500,2204167,2245834},{48334,40000,26667,13334,0})),{0,162501,275001,579167,750001,1500001,3333334},{0,8296,36374,54113,130688,237893,408061}),-1))</f>
        <v/>
      </c>
      <c r="K541" s="25">
        <f>IF(AND(D541&gt;0,C541&gt;=E541),ROUND(B541*D541,0),0)</f>
        <v/>
      </c>
      <c r="L541" s="25">
        <f>ROUND(K541*0.14575,0)</f>
        <v/>
      </c>
      <c r="M541" s="25">
        <f>IF(K541=0,0,ROUNDDOWN(ROUND((K541-L541)*LOOKUP(I541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41" s="25">
        <f>B541*C541+K541</f>
        <v/>
      </c>
      <c r="O541" s="25">
        <f>H541*C541+L541</f>
        <v/>
      </c>
      <c r="P541" s="25">
        <f>J541*C541+M541</f>
        <v/>
      </c>
      <c r="Q541" s="25">
        <f>IF(F541=1,IF(N541&lt;741000,0,IF(N541&lt;2191000,N541-740000,IF(N541&lt;2193000,1451000,IF(N541&lt;2196000,1453000,IF(N541&lt;2200000,1456000,IF(N541&lt;6600000,ROUND(IF(FLOOR(N541,4000)&lt;=3600000,FLOOR(N541,4000)*0.7-80000,FLOOR(N541,4000)*0.8-440000),0),IF(N541&lt;=8500000,ROUNDDOWN(N541*0.9-1100000,0),N541-1950000))))))),IF(N541&lt;651000,0,IF(N541&lt;1900000,N541-650000,IF(N541&lt;6600000,ROUND(IF(FLOOR(N541,4000)&lt;=3600000,FLOOR(N541,4000)*0.7-80000,FLOOR(N541,4000)*0.8-440000),0),IF(N541&lt;=8500000,ROUNDDOWN(N541*0.9-1100000,0),N541-1950000)))))</f>
        <v/>
      </c>
      <c r="R541" s="25">
        <f>IF(F541=1,LOOKUP(Q541,{0,4890001,6550001,23500001},{1040000,670000,620000,0}),LOOKUP(Q541,{0,1320001,3360001,4890001,6550001,23500001},{950000,880000,680000,630000,580000,0}))</f>
        <v/>
      </c>
      <c r="S541" s="25">
        <f>MAX(0,ROUNDDOWN(Q541-O541-R541-G541,-3))</f>
        <v/>
      </c>
      <c r="T541" s="25">
        <f>IF(S541&lt;=0,0,ROUNDDOWN(S541*LOOKUP(S541,{0,1950001,3300001,6950001,9000001,18000001,40000001},{0.05,0.1,0.2,0.23,0.33,0.4,0.45})-LOOKUP(S541,{0,1950001,3300001,6950001,9000001,18000001,40000001},{0,97500,427500,636000,1536000,2796000,4796000}),0)+ROUNDDOWN(ROUNDDOWN(S541*LOOKUP(S541,{0,1950001,3300001,6950001,9000001,18000001,40000001},{0.05,0.1,0.2,0.23,0.33,0.4,0.45})-LOOKUP(S541,{0,1950001,3300001,6950001,9000001,18000001,40000001},{0,97500,427500,636000,1536000,2796000,4796000}),0)*0.021,0))</f>
        <v/>
      </c>
      <c r="U541" s="25">
        <f>P541-T541</f>
        <v/>
      </c>
      <c r="V541" s="26">
        <f>IF(AND(P541&gt;0,T541=0),1,0)</f>
        <v/>
      </c>
    </row>
    <row r="542">
      <c r="A542" t="inlineStr">
        <is>
          <t>1万円刻み</t>
        </is>
      </c>
      <c r="B542" s="25">
        <f>'4_1万円刻み'!$A$32</f>
        <v/>
      </c>
      <c r="C542" s="26" t="n">
        <v>12</v>
      </c>
      <c r="D542" s="27" t="n">
        <v>0</v>
      </c>
      <c r="E542" s="26" t="n">
        <v>7</v>
      </c>
      <c r="F542" s="26" t="n">
        <v>1</v>
      </c>
      <c r="G542" s="25" t="n">
        <v>0</v>
      </c>
      <c r="H542" s="25">
        <f>ROUND(B542*0.14575,0)</f>
        <v/>
      </c>
      <c r="I542" s="25">
        <f>B542-H542</f>
        <v/>
      </c>
      <c r="J542" s="25">
        <f>IF(MAX(0,I542-ROUNDUP(IF(I542&lt;=158333,54167,I542*LOOKUP(I542,{0,158334,300000,550000,708331},{0,0.3,0.2,0.1,0})+LOOKUP(I542,{0,158334,300000,550000,708331},{0,6667,36667,91667,162500})),0)-LOOKUP(I542,{0,2120834,2162500,2204167,2245834},{48334,40000,26667,13334,0}))&lt;=0,0,ROUND(MAX(0,I542-ROUNDUP(IF(I542&lt;=158333,54167,I542*LOOKUP(I542,{0,158334,300000,550000,708331},{0,0.3,0.2,0.1,0})+LOOKUP(I542,{0,158334,300000,550000,708331},{0,6667,36667,91667,162500})),0)-LOOKUP(I542,{0,2120834,2162500,2204167,2245834},{48334,40000,26667,13334,0}))*LOOKUP(MAX(0,I542-ROUNDUP(IF(I542&lt;=158333,54167,I542*LOOKUP(I542,{0,158334,300000,550000,708331},{0,0.3,0.2,0.1,0})+LOOKUP(I542,{0,158334,300000,550000,708331},{0,6667,36667,91667,162500})),0)-LOOKUP(I542,{0,2120834,2162500,2204167,2245834},{48334,40000,26667,13334,0})),{0,162501,275001,579167,750001,1500001,3333334},{0.05105,0.1021,0.2042,0.23483,0.33693,0.4084,0.45945})-LOOKUP(MAX(0,I542-ROUNDUP(IF(I542&lt;=158333,54167,I542*LOOKUP(I542,{0,158334,300000,550000,708331},{0,0.3,0.2,0.1,0})+LOOKUP(I542,{0,158334,300000,550000,708331},{0,6667,36667,91667,162500})),0)-LOOKUP(I542,{0,2120834,2162500,2204167,2245834},{48334,40000,26667,13334,0})),{0,162501,275001,579167,750001,1500001,3333334},{0,8296,36374,54113,130688,237893,408061}),-1))</f>
        <v/>
      </c>
      <c r="K542" s="25">
        <f>IF(AND(D542&gt;0,C542&gt;=E542),ROUND(B542*D542,0),0)</f>
        <v/>
      </c>
      <c r="L542" s="25">
        <f>ROUND(K542*0.14575,0)</f>
        <v/>
      </c>
      <c r="M542" s="25">
        <f>IF(K542=0,0,ROUNDDOWN(ROUND((K542-L542)*LOOKUP(I542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42" s="25">
        <f>B542*C542+K542</f>
        <v/>
      </c>
      <c r="O542" s="25">
        <f>H542*C542+L542</f>
        <v/>
      </c>
      <c r="P542" s="25">
        <f>J542*C542+M542</f>
        <v/>
      </c>
      <c r="Q542" s="25">
        <f>IF(F542=1,IF(N542&lt;741000,0,IF(N542&lt;2191000,N542-740000,IF(N542&lt;2193000,1451000,IF(N542&lt;2196000,1453000,IF(N542&lt;2200000,1456000,IF(N542&lt;6600000,ROUND(IF(FLOOR(N542,4000)&lt;=3600000,FLOOR(N542,4000)*0.7-80000,FLOOR(N542,4000)*0.8-440000),0),IF(N542&lt;=8500000,ROUNDDOWN(N542*0.9-1100000,0),N542-1950000))))))),IF(N542&lt;651000,0,IF(N542&lt;1900000,N542-650000,IF(N542&lt;6600000,ROUND(IF(FLOOR(N542,4000)&lt;=3600000,FLOOR(N542,4000)*0.7-80000,FLOOR(N542,4000)*0.8-440000),0),IF(N542&lt;=8500000,ROUNDDOWN(N542*0.9-1100000,0),N542-1950000)))))</f>
        <v/>
      </c>
      <c r="R542" s="25">
        <f>IF(F542=1,LOOKUP(Q542,{0,4890001,6550001,23500001},{1040000,670000,620000,0}),LOOKUP(Q542,{0,1320001,3360001,4890001,6550001,23500001},{950000,880000,680000,630000,580000,0}))</f>
        <v/>
      </c>
      <c r="S542" s="25">
        <f>MAX(0,ROUNDDOWN(Q542-O542-R542-G542,-3))</f>
        <v/>
      </c>
      <c r="T542" s="25">
        <f>IF(S542&lt;=0,0,ROUNDDOWN(S542*LOOKUP(S542,{0,1950001,3300001,6950001,9000001,18000001,40000001},{0.05,0.1,0.2,0.23,0.33,0.4,0.45})-LOOKUP(S542,{0,1950001,3300001,6950001,9000001,18000001,40000001},{0,97500,427500,636000,1536000,2796000,4796000}),0)+ROUNDDOWN(ROUNDDOWN(S542*LOOKUP(S542,{0,1950001,3300001,6950001,9000001,18000001,40000001},{0.05,0.1,0.2,0.23,0.33,0.4,0.45})-LOOKUP(S542,{0,1950001,3300001,6950001,9000001,18000001,40000001},{0,97500,427500,636000,1536000,2796000,4796000}),0)*0.021,0))</f>
        <v/>
      </c>
      <c r="U542" s="25">
        <f>P542-T542</f>
        <v/>
      </c>
      <c r="V542" s="26">
        <f>IF(AND(P542&gt;0,T542=0),1,0)</f>
        <v/>
      </c>
    </row>
    <row r="543">
      <c r="A543" t="inlineStr">
        <is>
          <t>1万円刻み</t>
        </is>
      </c>
      <c r="B543" s="25">
        <f>'4_1万円刻み'!$A$33</f>
        <v/>
      </c>
      <c r="C543" s="26" t="n">
        <v>1</v>
      </c>
      <c r="D543" s="27" t="n">
        <v>0</v>
      </c>
      <c r="E543" s="26" t="n">
        <v>7</v>
      </c>
      <c r="F543" s="26" t="n">
        <v>1</v>
      </c>
      <c r="G543" s="25" t="n">
        <v>0</v>
      </c>
      <c r="H543" s="25">
        <f>ROUND(B543*0.14575,0)</f>
        <v/>
      </c>
      <c r="I543" s="25">
        <f>B543-H543</f>
        <v/>
      </c>
      <c r="J543" s="25">
        <f>IF(MAX(0,I543-ROUNDUP(IF(I543&lt;=158333,54167,I543*LOOKUP(I543,{0,158334,300000,550000,708331},{0,0.3,0.2,0.1,0})+LOOKUP(I543,{0,158334,300000,550000,708331},{0,6667,36667,91667,162500})),0)-LOOKUP(I543,{0,2120834,2162500,2204167,2245834},{48334,40000,26667,13334,0}))&lt;=0,0,ROUND(MAX(0,I543-ROUNDUP(IF(I543&lt;=158333,54167,I543*LOOKUP(I543,{0,158334,300000,550000,708331},{0,0.3,0.2,0.1,0})+LOOKUP(I543,{0,158334,300000,550000,708331},{0,6667,36667,91667,162500})),0)-LOOKUP(I543,{0,2120834,2162500,2204167,2245834},{48334,40000,26667,13334,0}))*LOOKUP(MAX(0,I543-ROUNDUP(IF(I543&lt;=158333,54167,I543*LOOKUP(I543,{0,158334,300000,550000,708331},{0,0.3,0.2,0.1,0})+LOOKUP(I543,{0,158334,300000,550000,708331},{0,6667,36667,91667,162500})),0)-LOOKUP(I543,{0,2120834,2162500,2204167,2245834},{48334,40000,26667,13334,0})),{0,162501,275001,579167,750001,1500001,3333334},{0.05105,0.1021,0.2042,0.23483,0.33693,0.4084,0.45945})-LOOKUP(MAX(0,I543-ROUNDUP(IF(I543&lt;=158333,54167,I543*LOOKUP(I543,{0,158334,300000,550000,708331},{0,0.3,0.2,0.1,0})+LOOKUP(I543,{0,158334,300000,550000,708331},{0,6667,36667,91667,162500})),0)-LOOKUP(I543,{0,2120834,2162500,2204167,2245834},{48334,40000,26667,13334,0})),{0,162501,275001,579167,750001,1500001,3333334},{0,8296,36374,54113,130688,237893,408061}),-1))</f>
        <v/>
      </c>
      <c r="K543" s="25">
        <f>IF(AND(D543&gt;0,C543&gt;=E543),ROUND(B543*D543,0),0)</f>
        <v/>
      </c>
      <c r="L543" s="25">
        <f>ROUND(K543*0.14575,0)</f>
        <v/>
      </c>
      <c r="M543" s="25">
        <f>IF(K543=0,0,ROUNDDOWN(ROUND((K543-L543)*LOOKUP(I543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43" s="25">
        <f>B543*C543+K543</f>
        <v/>
      </c>
      <c r="O543" s="25">
        <f>H543*C543+L543</f>
        <v/>
      </c>
      <c r="P543" s="25">
        <f>J543*C543+M543</f>
        <v/>
      </c>
      <c r="Q543" s="25">
        <f>IF(F543=1,IF(N543&lt;741000,0,IF(N543&lt;2191000,N543-740000,IF(N543&lt;2193000,1451000,IF(N543&lt;2196000,1453000,IF(N543&lt;2200000,1456000,IF(N543&lt;6600000,ROUND(IF(FLOOR(N543,4000)&lt;=3600000,FLOOR(N543,4000)*0.7-80000,FLOOR(N543,4000)*0.8-440000),0),IF(N543&lt;=8500000,ROUNDDOWN(N543*0.9-1100000,0),N543-1950000))))))),IF(N543&lt;651000,0,IF(N543&lt;1900000,N543-650000,IF(N543&lt;6600000,ROUND(IF(FLOOR(N543,4000)&lt;=3600000,FLOOR(N543,4000)*0.7-80000,FLOOR(N543,4000)*0.8-440000),0),IF(N543&lt;=8500000,ROUNDDOWN(N543*0.9-1100000,0),N543-1950000)))))</f>
        <v/>
      </c>
      <c r="R543" s="25">
        <f>IF(F543=1,LOOKUP(Q543,{0,4890001,6550001,23500001},{1040000,670000,620000,0}),LOOKUP(Q543,{0,1320001,3360001,4890001,6550001,23500001},{950000,880000,680000,630000,580000,0}))</f>
        <v/>
      </c>
      <c r="S543" s="25">
        <f>MAX(0,ROUNDDOWN(Q543-O543-R543-G543,-3))</f>
        <v/>
      </c>
      <c r="T543" s="25">
        <f>IF(S543&lt;=0,0,ROUNDDOWN(S543*LOOKUP(S543,{0,1950001,3300001,6950001,9000001,18000001,40000001},{0.05,0.1,0.2,0.23,0.33,0.4,0.45})-LOOKUP(S543,{0,1950001,3300001,6950001,9000001,18000001,40000001},{0,97500,427500,636000,1536000,2796000,4796000}),0)+ROUNDDOWN(ROUNDDOWN(S543*LOOKUP(S543,{0,1950001,3300001,6950001,9000001,18000001,40000001},{0.05,0.1,0.2,0.23,0.33,0.4,0.45})-LOOKUP(S543,{0,1950001,3300001,6950001,9000001,18000001,40000001},{0,97500,427500,636000,1536000,2796000,4796000}),0)*0.021,0))</f>
        <v/>
      </c>
      <c r="U543" s="25">
        <f>P543-T543</f>
        <v/>
      </c>
      <c r="V543" s="26">
        <f>IF(AND(P543&gt;0,T543=0),1,0)</f>
        <v/>
      </c>
    </row>
    <row r="544">
      <c r="A544" t="inlineStr">
        <is>
          <t>1万円刻み</t>
        </is>
      </c>
      <c r="B544" s="25">
        <f>'4_1万円刻み'!$A$33</f>
        <v/>
      </c>
      <c r="C544" s="26" t="n">
        <v>2</v>
      </c>
      <c r="D544" s="27" t="n">
        <v>0</v>
      </c>
      <c r="E544" s="26" t="n">
        <v>7</v>
      </c>
      <c r="F544" s="26" t="n">
        <v>1</v>
      </c>
      <c r="G544" s="25" t="n">
        <v>0</v>
      </c>
      <c r="H544" s="25">
        <f>ROUND(B544*0.14575,0)</f>
        <v/>
      </c>
      <c r="I544" s="25">
        <f>B544-H544</f>
        <v/>
      </c>
      <c r="J544" s="25">
        <f>IF(MAX(0,I544-ROUNDUP(IF(I544&lt;=158333,54167,I544*LOOKUP(I544,{0,158334,300000,550000,708331},{0,0.3,0.2,0.1,0})+LOOKUP(I544,{0,158334,300000,550000,708331},{0,6667,36667,91667,162500})),0)-LOOKUP(I544,{0,2120834,2162500,2204167,2245834},{48334,40000,26667,13334,0}))&lt;=0,0,ROUND(MAX(0,I544-ROUNDUP(IF(I544&lt;=158333,54167,I544*LOOKUP(I544,{0,158334,300000,550000,708331},{0,0.3,0.2,0.1,0})+LOOKUP(I544,{0,158334,300000,550000,708331},{0,6667,36667,91667,162500})),0)-LOOKUP(I544,{0,2120834,2162500,2204167,2245834},{48334,40000,26667,13334,0}))*LOOKUP(MAX(0,I544-ROUNDUP(IF(I544&lt;=158333,54167,I544*LOOKUP(I544,{0,158334,300000,550000,708331},{0,0.3,0.2,0.1,0})+LOOKUP(I544,{0,158334,300000,550000,708331},{0,6667,36667,91667,162500})),0)-LOOKUP(I544,{0,2120834,2162500,2204167,2245834},{48334,40000,26667,13334,0})),{0,162501,275001,579167,750001,1500001,3333334},{0.05105,0.1021,0.2042,0.23483,0.33693,0.4084,0.45945})-LOOKUP(MAX(0,I544-ROUNDUP(IF(I544&lt;=158333,54167,I544*LOOKUP(I544,{0,158334,300000,550000,708331},{0,0.3,0.2,0.1,0})+LOOKUP(I544,{0,158334,300000,550000,708331},{0,6667,36667,91667,162500})),0)-LOOKUP(I544,{0,2120834,2162500,2204167,2245834},{48334,40000,26667,13334,0})),{0,162501,275001,579167,750001,1500001,3333334},{0,8296,36374,54113,130688,237893,408061}),-1))</f>
        <v/>
      </c>
      <c r="K544" s="25">
        <f>IF(AND(D544&gt;0,C544&gt;=E544),ROUND(B544*D544,0),0)</f>
        <v/>
      </c>
      <c r="L544" s="25">
        <f>ROUND(K544*0.14575,0)</f>
        <v/>
      </c>
      <c r="M544" s="25">
        <f>IF(K544=0,0,ROUNDDOWN(ROUND((K544-L544)*LOOKUP(I544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44" s="25">
        <f>B544*C544+K544</f>
        <v/>
      </c>
      <c r="O544" s="25">
        <f>H544*C544+L544</f>
        <v/>
      </c>
      <c r="P544" s="25">
        <f>J544*C544+M544</f>
        <v/>
      </c>
      <c r="Q544" s="25">
        <f>IF(F544=1,IF(N544&lt;741000,0,IF(N544&lt;2191000,N544-740000,IF(N544&lt;2193000,1451000,IF(N544&lt;2196000,1453000,IF(N544&lt;2200000,1456000,IF(N544&lt;6600000,ROUND(IF(FLOOR(N544,4000)&lt;=3600000,FLOOR(N544,4000)*0.7-80000,FLOOR(N544,4000)*0.8-440000),0),IF(N544&lt;=8500000,ROUNDDOWN(N544*0.9-1100000,0),N544-1950000))))))),IF(N544&lt;651000,0,IF(N544&lt;1900000,N544-650000,IF(N544&lt;6600000,ROUND(IF(FLOOR(N544,4000)&lt;=3600000,FLOOR(N544,4000)*0.7-80000,FLOOR(N544,4000)*0.8-440000),0),IF(N544&lt;=8500000,ROUNDDOWN(N544*0.9-1100000,0),N544-1950000)))))</f>
        <v/>
      </c>
      <c r="R544" s="25">
        <f>IF(F544=1,LOOKUP(Q544,{0,4890001,6550001,23500001},{1040000,670000,620000,0}),LOOKUP(Q544,{0,1320001,3360001,4890001,6550001,23500001},{950000,880000,680000,630000,580000,0}))</f>
        <v/>
      </c>
      <c r="S544" s="25">
        <f>MAX(0,ROUNDDOWN(Q544-O544-R544-G544,-3))</f>
        <v/>
      </c>
      <c r="T544" s="25">
        <f>IF(S544&lt;=0,0,ROUNDDOWN(S544*LOOKUP(S544,{0,1950001,3300001,6950001,9000001,18000001,40000001},{0.05,0.1,0.2,0.23,0.33,0.4,0.45})-LOOKUP(S544,{0,1950001,3300001,6950001,9000001,18000001,40000001},{0,97500,427500,636000,1536000,2796000,4796000}),0)+ROUNDDOWN(ROUNDDOWN(S544*LOOKUP(S544,{0,1950001,3300001,6950001,9000001,18000001,40000001},{0.05,0.1,0.2,0.23,0.33,0.4,0.45})-LOOKUP(S544,{0,1950001,3300001,6950001,9000001,18000001,40000001},{0,97500,427500,636000,1536000,2796000,4796000}),0)*0.021,0))</f>
        <v/>
      </c>
      <c r="U544" s="25">
        <f>P544-T544</f>
        <v/>
      </c>
      <c r="V544" s="26">
        <f>IF(AND(P544&gt;0,T544=0),1,0)</f>
        <v/>
      </c>
    </row>
    <row r="545">
      <c r="A545" t="inlineStr">
        <is>
          <t>1万円刻み</t>
        </is>
      </c>
      <c r="B545" s="25">
        <f>'4_1万円刻み'!$A$33</f>
        <v/>
      </c>
      <c r="C545" s="26" t="n">
        <v>3</v>
      </c>
      <c r="D545" s="27" t="n">
        <v>0</v>
      </c>
      <c r="E545" s="26" t="n">
        <v>7</v>
      </c>
      <c r="F545" s="26" t="n">
        <v>1</v>
      </c>
      <c r="G545" s="25" t="n">
        <v>0</v>
      </c>
      <c r="H545" s="25">
        <f>ROUND(B545*0.14575,0)</f>
        <v/>
      </c>
      <c r="I545" s="25">
        <f>B545-H545</f>
        <v/>
      </c>
      <c r="J545" s="25">
        <f>IF(MAX(0,I545-ROUNDUP(IF(I545&lt;=158333,54167,I545*LOOKUP(I545,{0,158334,300000,550000,708331},{0,0.3,0.2,0.1,0})+LOOKUP(I545,{0,158334,300000,550000,708331},{0,6667,36667,91667,162500})),0)-LOOKUP(I545,{0,2120834,2162500,2204167,2245834},{48334,40000,26667,13334,0}))&lt;=0,0,ROUND(MAX(0,I545-ROUNDUP(IF(I545&lt;=158333,54167,I545*LOOKUP(I545,{0,158334,300000,550000,708331},{0,0.3,0.2,0.1,0})+LOOKUP(I545,{0,158334,300000,550000,708331},{0,6667,36667,91667,162500})),0)-LOOKUP(I545,{0,2120834,2162500,2204167,2245834},{48334,40000,26667,13334,0}))*LOOKUP(MAX(0,I545-ROUNDUP(IF(I545&lt;=158333,54167,I545*LOOKUP(I545,{0,158334,300000,550000,708331},{0,0.3,0.2,0.1,0})+LOOKUP(I545,{0,158334,300000,550000,708331},{0,6667,36667,91667,162500})),0)-LOOKUP(I545,{0,2120834,2162500,2204167,2245834},{48334,40000,26667,13334,0})),{0,162501,275001,579167,750001,1500001,3333334},{0.05105,0.1021,0.2042,0.23483,0.33693,0.4084,0.45945})-LOOKUP(MAX(0,I545-ROUNDUP(IF(I545&lt;=158333,54167,I545*LOOKUP(I545,{0,158334,300000,550000,708331},{0,0.3,0.2,0.1,0})+LOOKUP(I545,{0,158334,300000,550000,708331},{0,6667,36667,91667,162500})),0)-LOOKUP(I545,{0,2120834,2162500,2204167,2245834},{48334,40000,26667,13334,0})),{0,162501,275001,579167,750001,1500001,3333334},{0,8296,36374,54113,130688,237893,408061}),-1))</f>
        <v/>
      </c>
      <c r="K545" s="25">
        <f>IF(AND(D545&gt;0,C545&gt;=E545),ROUND(B545*D545,0),0)</f>
        <v/>
      </c>
      <c r="L545" s="25">
        <f>ROUND(K545*0.14575,0)</f>
        <v/>
      </c>
      <c r="M545" s="25">
        <f>IF(K545=0,0,ROUNDDOWN(ROUND((K545-L545)*LOOKUP(I545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45" s="25">
        <f>B545*C545+K545</f>
        <v/>
      </c>
      <c r="O545" s="25">
        <f>H545*C545+L545</f>
        <v/>
      </c>
      <c r="P545" s="25">
        <f>J545*C545+M545</f>
        <v/>
      </c>
      <c r="Q545" s="25">
        <f>IF(F545=1,IF(N545&lt;741000,0,IF(N545&lt;2191000,N545-740000,IF(N545&lt;2193000,1451000,IF(N545&lt;2196000,1453000,IF(N545&lt;2200000,1456000,IF(N545&lt;6600000,ROUND(IF(FLOOR(N545,4000)&lt;=3600000,FLOOR(N545,4000)*0.7-80000,FLOOR(N545,4000)*0.8-440000),0),IF(N545&lt;=8500000,ROUNDDOWN(N545*0.9-1100000,0),N545-1950000))))))),IF(N545&lt;651000,0,IF(N545&lt;1900000,N545-650000,IF(N545&lt;6600000,ROUND(IF(FLOOR(N545,4000)&lt;=3600000,FLOOR(N545,4000)*0.7-80000,FLOOR(N545,4000)*0.8-440000),0),IF(N545&lt;=8500000,ROUNDDOWN(N545*0.9-1100000,0),N545-1950000)))))</f>
        <v/>
      </c>
      <c r="R545" s="25">
        <f>IF(F545=1,LOOKUP(Q545,{0,4890001,6550001,23500001},{1040000,670000,620000,0}),LOOKUP(Q545,{0,1320001,3360001,4890001,6550001,23500001},{950000,880000,680000,630000,580000,0}))</f>
        <v/>
      </c>
      <c r="S545" s="25">
        <f>MAX(0,ROUNDDOWN(Q545-O545-R545-G545,-3))</f>
        <v/>
      </c>
      <c r="T545" s="25">
        <f>IF(S545&lt;=0,0,ROUNDDOWN(S545*LOOKUP(S545,{0,1950001,3300001,6950001,9000001,18000001,40000001},{0.05,0.1,0.2,0.23,0.33,0.4,0.45})-LOOKUP(S545,{0,1950001,3300001,6950001,9000001,18000001,40000001},{0,97500,427500,636000,1536000,2796000,4796000}),0)+ROUNDDOWN(ROUNDDOWN(S545*LOOKUP(S545,{0,1950001,3300001,6950001,9000001,18000001,40000001},{0.05,0.1,0.2,0.23,0.33,0.4,0.45})-LOOKUP(S545,{0,1950001,3300001,6950001,9000001,18000001,40000001},{0,97500,427500,636000,1536000,2796000,4796000}),0)*0.021,0))</f>
        <v/>
      </c>
      <c r="U545" s="25">
        <f>P545-T545</f>
        <v/>
      </c>
      <c r="V545" s="26">
        <f>IF(AND(P545&gt;0,T545=0),1,0)</f>
        <v/>
      </c>
    </row>
    <row r="546">
      <c r="A546" t="inlineStr">
        <is>
          <t>1万円刻み</t>
        </is>
      </c>
      <c r="B546" s="25">
        <f>'4_1万円刻み'!$A$33</f>
        <v/>
      </c>
      <c r="C546" s="26" t="n">
        <v>4</v>
      </c>
      <c r="D546" s="27" t="n">
        <v>0</v>
      </c>
      <c r="E546" s="26" t="n">
        <v>7</v>
      </c>
      <c r="F546" s="26" t="n">
        <v>1</v>
      </c>
      <c r="G546" s="25" t="n">
        <v>0</v>
      </c>
      <c r="H546" s="25">
        <f>ROUND(B546*0.14575,0)</f>
        <v/>
      </c>
      <c r="I546" s="25">
        <f>B546-H546</f>
        <v/>
      </c>
      <c r="J546" s="25">
        <f>IF(MAX(0,I546-ROUNDUP(IF(I546&lt;=158333,54167,I546*LOOKUP(I546,{0,158334,300000,550000,708331},{0,0.3,0.2,0.1,0})+LOOKUP(I546,{0,158334,300000,550000,708331},{0,6667,36667,91667,162500})),0)-LOOKUP(I546,{0,2120834,2162500,2204167,2245834},{48334,40000,26667,13334,0}))&lt;=0,0,ROUND(MAX(0,I546-ROUNDUP(IF(I546&lt;=158333,54167,I546*LOOKUP(I546,{0,158334,300000,550000,708331},{0,0.3,0.2,0.1,0})+LOOKUP(I546,{0,158334,300000,550000,708331},{0,6667,36667,91667,162500})),0)-LOOKUP(I546,{0,2120834,2162500,2204167,2245834},{48334,40000,26667,13334,0}))*LOOKUP(MAX(0,I546-ROUNDUP(IF(I546&lt;=158333,54167,I546*LOOKUP(I546,{0,158334,300000,550000,708331},{0,0.3,0.2,0.1,0})+LOOKUP(I546,{0,158334,300000,550000,708331},{0,6667,36667,91667,162500})),0)-LOOKUP(I546,{0,2120834,2162500,2204167,2245834},{48334,40000,26667,13334,0})),{0,162501,275001,579167,750001,1500001,3333334},{0.05105,0.1021,0.2042,0.23483,0.33693,0.4084,0.45945})-LOOKUP(MAX(0,I546-ROUNDUP(IF(I546&lt;=158333,54167,I546*LOOKUP(I546,{0,158334,300000,550000,708331},{0,0.3,0.2,0.1,0})+LOOKUP(I546,{0,158334,300000,550000,708331},{0,6667,36667,91667,162500})),0)-LOOKUP(I546,{0,2120834,2162500,2204167,2245834},{48334,40000,26667,13334,0})),{0,162501,275001,579167,750001,1500001,3333334},{0,8296,36374,54113,130688,237893,408061}),-1))</f>
        <v/>
      </c>
      <c r="K546" s="25">
        <f>IF(AND(D546&gt;0,C546&gt;=E546),ROUND(B546*D546,0),0)</f>
        <v/>
      </c>
      <c r="L546" s="25">
        <f>ROUND(K546*0.14575,0)</f>
        <v/>
      </c>
      <c r="M546" s="25">
        <f>IF(K546=0,0,ROUNDDOWN(ROUND((K546-L546)*LOOKUP(I546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46" s="25">
        <f>B546*C546+K546</f>
        <v/>
      </c>
      <c r="O546" s="25">
        <f>H546*C546+L546</f>
        <v/>
      </c>
      <c r="P546" s="25">
        <f>J546*C546+M546</f>
        <v/>
      </c>
      <c r="Q546" s="25">
        <f>IF(F546=1,IF(N546&lt;741000,0,IF(N546&lt;2191000,N546-740000,IF(N546&lt;2193000,1451000,IF(N546&lt;2196000,1453000,IF(N546&lt;2200000,1456000,IF(N546&lt;6600000,ROUND(IF(FLOOR(N546,4000)&lt;=3600000,FLOOR(N546,4000)*0.7-80000,FLOOR(N546,4000)*0.8-440000),0),IF(N546&lt;=8500000,ROUNDDOWN(N546*0.9-1100000,0),N546-1950000))))))),IF(N546&lt;651000,0,IF(N546&lt;1900000,N546-650000,IF(N546&lt;6600000,ROUND(IF(FLOOR(N546,4000)&lt;=3600000,FLOOR(N546,4000)*0.7-80000,FLOOR(N546,4000)*0.8-440000),0),IF(N546&lt;=8500000,ROUNDDOWN(N546*0.9-1100000,0),N546-1950000)))))</f>
        <v/>
      </c>
      <c r="R546" s="25">
        <f>IF(F546=1,LOOKUP(Q546,{0,4890001,6550001,23500001},{1040000,670000,620000,0}),LOOKUP(Q546,{0,1320001,3360001,4890001,6550001,23500001},{950000,880000,680000,630000,580000,0}))</f>
        <v/>
      </c>
      <c r="S546" s="25">
        <f>MAX(0,ROUNDDOWN(Q546-O546-R546-G546,-3))</f>
        <v/>
      </c>
      <c r="T546" s="25">
        <f>IF(S546&lt;=0,0,ROUNDDOWN(S546*LOOKUP(S546,{0,1950001,3300001,6950001,9000001,18000001,40000001},{0.05,0.1,0.2,0.23,0.33,0.4,0.45})-LOOKUP(S546,{0,1950001,3300001,6950001,9000001,18000001,40000001},{0,97500,427500,636000,1536000,2796000,4796000}),0)+ROUNDDOWN(ROUNDDOWN(S546*LOOKUP(S546,{0,1950001,3300001,6950001,9000001,18000001,40000001},{0.05,0.1,0.2,0.23,0.33,0.4,0.45})-LOOKUP(S546,{0,1950001,3300001,6950001,9000001,18000001,40000001},{0,97500,427500,636000,1536000,2796000,4796000}),0)*0.021,0))</f>
        <v/>
      </c>
      <c r="U546" s="25">
        <f>P546-T546</f>
        <v/>
      </c>
      <c r="V546" s="26">
        <f>IF(AND(P546&gt;0,T546=0),1,0)</f>
        <v/>
      </c>
    </row>
    <row r="547">
      <c r="A547" t="inlineStr">
        <is>
          <t>1万円刻み</t>
        </is>
      </c>
      <c r="B547" s="25">
        <f>'4_1万円刻み'!$A$33</f>
        <v/>
      </c>
      <c r="C547" s="26" t="n">
        <v>5</v>
      </c>
      <c r="D547" s="27" t="n">
        <v>0</v>
      </c>
      <c r="E547" s="26" t="n">
        <v>7</v>
      </c>
      <c r="F547" s="26" t="n">
        <v>1</v>
      </c>
      <c r="G547" s="25" t="n">
        <v>0</v>
      </c>
      <c r="H547" s="25">
        <f>ROUND(B547*0.14575,0)</f>
        <v/>
      </c>
      <c r="I547" s="25">
        <f>B547-H547</f>
        <v/>
      </c>
      <c r="J547" s="25">
        <f>IF(MAX(0,I547-ROUNDUP(IF(I547&lt;=158333,54167,I547*LOOKUP(I547,{0,158334,300000,550000,708331},{0,0.3,0.2,0.1,0})+LOOKUP(I547,{0,158334,300000,550000,708331},{0,6667,36667,91667,162500})),0)-LOOKUP(I547,{0,2120834,2162500,2204167,2245834},{48334,40000,26667,13334,0}))&lt;=0,0,ROUND(MAX(0,I547-ROUNDUP(IF(I547&lt;=158333,54167,I547*LOOKUP(I547,{0,158334,300000,550000,708331},{0,0.3,0.2,0.1,0})+LOOKUP(I547,{0,158334,300000,550000,708331},{0,6667,36667,91667,162500})),0)-LOOKUP(I547,{0,2120834,2162500,2204167,2245834},{48334,40000,26667,13334,0}))*LOOKUP(MAX(0,I547-ROUNDUP(IF(I547&lt;=158333,54167,I547*LOOKUP(I547,{0,158334,300000,550000,708331},{0,0.3,0.2,0.1,0})+LOOKUP(I547,{0,158334,300000,550000,708331},{0,6667,36667,91667,162500})),0)-LOOKUP(I547,{0,2120834,2162500,2204167,2245834},{48334,40000,26667,13334,0})),{0,162501,275001,579167,750001,1500001,3333334},{0.05105,0.1021,0.2042,0.23483,0.33693,0.4084,0.45945})-LOOKUP(MAX(0,I547-ROUNDUP(IF(I547&lt;=158333,54167,I547*LOOKUP(I547,{0,158334,300000,550000,708331},{0,0.3,0.2,0.1,0})+LOOKUP(I547,{0,158334,300000,550000,708331},{0,6667,36667,91667,162500})),0)-LOOKUP(I547,{0,2120834,2162500,2204167,2245834},{48334,40000,26667,13334,0})),{0,162501,275001,579167,750001,1500001,3333334},{0,8296,36374,54113,130688,237893,408061}),-1))</f>
        <v/>
      </c>
      <c r="K547" s="25">
        <f>IF(AND(D547&gt;0,C547&gt;=E547),ROUND(B547*D547,0),0)</f>
        <v/>
      </c>
      <c r="L547" s="25">
        <f>ROUND(K547*0.14575,0)</f>
        <v/>
      </c>
      <c r="M547" s="25">
        <f>IF(K547=0,0,ROUNDDOWN(ROUND((K547-L547)*LOOKUP(I547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47" s="25">
        <f>B547*C547+K547</f>
        <v/>
      </c>
      <c r="O547" s="25">
        <f>H547*C547+L547</f>
        <v/>
      </c>
      <c r="P547" s="25">
        <f>J547*C547+M547</f>
        <v/>
      </c>
      <c r="Q547" s="25">
        <f>IF(F547=1,IF(N547&lt;741000,0,IF(N547&lt;2191000,N547-740000,IF(N547&lt;2193000,1451000,IF(N547&lt;2196000,1453000,IF(N547&lt;2200000,1456000,IF(N547&lt;6600000,ROUND(IF(FLOOR(N547,4000)&lt;=3600000,FLOOR(N547,4000)*0.7-80000,FLOOR(N547,4000)*0.8-440000),0),IF(N547&lt;=8500000,ROUNDDOWN(N547*0.9-1100000,0),N547-1950000))))))),IF(N547&lt;651000,0,IF(N547&lt;1900000,N547-650000,IF(N547&lt;6600000,ROUND(IF(FLOOR(N547,4000)&lt;=3600000,FLOOR(N547,4000)*0.7-80000,FLOOR(N547,4000)*0.8-440000),0),IF(N547&lt;=8500000,ROUNDDOWN(N547*0.9-1100000,0),N547-1950000)))))</f>
        <v/>
      </c>
      <c r="R547" s="25">
        <f>IF(F547=1,LOOKUP(Q547,{0,4890001,6550001,23500001},{1040000,670000,620000,0}),LOOKUP(Q547,{0,1320001,3360001,4890001,6550001,23500001},{950000,880000,680000,630000,580000,0}))</f>
        <v/>
      </c>
      <c r="S547" s="25">
        <f>MAX(0,ROUNDDOWN(Q547-O547-R547-G547,-3))</f>
        <v/>
      </c>
      <c r="T547" s="25">
        <f>IF(S547&lt;=0,0,ROUNDDOWN(S547*LOOKUP(S547,{0,1950001,3300001,6950001,9000001,18000001,40000001},{0.05,0.1,0.2,0.23,0.33,0.4,0.45})-LOOKUP(S547,{0,1950001,3300001,6950001,9000001,18000001,40000001},{0,97500,427500,636000,1536000,2796000,4796000}),0)+ROUNDDOWN(ROUNDDOWN(S547*LOOKUP(S547,{0,1950001,3300001,6950001,9000001,18000001,40000001},{0.05,0.1,0.2,0.23,0.33,0.4,0.45})-LOOKUP(S547,{0,1950001,3300001,6950001,9000001,18000001,40000001},{0,97500,427500,636000,1536000,2796000,4796000}),0)*0.021,0))</f>
        <v/>
      </c>
      <c r="U547" s="25">
        <f>P547-T547</f>
        <v/>
      </c>
      <c r="V547" s="26">
        <f>IF(AND(P547&gt;0,T547=0),1,0)</f>
        <v/>
      </c>
    </row>
    <row r="548">
      <c r="A548" t="inlineStr">
        <is>
          <t>1万円刻み</t>
        </is>
      </c>
      <c r="B548" s="25">
        <f>'4_1万円刻み'!$A$33</f>
        <v/>
      </c>
      <c r="C548" s="26" t="n">
        <v>6</v>
      </c>
      <c r="D548" s="27" t="n">
        <v>0</v>
      </c>
      <c r="E548" s="26" t="n">
        <v>7</v>
      </c>
      <c r="F548" s="26" t="n">
        <v>1</v>
      </c>
      <c r="G548" s="25" t="n">
        <v>0</v>
      </c>
      <c r="H548" s="25">
        <f>ROUND(B548*0.14575,0)</f>
        <v/>
      </c>
      <c r="I548" s="25">
        <f>B548-H548</f>
        <v/>
      </c>
      <c r="J548" s="25">
        <f>IF(MAX(0,I548-ROUNDUP(IF(I548&lt;=158333,54167,I548*LOOKUP(I548,{0,158334,300000,550000,708331},{0,0.3,0.2,0.1,0})+LOOKUP(I548,{0,158334,300000,550000,708331},{0,6667,36667,91667,162500})),0)-LOOKUP(I548,{0,2120834,2162500,2204167,2245834},{48334,40000,26667,13334,0}))&lt;=0,0,ROUND(MAX(0,I548-ROUNDUP(IF(I548&lt;=158333,54167,I548*LOOKUP(I548,{0,158334,300000,550000,708331},{0,0.3,0.2,0.1,0})+LOOKUP(I548,{0,158334,300000,550000,708331},{0,6667,36667,91667,162500})),0)-LOOKUP(I548,{0,2120834,2162500,2204167,2245834},{48334,40000,26667,13334,0}))*LOOKUP(MAX(0,I548-ROUNDUP(IF(I548&lt;=158333,54167,I548*LOOKUP(I548,{0,158334,300000,550000,708331},{0,0.3,0.2,0.1,0})+LOOKUP(I548,{0,158334,300000,550000,708331},{0,6667,36667,91667,162500})),0)-LOOKUP(I548,{0,2120834,2162500,2204167,2245834},{48334,40000,26667,13334,0})),{0,162501,275001,579167,750001,1500001,3333334},{0.05105,0.1021,0.2042,0.23483,0.33693,0.4084,0.45945})-LOOKUP(MAX(0,I548-ROUNDUP(IF(I548&lt;=158333,54167,I548*LOOKUP(I548,{0,158334,300000,550000,708331},{0,0.3,0.2,0.1,0})+LOOKUP(I548,{0,158334,300000,550000,708331},{0,6667,36667,91667,162500})),0)-LOOKUP(I548,{0,2120834,2162500,2204167,2245834},{48334,40000,26667,13334,0})),{0,162501,275001,579167,750001,1500001,3333334},{0,8296,36374,54113,130688,237893,408061}),-1))</f>
        <v/>
      </c>
      <c r="K548" s="25">
        <f>IF(AND(D548&gt;0,C548&gt;=E548),ROUND(B548*D548,0),0)</f>
        <v/>
      </c>
      <c r="L548" s="25">
        <f>ROUND(K548*0.14575,0)</f>
        <v/>
      </c>
      <c r="M548" s="25">
        <f>IF(K548=0,0,ROUNDDOWN(ROUND((K548-L548)*LOOKUP(I548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48" s="25">
        <f>B548*C548+K548</f>
        <v/>
      </c>
      <c r="O548" s="25">
        <f>H548*C548+L548</f>
        <v/>
      </c>
      <c r="P548" s="25">
        <f>J548*C548+M548</f>
        <v/>
      </c>
      <c r="Q548" s="25">
        <f>IF(F548=1,IF(N548&lt;741000,0,IF(N548&lt;2191000,N548-740000,IF(N548&lt;2193000,1451000,IF(N548&lt;2196000,1453000,IF(N548&lt;2200000,1456000,IF(N548&lt;6600000,ROUND(IF(FLOOR(N548,4000)&lt;=3600000,FLOOR(N548,4000)*0.7-80000,FLOOR(N548,4000)*0.8-440000),0),IF(N548&lt;=8500000,ROUNDDOWN(N548*0.9-1100000,0),N548-1950000))))))),IF(N548&lt;651000,0,IF(N548&lt;1900000,N548-650000,IF(N548&lt;6600000,ROUND(IF(FLOOR(N548,4000)&lt;=3600000,FLOOR(N548,4000)*0.7-80000,FLOOR(N548,4000)*0.8-440000),0),IF(N548&lt;=8500000,ROUNDDOWN(N548*0.9-1100000,0),N548-1950000)))))</f>
        <v/>
      </c>
      <c r="R548" s="25">
        <f>IF(F548=1,LOOKUP(Q548,{0,4890001,6550001,23500001},{1040000,670000,620000,0}),LOOKUP(Q548,{0,1320001,3360001,4890001,6550001,23500001},{950000,880000,680000,630000,580000,0}))</f>
        <v/>
      </c>
      <c r="S548" s="25">
        <f>MAX(0,ROUNDDOWN(Q548-O548-R548-G548,-3))</f>
        <v/>
      </c>
      <c r="T548" s="25">
        <f>IF(S548&lt;=0,0,ROUNDDOWN(S548*LOOKUP(S548,{0,1950001,3300001,6950001,9000001,18000001,40000001},{0.05,0.1,0.2,0.23,0.33,0.4,0.45})-LOOKUP(S548,{0,1950001,3300001,6950001,9000001,18000001,40000001},{0,97500,427500,636000,1536000,2796000,4796000}),0)+ROUNDDOWN(ROUNDDOWN(S548*LOOKUP(S548,{0,1950001,3300001,6950001,9000001,18000001,40000001},{0.05,0.1,0.2,0.23,0.33,0.4,0.45})-LOOKUP(S548,{0,1950001,3300001,6950001,9000001,18000001,40000001},{0,97500,427500,636000,1536000,2796000,4796000}),0)*0.021,0))</f>
        <v/>
      </c>
      <c r="U548" s="25">
        <f>P548-T548</f>
        <v/>
      </c>
      <c r="V548" s="26">
        <f>IF(AND(P548&gt;0,T548=0),1,0)</f>
        <v/>
      </c>
    </row>
    <row r="549">
      <c r="A549" t="inlineStr">
        <is>
          <t>1万円刻み</t>
        </is>
      </c>
      <c r="B549" s="25">
        <f>'4_1万円刻み'!$A$33</f>
        <v/>
      </c>
      <c r="C549" s="26" t="n">
        <v>7</v>
      </c>
      <c r="D549" s="27" t="n">
        <v>0</v>
      </c>
      <c r="E549" s="26" t="n">
        <v>7</v>
      </c>
      <c r="F549" s="26" t="n">
        <v>1</v>
      </c>
      <c r="G549" s="25" t="n">
        <v>0</v>
      </c>
      <c r="H549" s="25">
        <f>ROUND(B549*0.14575,0)</f>
        <v/>
      </c>
      <c r="I549" s="25">
        <f>B549-H549</f>
        <v/>
      </c>
      <c r="J549" s="25">
        <f>IF(MAX(0,I549-ROUNDUP(IF(I549&lt;=158333,54167,I549*LOOKUP(I549,{0,158334,300000,550000,708331},{0,0.3,0.2,0.1,0})+LOOKUP(I549,{0,158334,300000,550000,708331},{0,6667,36667,91667,162500})),0)-LOOKUP(I549,{0,2120834,2162500,2204167,2245834},{48334,40000,26667,13334,0}))&lt;=0,0,ROUND(MAX(0,I549-ROUNDUP(IF(I549&lt;=158333,54167,I549*LOOKUP(I549,{0,158334,300000,550000,708331},{0,0.3,0.2,0.1,0})+LOOKUP(I549,{0,158334,300000,550000,708331},{0,6667,36667,91667,162500})),0)-LOOKUP(I549,{0,2120834,2162500,2204167,2245834},{48334,40000,26667,13334,0}))*LOOKUP(MAX(0,I549-ROUNDUP(IF(I549&lt;=158333,54167,I549*LOOKUP(I549,{0,158334,300000,550000,708331},{0,0.3,0.2,0.1,0})+LOOKUP(I549,{0,158334,300000,550000,708331},{0,6667,36667,91667,162500})),0)-LOOKUP(I549,{0,2120834,2162500,2204167,2245834},{48334,40000,26667,13334,0})),{0,162501,275001,579167,750001,1500001,3333334},{0.05105,0.1021,0.2042,0.23483,0.33693,0.4084,0.45945})-LOOKUP(MAX(0,I549-ROUNDUP(IF(I549&lt;=158333,54167,I549*LOOKUP(I549,{0,158334,300000,550000,708331},{0,0.3,0.2,0.1,0})+LOOKUP(I549,{0,158334,300000,550000,708331},{0,6667,36667,91667,162500})),0)-LOOKUP(I549,{0,2120834,2162500,2204167,2245834},{48334,40000,26667,13334,0})),{0,162501,275001,579167,750001,1500001,3333334},{0,8296,36374,54113,130688,237893,408061}),-1))</f>
        <v/>
      </c>
      <c r="K549" s="25">
        <f>IF(AND(D549&gt;0,C549&gt;=E549),ROUND(B549*D549,0),0)</f>
        <v/>
      </c>
      <c r="L549" s="25">
        <f>ROUND(K549*0.14575,0)</f>
        <v/>
      </c>
      <c r="M549" s="25">
        <f>IF(K549=0,0,ROUNDDOWN(ROUND((K549-L549)*LOOKUP(I549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49" s="25">
        <f>B549*C549+K549</f>
        <v/>
      </c>
      <c r="O549" s="25">
        <f>H549*C549+L549</f>
        <v/>
      </c>
      <c r="P549" s="25">
        <f>J549*C549+M549</f>
        <v/>
      </c>
      <c r="Q549" s="25">
        <f>IF(F549=1,IF(N549&lt;741000,0,IF(N549&lt;2191000,N549-740000,IF(N549&lt;2193000,1451000,IF(N549&lt;2196000,1453000,IF(N549&lt;2200000,1456000,IF(N549&lt;6600000,ROUND(IF(FLOOR(N549,4000)&lt;=3600000,FLOOR(N549,4000)*0.7-80000,FLOOR(N549,4000)*0.8-440000),0),IF(N549&lt;=8500000,ROUNDDOWN(N549*0.9-1100000,0),N549-1950000))))))),IF(N549&lt;651000,0,IF(N549&lt;1900000,N549-650000,IF(N549&lt;6600000,ROUND(IF(FLOOR(N549,4000)&lt;=3600000,FLOOR(N549,4000)*0.7-80000,FLOOR(N549,4000)*0.8-440000),0),IF(N549&lt;=8500000,ROUNDDOWN(N549*0.9-1100000,0),N549-1950000)))))</f>
        <v/>
      </c>
      <c r="R549" s="25">
        <f>IF(F549=1,LOOKUP(Q549,{0,4890001,6550001,23500001},{1040000,670000,620000,0}),LOOKUP(Q549,{0,1320001,3360001,4890001,6550001,23500001},{950000,880000,680000,630000,580000,0}))</f>
        <v/>
      </c>
      <c r="S549" s="25">
        <f>MAX(0,ROUNDDOWN(Q549-O549-R549-G549,-3))</f>
        <v/>
      </c>
      <c r="T549" s="25">
        <f>IF(S549&lt;=0,0,ROUNDDOWN(S549*LOOKUP(S549,{0,1950001,3300001,6950001,9000001,18000001,40000001},{0.05,0.1,0.2,0.23,0.33,0.4,0.45})-LOOKUP(S549,{0,1950001,3300001,6950001,9000001,18000001,40000001},{0,97500,427500,636000,1536000,2796000,4796000}),0)+ROUNDDOWN(ROUNDDOWN(S549*LOOKUP(S549,{0,1950001,3300001,6950001,9000001,18000001,40000001},{0.05,0.1,0.2,0.23,0.33,0.4,0.45})-LOOKUP(S549,{0,1950001,3300001,6950001,9000001,18000001,40000001},{0,97500,427500,636000,1536000,2796000,4796000}),0)*0.021,0))</f>
        <v/>
      </c>
      <c r="U549" s="25">
        <f>P549-T549</f>
        <v/>
      </c>
      <c r="V549" s="26">
        <f>IF(AND(P549&gt;0,T549=0),1,0)</f>
        <v/>
      </c>
    </row>
    <row r="550">
      <c r="A550" t="inlineStr">
        <is>
          <t>1万円刻み</t>
        </is>
      </c>
      <c r="B550" s="25">
        <f>'4_1万円刻み'!$A$33</f>
        <v/>
      </c>
      <c r="C550" s="26" t="n">
        <v>8</v>
      </c>
      <c r="D550" s="27" t="n">
        <v>0</v>
      </c>
      <c r="E550" s="26" t="n">
        <v>7</v>
      </c>
      <c r="F550" s="26" t="n">
        <v>1</v>
      </c>
      <c r="G550" s="25" t="n">
        <v>0</v>
      </c>
      <c r="H550" s="25">
        <f>ROUND(B550*0.14575,0)</f>
        <v/>
      </c>
      <c r="I550" s="25">
        <f>B550-H550</f>
        <v/>
      </c>
      <c r="J550" s="25">
        <f>IF(MAX(0,I550-ROUNDUP(IF(I550&lt;=158333,54167,I550*LOOKUP(I550,{0,158334,300000,550000,708331},{0,0.3,0.2,0.1,0})+LOOKUP(I550,{0,158334,300000,550000,708331},{0,6667,36667,91667,162500})),0)-LOOKUP(I550,{0,2120834,2162500,2204167,2245834},{48334,40000,26667,13334,0}))&lt;=0,0,ROUND(MAX(0,I550-ROUNDUP(IF(I550&lt;=158333,54167,I550*LOOKUP(I550,{0,158334,300000,550000,708331},{0,0.3,0.2,0.1,0})+LOOKUP(I550,{0,158334,300000,550000,708331},{0,6667,36667,91667,162500})),0)-LOOKUP(I550,{0,2120834,2162500,2204167,2245834},{48334,40000,26667,13334,0}))*LOOKUP(MAX(0,I550-ROUNDUP(IF(I550&lt;=158333,54167,I550*LOOKUP(I550,{0,158334,300000,550000,708331},{0,0.3,0.2,0.1,0})+LOOKUP(I550,{0,158334,300000,550000,708331},{0,6667,36667,91667,162500})),0)-LOOKUP(I550,{0,2120834,2162500,2204167,2245834},{48334,40000,26667,13334,0})),{0,162501,275001,579167,750001,1500001,3333334},{0.05105,0.1021,0.2042,0.23483,0.33693,0.4084,0.45945})-LOOKUP(MAX(0,I550-ROUNDUP(IF(I550&lt;=158333,54167,I550*LOOKUP(I550,{0,158334,300000,550000,708331},{0,0.3,0.2,0.1,0})+LOOKUP(I550,{0,158334,300000,550000,708331},{0,6667,36667,91667,162500})),0)-LOOKUP(I550,{0,2120834,2162500,2204167,2245834},{48334,40000,26667,13334,0})),{0,162501,275001,579167,750001,1500001,3333334},{0,8296,36374,54113,130688,237893,408061}),-1))</f>
        <v/>
      </c>
      <c r="K550" s="25">
        <f>IF(AND(D550&gt;0,C550&gt;=E550),ROUND(B550*D550,0),0)</f>
        <v/>
      </c>
      <c r="L550" s="25">
        <f>ROUND(K550*0.14575,0)</f>
        <v/>
      </c>
      <c r="M550" s="25">
        <f>IF(K550=0,0,ROUNDDOWN(ROUND((K550-L550)*LOOKUP(I550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50" s="25">
        <f>B550*C550+K550</f>
        <v/>
      </c>
      <c r="O550" s="25">
        <f>H550*C550+L550</f>
        <v/>
      </c>
      <c r="P550" s="25">
        <f>J550*C550+M550</f>
        <v/>
      </c>
      <c r="Q550" s="25">
        <f>IF(F550=1,IF(N550&lt;741000,0,IF(N550&lt;2191000,N550-740000,IF(N550&lt;2193000,1451000,IF(N550&lt;2196000,1453000,IF(N550&lt;2200000,1456000,IF(N550&lt;6600000,ROUND(IF(FLOOR(N550,4000)&lt;=3600000,FLOOR(N550,4000)*0.7-80000,FLOOR(N550,4000)*0.8-440000),0),IF(N550&lt;=8500000,ROUNDDOWN(N550*0.9-1100000,0),N550-1950000))))))),IF(N550&lt;651000,0,IF(N550&lt;1900000,N550-650000,IF(N550&lt;6600000,ROUND(IF(FLOOR(N550,4000)&lt;=3600000,FLOOR(N550,4000)*0.7-80000,FLOOR(N550,4000)*0.8-440000),0),IF(N550&lt;=8500000,ROUNDDOWN(N550*0.9-1100000,0),N550-1950000)))))</f>
        <v/>
      </c>
      <c r="R550" s="25">
        <f>IF(F550=1,LOOKUP(Q550,{0,4890001,6550001,23500001},{1040000,670000,620000,0}),LOOKUP(Q550,{0,1320001,3360001,4890001,6550001,23500001},{950000,880000,680000,630000,580000,0}))</f>
        <v/>
      </c>
      <c r="S550" s="25">
        <f>MAX(0,ROUNDDOWN(Q550-O550-R550-G550,-3))</f>
        <v/>
      </c>
      <c r="T550" s="25">
        <f>IF(S550&lt;=0,0,ROUNDDOWN(S550*LOOKUP(S550,{0,1950001,3300001,6950001,9000001,18000001,40000001},{0.05,0.1,0.2,0.23,0.33,0.4,0.45})-LOOKUP(S550,{0,1950001,3300001,6950001,9000001,18000001,40000001},{0,97500,427500,636000,1536000,2796000,4796000}),0)+ROUNDDOWN(ROUNDDOWN(S550*LOOKUP(S550,{0,1950001,3300001,6950001,9000001,18000001,40000001},{0.05,0.1,0.2,0.23,0.33,0.4,0.45})-LOOKUP(S550,{0,1950001,3300001,6950001,9000001,18000001,40000001},{0,97500,427500,636000,1536000,2796000,4796000}),0)*0.021,0))</f>
        <v/>
      </c>
      <c r="U550" s="25">
        <f>P550-T550</f>
        <v/>
      </c>
      <c r="V550" s="26">
        <f>IF(AND(P550&gt;0,T550=0),1,0)</f>
        <v/>
      </c>
    </row>
    <row r="551">
      <c r="A551" t="inlineStr">
        <is>
          <t>1万円刻み</t>
        </is>
      </c>
      <c r="B551" s="25">
        <f>'4_1万円刻み'!$A$33</f>
        <v/>
      </c>
      <c r="C551" s="26" t="n">
        <v>9</v>
      </c>
      <c r="D551" s="27" t="n">
        <v>0</v>
      </c>
      <c r="E551" s="26" t="n">
        <v>7</v>
      </c>
      <c r="F551" s="26" t="n">
        <v>1</v>
      </c>
      <c r="G551" s="25" t="n">
        <v>0</v>
      </c>
      <c r="H551" s="25">
        <f>ROUND(B551*0.14575,0)</f>
        <v/>
      </c>
      <c r="I551" s="25">
        <f>B551-H551</f>
        <v/>
      </c>
      <c r="J551" s="25">
        <f>IF(MAX(0,I551-ROUNDUP(IF(I551&lt;=158333,54167,I551*LOOKUP(I551,{0,158334,300000,550000,708331},{0,0.3,0.2,0.1,0})+LOOKUP(I551,{0,158334,300000,550000,708331},{0,6667,36667,91667,162500})),0)-LOOKUP(I551,{0,2120834,2162500,2204167,2245834},{48334,40000,26667,13334,0}))&lt;=0,0,ROUND(MAX(0,I551-ROUNDUP(IF(I551&lt;=158333,54167,I551*LOOKUP(I551,{0,158334,300000,550000,708331},{0,0.3,0.2,0.1,0})+LOOKUP(I551,{0,158334,300000,550000,708331},{0,6667,36667,91667,162500})),0)-LOOKUP(I551,{0,2120834,2162500,2204167,2245834},{48334,40000,26667,13334,0}))*LOOKUP(MAX(0,I551-ROUNDUP(IF(I551&lt;=158333,54167,I551*LOOKUP(I551,{0,158334,300000,550000,708331},{0,0.3,0.2,0.1,0})+LOOKUP(I551,{0,158334,300000,550000,708331},{0,6667,36667,91667,162500})),0)-LOOKUP(I551,{0,2120834,2162500,2204167,2245834},{48334,40000,26667,13334,0})),{0,162501,275001,579167,750001,1500001,3333334},{0.05105,0.1021,0.2042,0.23483,0.33693,0.4084,0.45945})-LOOKUP(MAX(0,I551-ROUNDUP(IF(I551&lt;=158333,54167,I551*LOOKUP(I551,{0,158334,300000,550000,708331},{0,0.3,0.2,0.1,0})+LOOKUP(I551,{0,158334,300000,550000,708331},{0,6667,36667,91667,162500})),0)-LOOKUP(I551,{0,2120834,2162500,2204167,2245834},{48334,40000,26667,13334,0})),{0,162501,275001,579167,750001,1500001,3333334},{0,8296,36374,54113,130688,237893,408061}),-1))</f>
        <v/>
      </c>
      <c r="K551" s="25">
        <f>IF(AND(D551&gt;0,C551&gt;=E551),ROUND(B551*D551,0),0)</f>
        <v/>
      </c>
      <c r="L551" s="25">
        <f>ROUND(K551*0.14575,0)</f>
        <v/>
      </c>
      <c r="M551" s="25">
        <f>IF(K551=0,0,ROUNDDOWN(ROUND((K551-L551)*LOOKUP(I551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51" s="25">
        <f>B551*C551+K551</f>
        <v/>
      </c>
      <c r="O551" s="25">
        <f>H551*C551+L551</f>
        <v/>
      </c>
      <c r="P551" s="25">
        <f>J551*C551+M551</f>
        <v/>
      </c>
      <c r="Q551" s="25">
        <f>IF(F551=1,IF(N551&lt;741000,0,IF(N551&lt;2191000,N551-740000,IF(N551&lt;2193000,1451000,IF(N551&lt;2196000,1453000,IF(N551&lt;2200000,1456000,IF(N551&lt;6600000,ROUND(IF(FLOOR(N551,4000)&lt;=3600000,FLOOR(N551,4000)*0.7-80000,FLOOR(N551,4000)*0.8-440000),0),IF(N551&lt;=8500000,ROUNDDOWN(N551*0.9-1100000,0),N551-1950000))))))),IF(N551&lt;651000,0,IF(N551&lt;1900000,N551-650000,IF(N551&lt;6600000,ROUND(IF(FLOOR(N551,4000)&lt;=3600000,FLOOR(N551,4000)*0.7-80000,FLOOR(N551,4000)*0.8-440000),0),IF(N551&lt;=8500000,ROUNDDOWN(N551*0.9-1100000,0),N551-1950000)))))</f>
        <v/>
      </c>
      <c r="R551" s="25">
        <f>IF(F551=1,LOOKUP(Q551,{0,4890001,6550001,23500001},{1040000,670000,620000,0}),LOOKUP(Q551,{0,1320001,3360001,4890001,6550001,23500001},{950000,880000,680000,630000,580000,0}))</f>
        <v/>
      </c>
      <c r="S551" s="25">
        <f>MAX(0,ROUNDDOWN(Q551-O551-R551-G551,-3))</f>
        <v/>
      </c>
      <c r="T551" s="25">
        <f>IF(S551&lt;=0,0,ROUNDDOWN(S551*LOOKUP(S551,{0,1950001,3300001,6950001,9000001,18000001,40000001},{0.05,0.1,0.2,0.23,0.33,0.4,0.45})-LOOKUP(S551,{0,1950001,3300001,6950001,9000001,18000001,40000001},{0,97500,427500,636000,1536000,2796000,4796000}),0)+ROUNDDOWN(ROUNDDOWN(S551*LOOKUP(S551,{0,1950001,3300001,6950001,9000001,18000001,40000001},{0.05,0.1,0.2,0.23,0.33,0.4,0.45})-LOOKUP(S551,{0,1950001,3300001,6950001,9000001,18000001,40000001},{0,97500,427500,636000,1536000,2796000,4796000}),0)*0.021,0))</f>
        <v/>
      </c>
      <c r="U551" s="25">
        <f>P551-T551</f>
        <v/>
      </c>
      <c r="V551" s="26">
        <f>IF(AND(P551&gt;0,T551=0),1,0)</f>
        <v/>
      </c>
    </row>
    <row r="552">
      <c r="A552" t="inlineStr">
        <is>
          <t>1万円刻み</t>
        </is>
      </c>
      <c r="B552" s="25">
        <f>'4_1万円刻み'!$A$33</f>
        <v/>
      </c>
      <c r="C552" s="26" t="n">
        <v>10</v>
      </c>
      <c r="D552" s="27" t="n">
        <v>0</v>
      </c>
      <c r="E552" s="26" t="n">
        <v>7</v>
      </c>
      <c r="F552" s="26" t="n">
        <v>1</v>
      </c>
      <c r="G552" s="25" t="n">
        <v>0</v>
      </c>
      <c r="H552" s="25">
        <f>ROUND(B552*0.14575,0)</f>
        <v/>
      </c>
      <c r="I552" s="25">
        <f>B552-H552</f>
        <v/>
      </c>
      <c r="J552" s="25">
        <f>IF(MAX(0,I552-ROUNDUP(IF(I552&lt;=158333,54167,I552*LOOKUP(I552,{0,158334,300000,550000,708331},{0,0.3,0.2,0.1,0})+LOOKUP(I552,{0,158334,300000,550000,708331},{0,6667,36667,91667,162500})),0)-LOOKUP(I552,{0,2120834,2162500,2204167,2245834},{48334,40000,26667,13334,0}))&lt;=0,0,ROUND(MAX(0,I552-ROUNDUP(IF(I552&lt;=158333,54167,I552*LOOKUP(I552,{0,158334,300000,550000,708331},{0,0.3,0.2,0.1,0})+LOOKUP(I552,{0,158334,300000,550000,708331},{0,6667,36667,91667,162500})),0)-LOOKUP(I552,{0,2120834,2162500,2204167,2245834},{48334,40000,26667,13334,0}))*LOOKUP(MAX(0,I552-ROUNDUP(IF(I552&lt;=158333,54167,I552*LOOKUP(I552,{0,158334,300000,550000,708331},{0,0.3,0.2,0.1,0})+LOOKUP(I552,{0,158334,300000,550000,708331},{0,6667,36667,91667,162500})),0)-LOOKUP(I552,{0,2120834,2162500,2204167,2245834},{48334,40000,26667,13334,0})),{0,162501,275001,579167,750001,1500001,3333334},{0.05105,0.1021,0.2042,0.23483,0.33693,0.4084,0.45945})-LOOKUP(MAX(0,I552-ROUNDUP(IF(I552&lt;=158333,54167,I552*LOOKUP(I552,{0,158334,300000,550000,708331},{0,0.3,0.2,0.1,0})+LOOKUP(I552,{0,158334,300000,550000,708331},{0,6667,36667,91667,162500})),0)-LOOKUP(I552,{0,2120834,2162500,2204167,2245834},{48334,40000,26667,13334,0})),{0,162501,275001,579167,750001,1500001,3333334},{0,8296,36374,54113,130688,237893,408061}),-1))</f>
        <v/>
      </c>
      <c r="K552" s="25">
        <f>IF(AND(D552&gt;0,C552&gt;=E552),ROUND(B552*D552,0),0)</f>
        <v/>
      </c>
      <c r="L552" s="25">
        <f>ROUND(K552*0.14575,0)</f>
        <v/>
      </c>
      <c r="M552" s="25">
        <f>IF(K552=0,0,ROUNDDOWN(ROUND((K552-L552)*LOOKUP(I552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52" s="25">
        <f>B552*C552+K552</f>
        <v/>
      </c>
      <c r="O552" s="25">
        <f>H552*C552+L552</f>
        <v/>
      </c>
      <c r="P552" s="25">
        <f>J552*C552+M552</f>
        <v/>
      </c>
      <c r="Q552" s="25">
        <f>IF(F552=1,IF(N552&lt;741000,0,IF(N552&lt;2191000,N552-740000,IF(N552&lt;2193000,1451000,IF(N552&lt;2196000,1453000,IF(N552&lt;2200000,1456000,IF(N552&lt;6600000,ROUND(IF(FLOOR(N552,4000)&lt;=3600000,FLOOR(N552,4000)*0.7-80000,FLOOR(N552,4000)*0.8-440000),0),IF(N552&lt;=8500000,ROUNDDOWN(N552*0.9-1100000,0),N552-1950000))))))),IF(N552&lt;651000,0,IF(N552&lt;1900000,N552-650000,IF(N552&lt;6600000,ROUND(IF(FLOOR(N552,4000)&lt;=3600000,FLOOR(N552,4000)*0.7-80000,FLOOR(N552,4000)*0.8-440000),0),IF(N552&lt;=8500000,ROUNDDOWN(N552*0.9-1100000,0),N552-1950000)))))</f>
        <v/>
      </c>
      <c r="R552" s="25">
        <f>IF(F552=1,LOOKUP(Q552,{0,4890001,6550001,23500001},{1040000,670000,620000,0}),LOOKUP(Q552,{0,1320001,3360001,4890001,6550001,23500001},{950000,880000,680000,630000,580000,0}))</f>
        <v/>
      </c>
      <c r="S552" s="25">
        <f>MAX(0,ROUNDDOWN(Q552-O552-R552-G552,-3))</f>
        <v/>
      </c>
      <c r="T552" s="25">
        <f>IF(S552&lt;=0,0,ROUNDDOWN(S552*LOOKUP(S552,{0,1950001,3300001,6950001,9000001,18000001,40000001},{0.05,0.1,0.2,0.23,0.33,0.4,0.45})-LOOKUP(S552,{0,1950001,3300001,6950001,9000001,18000001,40000001},{0,97500,427500,636000,1536000,2796000,4796000}),0)+ROUNDDOWN(ROUNDDOWN(S552*LOOKUP(S552,{0,1950001,3300001,6950001,9000001,18000001,40000001},{0.05,0.1,0.2,0.23,0.33,0.4,0.45})-LOOKUP(S552,{0,1950001,3300001,6950001,9000001,18000001,40000001},{0,97500,427500,636000,1536000,2796000,4796000}),0)*0.021,0))</f>
        <v/>
      </c>
      <c r="U552" s="25">
        <f>P552-T552</f>
        <v/>
      </c>
      <c r="V552" s="26">
        <f>IF(AND(P552&gt;0,T552=0),1,0)</f>
        <v/>
      </c>
    </row>
    <row r="553">
      <c r="A553" t="inlineStr">
        <is>
          <t>1万円刻み</t>
        </is>
      </c>
      <c r="B553" s="25">
        <f>'4_1万円刻み'!$A$33</f>
        <v/>
      </c>
      <c r="C553" s="26" t="n">
        <v>11</v>
      </c>
      <c r="D553" s="27" t="n">
        <v>0</v>
      </c>
      <c r="E553" s="26" t="n">
        <v>7</v>
      </c>
      <c r="F553" s="26" t="n">
        <v>1</v>
      </c>
      <c r="G553" s="25" t="n">
        <v>0</v>
      </c>
      <c r="H553" s="25">
        <f>ROUND(B553*0.14575,0)</f>
        <v/>
      </c>
      <c r="I553" s="25">
        <f>B553-H553</f>
        <v/>
      </c>
      <c r="J553" s="25">
        <f>IF(MAX(0,I553-ROUNDUP(IF(I553&lt;=158333,54167,I553*LOOKUP(I553,{0,158334,300000,550000,708331},{0,0.3,0.2,0.1,0})+LOOKUP(I553,{0,158334,300000,550000,708331},{0,6667,36667,91667,162500})),0)-LOOKUP(I553,{0,2120834,2162500,2204167,2245834},{48334,40000,26667,13334,0}))&lt;=0,0,ROUND(MAX(0,I553-ROUNDUP(IF(I553&lt;=158333,54167,I553*LOOKUP(I553,{0,158334,300000,550000,708331},{0,0.3,0.2,0.1,0})+LOOKUP(I553,{0,158334,300000,550000,708331},{0,6667,36667,91667,162500})),0)-LOOKUP(I553,{0,2120834,2162500,2204167,2245834},{48334,40000,26667,13334,0}))*LOOKUP(MAX(0,I553-ROUNDUP(IF(I553&lt;=158333,54167,I553*LOOKUP(I553,{0,158334,300000,550000,708331},{0,0.3,0.2,0.1,0})+LOOKUP(I553,{0,158334,300000,550000,708331},{0,6667,36667,91667,162500})),0)-LOOKUP(I553,{0,2120834,2162500,2204167,2245834},{48334,40000,26667,13334,0})),{0,162501,275001,579167,750001,1500001,3333334},{0.05105,0.1021,0.2042,0.23483,0.33693,0.4084,0.45945})-LOOKUP(MAX(0,I553-ROUNDUP(IF(I553&lt;=158333,54167,I553*LOOKUP(I553,{0,158334,300000,550000,708331},{0,0.3,0.2,0.1,0})+LOOKUP(I553,{0,158334,300000,550000,708331},{0,6667,36667,91667,162500})),0)-LOOKUP(I553,{0,2120834,2162500,2204167,2245834},{48334,40000,26667,13334,0})),{0,162501,275001,579167,750001,1500001,3333334},{0,8296,36374,54113,130688,237893,408061}),-1))</f>
        <v/>
      </c>
      <c r="K553" s="25">
        <f>IF(AND(D553&gt;0,C553&gt;=E553),ROUND(B553*D553,0),0)</f>
        <v/>
      </c>
      <c r="L553" s="25">
        <f>ROUND(K553*0.14575,0)</f>
        <v/>
      </c>
      <c r="M553" s="25">
        <f>IF(K553=0,0,ROUNDDOWN(ROUND((K553-L553)*LOOKUP(I553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53" s="25">
        <f>B553*C553+K553</f>
        <v/>
      </c>
      <c r="O553" s="25">
        <f>H553*C553+L553</f>
        <v/>
      </c>
      <c r="P553" s="25">
        <f>J553*C553+M553</f>
        <v/>
      </c>
      <c r="Q553" s="25">
        <f>IF(F553=1,IF(N553&lt;741000,0,IF(N553&lt;2191000,N553-740000,IF(N553&lt;2193000,1451000,IF(N553&lt;2196000,1453000,IF(N553&lt;2200000,1456000,IF(N553&lt;6600000,ROUND(IF(FLOOR(N553,4000)&lt;=3600000,FLOOR(N553,4000)*0.7-80000,FLOOR(N553,4000)*0.8-440000),0),IF(N553&lt;=8500000,ROUNDDOWN(N553*0.9-1100000,0),N553-1950000))))))),IF(N553&lt;651000,0,IF(N553&lt;1900000,N553-650000,IF(N553&lt;6600000,ROUND(IF(FLOOR(N553,4000)&lt;=3600000,FLOOR(N553,4000)*0.7-80000,FLOOR(N553,4000)*0.8-440000),0),IF(N553&lt;=8500000,ROUNDDOWN(N553*0.9-1100000,0),N553-1950000)))))</f>
        <v/>
      </c>
      <c r="R553" s="25">
        <f>IF(F553=1,LOOKUP(Q553,{0,4890001,6550001,23500001},{1040000,670000,620000,0}),LOOKUP(Q553,{0,1320001,3360001,4890001,6550001,23500001},{950000,880000,680000,630000,580000,0}))</f>
        <v/>
      </c>
      <c r="S553" s="25">
        <f>MAX(0,ROUNDDOWN(Q553-O553-R553-G553,-3))</f>
        <v/>
      </c>
      <c r="T553" s="25">
        <f>IF(S553&lt;=0,0,ROUNDDOWN(S553*LOOKUP(S553,{0,1950001,3300001,6950001,9000001,18000001,40000001},{0.05,0.1,0.2,0.23,0.33,0.4,0.45})-LOOKUP(S553,{0,1950001,3300001,6950001,9000001,18000001,40000001},{0,97500,427500,636000,1536000,2796000,4796000}),0)+ROUNDDOWN(ROUNDDOWN(S553*LOOKUP(S553,{0,1950001,3300001,6950001,9000001,18000001,40000001},{0.05,0.1,0.2,0.23,0.33,0.4,0.45})-LOOKUP(S553,{0,1950001,3300001,6950001,9000001,18000001,40000001},{0,97500,427500,636000,1536000,2796000,4796000}),0)*0.021,0))</f>
        <v/>
      </c>
      <c r="U553" s="25">
        <f>P553-T553</f>
        <v/>
      </c>
      <c r="V553" s="26">
        <f>IF(AND(P553&gt;0,T553=0),1,0)</f>
        <v/>
      </c>
    </row>
    <row r="554">
      <c r="A554" t="inlineStr">
        <is>
          <t>1万円刻み</t>
        </is>
      </c>
      <c r="B554" s="25">
        <f>'4_1万円刻み'!$A$33</f>
        <v/>
      </c>
      <c r="C554" s="26" t="n">
        <v>12</v>
      </c>
      <c r="D554" s="27" t="n">
        <v>0</v>
      </c>
      <c r="E554" s="26" t="n">
        <v>7</v>
      </c>
      <c r="F554" s="26" t="n">
        <v>1</v>
      </c>
      <c r="G554" s="25" t="n">
        <v>0</v>
      </c>
      <c r="H554" s="25">
        <f>ROUND(B554*0.14575,0)</f>
        <v/>
      </c>
      <c r="I554" s="25">
        <f>B554-H554</f>
        <v/>
      </c>
      <c r="J554" s="25">
        <f>IF(MAX(0,I554-ROUNDUP(IF(I554&lt;=158333,54167,I554*LOOKUP(I554,{0,158334,300000,550000,708331},{0,0.3,0.2,0.1,0})+LOOKUP(I554,{0,158334,300000,550000,708331},{0,6667,36667,91667,162500})),0)-LOOKUP(I554,{0,2120834,2162500,2204167,2245834},{48334,40000,26667,13334,0}))&lt;=0,0,ROUND(MAX(0,I554-ROUNDUP(IF(I554&lt;=158333,54167,I554*LOOKUP(I554,{0,158334,300000,550000,708331},{0,0.3,0.2,0.1,0})+LOOKUP(I554,{0,158334,300000,550000,708331},{0,6667,36667,91667,162500})),0)-LOOKUP(I554,{0,2120834,2162500,2204167,2245834},{48334,40000,26667,13334,0}))*LOOKUP(MAX(0,I554-ROUNDUP(IF(I554&lt;=158333,54167,I554*LOOKUP(I554,{0,158334,300000,550000,708331},{0,0.3,0.2,0.1,0})+LOOKUP(I554,{0,158334,300000,550000,708331},{0,6667,36667,91667,162500})),0)-LOOKUP(I554,{0,2120834,2162500,2204167,2245834},{48334,40000,26667,13334,0})),{0,162501,275001,579167,750001,1500001,3333334},{0.05105,0.1021,0.2042,0.23483,0.33693,0.4084,0.45945})-LOOKUP(MAX(0,I554-ROUNDUP(IF(I554&lt;=158333,54167,I554*LOOKUP(I554,{0,158334,300000,550000,708331},{0,0.3,0.2,0.1,0})+LOOKUP(I554,{0,158334,300000,550000,708331},{0,6667,36667,91667,162500})),0)-LOOKUP(I554,{0,2120834,2162500,2204167,2245834},{48334,40000,26667,13334,0})),{0,162501,275001,579167,750001,1500001,3333334},{0,8296,36374,54113,130688,237893,408061}),-1))</f>
        <v/>
      </c>
      <c r="K554" s="25">
        <f>IF(AND(D554&gt;0,C554&gt;=E554),ROUND(B554*D554,0),0)</f>
        <v/>
      </c>
      <c r="L554" s="25">
        <f>ROUND(K554*0.14575,0)</f>
        <v/>
      </c>
      <c r="M554" s="25">
        <f>IF(K554=0,0,ROUNDDOWN(ROUND((K554-L554)*LOOKUP(I554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54" s="25">
        <f>B554*C554+K554</f>
        <v/>
      </c>
      <c r="O554" s="25">
        <f>H554*C554+L554</f>
        <v/>
      </c>
      <c r="P554" s="25">
        <f>J554*C554+M554</f>
        <v/>
      </c>
      <c r="Q554" s="25">
        <f>IF(F554=1,IF(N554&lt;741000,0,IF(N554&lt;2191000,N554-740000,IF(N554&lt;2193000,1451000,IF(N554&lt;2196000,1453000,IF(N554&lt;2200000,1456000,IF(N554&lt;6600000,ROUND(IF(FLOOR(N554,4000)&lt;=3600000,FLOOR(N554,4000)*0.7-80000,FLOOR(N554,4000)*0.8-440000),0),IF(N554&lt;=8500000,ROUNDDOWN(N554*0.9-1100000,0),N554-1950000))))))),IF(N554&lt;651000,0,IF(N554&lt;1900000,N554-650000,IF(N554&lt;6600000,ROUND(IF(FLOOR(N554,4000)&lt;=3600000,FLOOR(N554,4000)*0.7-80000,FLOOR(N554,4000)*0.8-440000),0),IF(N554&lt;=8500000,ROUNDDOWN(N554*0.9-1100000,0),N554-1950000)))))</f>
        <v/>
      </c>
      <c r="R554" s="25">
        <f>IF(F554=1,LOOKUP(Q554,{0,4890001,6550001,23500001},{1040000,670000,620000,0}),LOOKUP(Q554,{0,1320001,3360001,4890001,6550001,23500001},{950000,880000,680000,630000,580000,0}))</f>
        <v/>
      </c>
      <c r="S554" s="25">
        <f>MAX(0,ROUNDDOWN(Q554-O554-R554-G554,-3))</f>
        <v/>
      </c>
      <c r="T554" s="25">
        <f>IF(S554&lt;=0,0,ROUNDDOWN(S554*LOOKUP(S554,{0,1950001,3300001,6950001,9000001,18000001,40000001},{0.05,0.1,0.2,0.23,0.33,0.4,0.45})-LOOKUP(S554,{0,1950001,3300001,6950001,9000001,18000001,40000001},{0,97500,427500,636000,1536000,2796000,4796000}),0)+ROUNDDOWN(ROUNDDOWN(S554*LOOKUP(S554,{0,1950001,3300001,6950001,9000001,18000001,40000001},{0.05,0.1,0.2,0.23,0.33,0.4,0.45})-LOOKUP(S554,{0,1950001,3300001,6950001,9000001,18000001,40000001},{0,97500,427500,636000,1536000,2796000,4796000}),0)*0.021,0))</f>
        <v/>
      </c>
      <c r="U554" s="25">
        <f>P554-T554</f>
        <v/>
      </c>
      <c r="V554" s="26">
        <f>IF(AND(P554&gt;0,T554=0),1,0)</f>
        <v/>
      </c>
    </row>
    <row r="555">
      <c r="A555" t="inlineStr">
        <is>
          <t>1万円刻み</t>
        </is>
      </c>
      <c r="B555" s="25">
        <f>'4_1万円刻み'!$A$34</f>
        <v/>
      </c>
      <c r="C555" s="26" t="n">
        <v>1</v>
      </c>
      <c r="D555" s="27" t="n">
        <v>0</v>
      </c>
      <c r="E555" s="26" t="n">
        <v>7</v>
      </c>
      <c r="F555" s="26" t="n">
        <v>1</v>
      </c>
      <c r="G555" s="25" t="n">
        <v>0</v>
      </c>
      <c r="H555" s="25">
        <f>ROUND(B555*0.14575,0)</f>
        <v/>
      </c>
      <c r="I555" s="25">
        <f>B555-H555</f>
        <v/>
      </c>
      <c r="J555" s="25">
        <f>IF(MAX(0,I555-ROUNDUP(IF(I555&lt;=158333,54167,I555*LOOKUP(I555,{0,158334,300000,550000,708331},{0,0.3,0.2,0.1,0})+LOOKUP(I555,{0,158334,300000,550000,708331},{0,6667,36667,91667,162500})),0)-LOOKUP(I555,{0,2120834,2162500,2204167,2245834},{48334,40000,26667,13334,0}))&lt;=0,0,ROUND(MAX(0,I555-ROUNDUP(IF(I555&lt;=158333,54167,I555*LOOKUP(I555,{0,158334,300000,550000,708331},{0,0.3,0.2,0.1,0})+LOOKUP(I555,{0,158334,300000,550000,708331},{0,6667,36667,91667,162500})),0)-LOOKUP(I555,{0,2120834,2162500,2204167,2245834},{48334,40000,26667,13334,0}))*LOOKUP(MAX(0,I555-ROUNDUP(IF(I555&lt;=158333,54167,I555*LOOKUP(I555,{0,158334,300000,550000,708331},{0,0.3,0.2,0.1,0})+LOOKUP(I555,{0,158334,300000,550000,708331},{0,6667,36667,91667,162500})),0)-LOOKUP(I555,{0,2120834,2162500,2204167,2245834},{48334,40000,26667,13334,0})),{0,162501,275001,579167,750001,1500001,3333334},{0.05105,0.1021,0.2042,0.23483,0.33693,0.4084,0.45945})-LOOKUP(MAX(0,I555-ROUNDUP(IF(I555&lt;=158333,54167,I555*LOOKUP(I555,{0,158334,300000,550000,708331},{0,0.3,0.2,0.1,0})+LOOKUP(I555,{0,158334,300000,550000,708331},{0,6667,36667,91667,162500})),0)-LOOKUP(I555,{0,2120834,2162500,2204167,2245834},{48334,40000,26667,13334,0})),{0,162501,275001,579167,750001,1500001,3333334},{0,8296,36374,54113,130688,237893,408061}),-1))</f>
        <v/>
      </c>
      <c r="K555" s="25">
        <f>IF(AND(D555&gt;0,C555&gt;=E555),ROUND(B555*D555,0),0)</f>
        <v/>
      </c>
      <c r="L555" s="25">
        <f>ROUND(K555*0.14575,0)</f>
        <v/>
      </c>
      <c r="M555" s="25">
        <f>IF(K555=0,0,ROUNDDOWN(ROUND((K555-L555)*LOOKUP(I555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55" s="25">
        <f>B555*C555+K555</f>
        <v/>
      </c>
      <c r="O555" s="25">
        <f>H555*C555+L555</f>
        <v/>
      </c>
      <c r="P555" s="25">
        <f>J555*C555+M555</f>
        <v/>
      </c>
      <c r="Q555" s="25">
        <f>IF(F555=1,IF(N555&lt;741000,0,IF(N555&lt;2191000,N555-740000,IF(N555&lt;2193000,1451000,IF(N555&lt;2196000,1453000,IF(N555&lt;2200000,1456000,IF(N555&lt;6600000,ROUND(IF(FLOOR(N555,4000)&lt;=3600000,FLOOR(N555,4000)*0.7-80000,FLOOR(N555,4000)*0.8-440000),0),IF(N555&lt;=8500000,ROUNDDOWN(N555*0.9-1100000,0),N555-1950000))))))),IF(N555&lt;651000,0,IF(N555&lt;1900000,N555-650000,IF(N555&lt;6600000,ROUND(IF(FLOOR(N555,4000)&lt;=3600000,FLOOR(N555,4000)*0.7-80000,FLOOR(N555,4000)*0.8-440000),0),IF(N555&lt;=8500000,ROUNDDOWN(N555*0.9-1100000,0),N555-1950000)))))</f>
        <v/>
      </c>
      <c r="R555" s="25">
        <f>IF(F555=1,LOOKUP(Q555,{0,4890001,6550001,23500001},{1040000,670000,620000,0}),LOOKUP(Q555,{0,1320001,3360001,4890001,6550001,23500001},{950000,880000,680000,630000,580000,0}))</f>
        <v/>
      </c>
      <c r="S555" s="25">
        <f>MAX(0,ROUNDDOWN(Q555-O555-R555-G555,-3))</f>
        <v/>
      </c>
      <c r="T555" s="25">
        <f>IF(S555&lt;=0,0,ROUNDDOWN(S555*LOOKUP(S555,{0,1950001,3300001,6950001,9000001,18000001,40000001},{0.05,0.1,0.2,0.23,0.33,0.4,0.45})-LOOKUP(S555,{0,1950001,3300001,6950001,9000001,18000001,40000001},{0,97500,427500,636000,1536000,2796000,4796000}),0)+ROUNDDOWN(ROUNDDOWN(S555*LOOKUP(S555,{0,1950001,3300001,6950001,9000001,18000001,40000001},{0.05,0.1,0.2,0.23,0.33,0.4,0.45})-LOOKUP(S555,{0,1950001,3300001,6950001,9000001,18000001,40000001},{0,97500,427500,636000,1536000,2796000,4796000}),0)*0.021,0))</f>
        <v/>
      </c>
      <c r="U555" s="25">
        <f>P555-T555</f>
        <v/>
      </c>
      <c r="V555" s="26">
        <f>IF(AND(P555&gt;0,T555=0),1,0)</f>
        <v/>
      </c>
    </row>
    <row r="556">
      <c r="A556" t="inlineStr">
        <is>
          <t>1万円刻み</t>
        </is>
      </c>
      <c r="B556" s="25">
        <f>'4_1万円刻み'!$A$34</f>
        <v/>
      </c>
      <c r="C556" s="26" t="n">
        <v>2</v>
      </c>
      <c r="D556" s="27" t="n">
        <v>0</v>
      </c>
      <c r="E556" s="26" t="n">
        <v>7</v>
      </c>
      <c r="F556" s="26" t="n">
        <v>1</v>
      </c>
      <c r="G556" s="25" t="n">
        <v>0</v>
      </c>
      <c r="H556" s="25">
        <f>ROUND(B556*0.14575,0)</f>
        <v/>
      </c>
      <c r="I556" s="25">
        <f>B556-H556</f>
        <v/>
      </c>
      <c r="J556" s="25">
        <f>IF(MAX(0,I556-ROUNDUP(IF(I556&lt;=158333,54167,I556*LOOKUP(I556,{0,158334,300000,550000,708331},{0,0.3,0.2,0.1,0})+LOOKUP(I556,{0,158334,300000,550000,708331},{0,6667,36667,91667,162500})),0)-LOOKUP(I556,{0,2120834,2162500,2204167,2245834},{48334,40000,26667,13334,0}))&lt;=0,0,ROUND(MAX(0,I556-ROUNDUP(IF(I556&lt;=158333,54167,I556*LOOKUP(I556,{0,158334,300000,550000,708331},{0,0.3,0.2,0.1,0})+LOOKUP(I556,{0,158334,300000,550000,708331},{0,6667,36667,91667,162500})),0)-LOOKUP(I556,{0,2120834,2162500,2204167,2245834},{48334,40000,26667,13334,0}))*LOOKUP(MAX(0,I556-ROUNDUP(IF(I556&lt;=158333,54167,I556*LOOKUP(I556,{0,158334,300000,550000,708331},{0,0.3,0.2,0.1,0})+LOOKUP(I556,{0,158334,300000,550000,708331},{0,6667,36667,91667,162500})),0)-LOOKUP(I556,{0,2120834,2162500,2204167,2245834},{48334,40000,26667,13334,0})),{0,162501,275001,579167,750001,1500001,3333334},{0.05105,0.1021,0.2042,0.23483,0.33693,0.4084,0.45945})-LOOKUP(MAX(0,I556-ROUNDUP(IF(I556&lt;=158333,54167,I556*LOOKUP(I556,{0,158334,300000,550000,708331},{0,0.3,0.2,0.1,0})+LOOKUP(I556,{0,158334,300000,550000,708331},{0,6667,36667,91667,162500})),0)-LOOKUP(I556,{0,2120834,2162500,2204167,2245834},{48334,40000,26667,13334,0})),{0,162501,275001,579167,750001,1500001,3333334},{0,8296,36374,54113,130688,237893,408061}),-1))</f>
        <v/>
      </c>
      <c r="K556" s="25">
        <f>IF(AND(D556&gt;0,C556&gt;=E556),ROUND(B556*D556,0),0)</f>
        <v/>
      </c>
      <c r="L556" s="25">
        <f>ROUND(K556*0.14575,0)</f>
        <v/>
      </c>
      <c r="M556" s="25">
        <f>IF(K556=0,0,ROUNDDOWN(ROUND((K556-L556)*LOOKUP(I556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56" s="25">
        <f>B556*C556+K556</f>
        <v/>
      </c>
      <c r="O556" s="25">
        <f>H556*C556+L556</f>
        <v/>
      </c>
      <c r="P556" s="25">
        <f>J556*C556+M556</f>
        <v/>
      </c>
      <c r="Q556" s="25">
        <f>IF(F556=1,IF(N556&lt;741000,0,IF(N556&lt;2191000,N556-740000,IF(N556&lt;2193000,1451000,IF(N556&lt;2196000,1453000,IF(N556&lt;2200000,1456000,IF(N556&lt;6600000,ROUND(IF(FLOOR(N556,4000)&lt;=3600000,FLOOR(N556,4000)*0.7-80000,FLOOR(N556,4000)*0.8-440000),0),IF(N556&lt;=8500000,ROUNDDOWN(N556*0.9-1100000,0),N556-1950000))))))),IF(N556&lt;651000,0,IF(N556&lt;1900000,N556-650000,IF(N556&lt;6600000,ROUND(IF(FLOOR(N556,4000)&lt;=3600000,FLOOR(N556,4000)*0.7-80000,FLOOR(N556,4000)*0.8-440000),0),IF(N556&lt;=8500000,ROUNDDOWN(N556*0.9-1100000,0),N556-1950000)))))</f>
        <v/>
      </c>
      <c r="R556" s="25">
        <f>IF(F556=1,LOOKUP(Q556,{0,4890001,6550001,23500001},{1040000,670000,620000,0}),LOOKUP(Q556,{0,1320001,3360001,4890001,6550001,23500001},{950000,880000,680000,630000,580000,0}))</f>
        <v/>
      </c>
      <c r="S556" s="25">
        <f>MAX(0,ROUNDDOWN(Q556-O556-R556-G556,-3))</f>
        <v/>
      </c>
      <c r="T556" s="25">
        <f>IF(S556&lt;=0,0,ROUNDDOWN(S556*LOOKUP(S556,{0,1950001,3300001,6950001,9000001,18000001,40000001},{0.05,0.1,0.2,0.23,0.33,0.4,0.45})-LOOKUP(S556,{0,1950001,3300001,6950001,9000001,18000001,40000001},{0,97500,427500,636000,1536000,2796000,4796000}),0)+ROUNDDOWN(ROUNDDOWN(S556*LOOKUP(S556,{0,1950001,3300001,6950001,9000001,18000001,40000001},{0.05,0.1,0.2,0.23,0.33,0.4,0.45})-LOOKUP(S556,{0,1950001,3300001,6950001,9000001,18000001,40000001},{0,97500,427500,636000,1536000,2796000,4796000}),0)*0.021,0))</f>
        <v/>
      </c>
      <c r="U556" s="25">
        <f>P556-T556</f>
        <v/>
      </c>
      <c r="V556" s="26">
        <f>IF(AND(P556&gt;0,T556=0),1,0)</f>
        <v/>
      </c>
    </row>
    <row r="557">
      <c r="A557" t="inlineStr">
        <is>
          <t>1万円刻み</t>
        </is>
      </c>
      <c r="B557" s="25">
        <f>'4_1万円刻み'!$A$34</f>
        <v/>
      </c>
      <c r="C557" s="26" t="n">
        <v>3</v>
      </c>
      <c r="D557" s="27" t="n">
        <v>0</v>
      </c>
      <c r="E557" s="26" t="n">
        <v>7</v>
      </c>
      <c r="F557" s="26" t="n">
        <v>1</v>
      </c>
      <c r="G557" s="25" t="n">
        <v>0</v>
      </c>
      <c r="H557" s="25">
        <f>ROUND(B557*0.14575,0)</f>
        <v/>
      </c>
      <c r="I557" s="25">
        <f>B557-H557</f>
        <v/>
      </c>
      <c r="J557" s="25">
        <f>IF(MAX(0,I557-ROUNDUP(IF(I557&lt;=158333,54167,I557*LOOKUP(I557,{0,158334,300000,550000,708331},{0,0.3,0.2,0.1,0})+LOOKUP(I557,{0,158334,300000,550000,708331},{0,6667,36667,91667,162500})),0)-LOOKUP(I557,{0,2120834,2162500,2204167,2245834},{48334,40000,26667,13334,0}))&lt;=0,0,ROUND(MAX(0,I557-ROUNDUP(IF(I557&lt;=158333,54167,I557*LOOKUP(I557,{0,158334,300000,550000,708331},{0,0.3,0.2,0.1,0})+LOOKUP(I557,{0,158334,300000,550000,708331},{0,6667,36667,91667,162500})),0)-LOOKUP(I557,{0,2120834,2162500,2204167,2245834},{48334,40000,26667,13334,0}))*LOOKUP(MAX(0,I557-ROUNDUP(IF(I557&lt;=158333,54167,I557*LOOKUP(I557,{0,158334,300000,550000,708331},{0,0.3,0.2,0.1,0})+LOOKUP(I557,{0,158334,300000,550000,708331},{0,6667,36667,91667,162500})),0)-LOOKUP(I557,{0,2120834,2162500,2204167,2245834},{48334,40000,26667,13334,0})),{0,162501,275001,579167,750001,1500001,3333334},{0.05105,0.1021,0.2042,0.23483,0.33693,0.4084,0.45945})-LOOKUP(MAX(0,I557-ROUNDUP(IF(I557&lt;=158333,54167,I557*LOOKUP(I557,{0,158334,300000,550000,708331},{0,0.3,0.2,0.1,0})+LOOKUP(I557,{0,158334,300000,550000,708331},{0,6667,36667,91667,162500})),0)-LOOKUP(I557,{0,2120834,2162500,2204167,2245834},{48334,40000,26667,13334,0})),{0,162501,275001,579167,750001,1500001,3333334},{0,8296,36374,54113,130688,237893,408061}),-1))</f>
        <v/>
      </c>
      <c r="K557" s="25">
        <f>IF(AND(D557&gt;0,C557&gt;=E557),ROUND(B557*D557,0),0)</f>
        <v/>
      </c>
      <c r="L557" s="25">
        <f>ROUND(K557*0.14575,0)</f>
        <v/>
      </c>
      <c r="M557" s="25">
        <f>IF(K557=0,0,ROUNDDOWN(ROUND((K557-L557)*LOOKUP(I557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57" s="25">
        <f>B557*C557+K557</f>
        <v/>
      </c>
      <c r="O557" s="25">
        <f>H557*C557+L557</f>
        <v/>
      </c>
      <c r="P557" s="25">
        <f>J557*C557+M557</f>
        <v/>
      </c>
      <c r="Q557" s="25">
        <f>IF(F557=1,IF(N557&lt;741000,0,IF(N557&lt;2191000,N557-740000,IF(N557&lt;2193000,1451000,IF(N557&lt;2196000,1453000,IF(N557&lt;2200000,1456000,IF(N557&lt;6600000,ROUND(IF(FLOOR(N557,4000)&lt;=3600000,FLOOR(N557,4000)*0.7-80000,FLOOR(N557,4000)*0.8-440000),0),IF(N557&lt;=8500000,ROUNDDOWN(N557*0.9-1100000,0),N557-1950000))))))),IF(N557&lt;651000,0,IF(N557&lt;1900000,N557-650000,IF(N557&lt;6600000,ROUND(IF(FLOOR(N557,4000)&lt;=3600000,FLOOR(N557,4000)*0.7-80000,FLOOR(N557,4000)*0.8-440000),0),IF(N557&lt;=8500000,ROUNDDOWN(N557*0.9-1100000,0),N557-1950000)))))</f>
        <v/>
      </c>
      <c r="R557" s="25">
        <f>IF(F557=1,LOOKUP(Q557,{0,4890001,6550001,23500001},{1040000,670000,620000,0}),LOOKUP(Q557,{0,1320001,3360001,4890001,6550001,23500001},{950000,880000,680000,630000,580000,0}))</f>
        <v/>
      </c>
      <c r="S557" s="25">
        <f>MAX(0,ROUNDDOWN(Q557-O557-R557-G557,-3))</f>
        <v/>
      </c>
      <c r="T557" s="25">
        <f>IF(S557&lt;=0,0,ROUNDDOWN(S557*LOOKUP(S557,{0,1950001,3300001,6950001,9000001,18000001,40000001},{0.05,0.1,0.2,0.23,0.33,0.4,0.45})-LOOKUP(S557,{0,1950001,3300001,6950001,9000001,18000001,40000001},{0,97500,427500,636000,1536000,2796000,4796000}),0)+ROUNDDOWN(ROUNDDOWN(S557*LOOKUP(S557,{0,1950001,3300001,6950001,9000001,18000001,40000001},{0.05,0.1,0.2,0.23,0.33,0.4,0.45})-LOOKUP(S557,{0,1950001,3300001,6950001,9000001,18000001,40000001},{0,97500,427500,636000,1536000,2796000,4796000}),0)*0.021,0))</f>
        <v/>
      </c>
      <c r="U557" s="25">
        <f>P557-T557</f>
        <v/>
      </c>
      <c r="V557" s="26">
        <f>IF(AND(P557&gt;0,T557=0),1,0)</f>
        <v/>
      </c>
    </row>
    <row r="558">
      <c r="A558" t="inlineStr">
        <is>
          <t>1万円刻み</t>
        </is>
      </c>
      <c r="B558" s="25">
        <f>'4_1万円刻み'!$A$34</f>
        <v/>
      </c>
      <c r="C558" s="26" t="n">
        <v>4</v>
      </c>
      <c r="D558" s="27" t="n">
        <v>0</v>
      </c>
      <c r="E558" s="26" t="n">
        <v>7</v>
      </c>
      <c r="F558" s="26" t="n">
        <v>1</v>
      </c>
      <c r="G558" s="25" t="n">
        <v>0</v>
      </c>
      <c r="H558" s="25">
        <f>ROUND(B558*0.14575,0)</f>
        <v/>
      </c>
      <c r="I558" s="25">
        <f>B558-H558</f>
        <v/>
      </c>
      <c r="J558" s="25">
        <f>IF(MAX(0,I558-ROUNDUP(IF(I558&lt;=158333,54167,I558*LOOKUP(I558,{0,158334,300000,550000,708331},{0,0.3,0.2,0.1,0})+LOOKUP(I558,{0,158334,300000,550000,708331},{0,6667,36667,91667,162500})),0)-LOOKUP(I558,{0,2120834,2162500,2204167,2245834},{48334,40000,26667,13334,0}))&lt;=0,0,ROUND(MAX(0,I558-ROUNDUP(IF(I558&lt;=158333,54167,I558*LOOKUP(I558,{0,158334,300000,550000,708331},{0,0.3,0.2,0.1,0})+LOOKUP(I558,{0,158334,300000,550000,708331},{0,6667,36667,91667,162500})),0)-LOOKUP(I558,{0,2120834,2162500,2204167,2245834},{48334,40000,26667,13334,0}))*LOOKUP(MAX(0,I558-ROUNDUP(IF(I558&lt;=158333,54167,I558*LOOKUP(I558,{0,158334,300000,550000,708331},{0,0.3,0.2,0.1,0})+LOOKUP(I558,{0,158334,300000,550000,708331},{0,6667,36667,91667,162500})),0)-LOOKUP(I558,{0,2120834,2162500,2204167,2245834},{48334,40000,26667,13334,0})),{0,162501,275001,579167,750001,1500001,3333334},{0.05105,0.1021,0.2042,0.23483,0.33693,0.4084,0.45945})-LOOKUP(MAX(0,I558-ROUNDUP(IF(I558&lt;=158333,54167,I558*LOOKUP(I558,{0,158334,300000,550000,708331},{0,0.3,0.2,0.1,0})+LOOKUP(I558,{0,158334,300000,550000,708331},{0,6667,36667,91667,162500})),0)-LOOKUP(I558,{0,2120834,2162500,2204167,2245834},{48334,40000,26667,13334,0})),{0,162501,275001,579167,750001,1500001,3333334},{0,8296,36374,54113,130688,237893,408061}),-1))</f>
        <v/>
      </c>
      <c r="K558" s="25">
        <f>IF(AND(D558&gt;0,C558&gt;=E558),ROUND(B558*D558,0),0)</f>
        <v/>
      </c>
      <c r="L558" s="25">
        <f>ROUND(K558*0.14575,0)</f>
        <v/>
      </c>
      <c r="M558" s="25">
        <f>IF(K558=0,0,ROUNDDOWN(ROUND((K558-L558)*LOOKUP(I558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58" s="25">
        <f>B558*C558+K558</f>
        <v/>
      </c>
      <c r="O558" s="25">
        <f>H558*C558+L558</f>
        <v/>
      </c>
      <c r="P558" s="25">
        <f>J558*C558+M558</f>
        <v/>
      </c>
      <c r="Q558" s="25">
        <f>IF(F558=1,IF(N558&lt;741000,0,IF(N558&lt;2191000,N558-740000,IF(N558&lt;2193000,1451000,IF(N558&lt;2196000,1453000,IF(N558&lt;2200000,1456000,IF(N558&lt;6600000,ROUND(IF(FLOOR(N558,4000)&lt;=3600000,FLOOR(N558,4000)*0.7-80000,FLOOR(N558,4000)*0.8-440000),0),IF(N558&lt;=8500000,ROUNDDOWN(N558*0.9-1100000,0),N558-1950000))))))),IF(N558&lt;651000,0,IF(N558&lt;1900000,N558-650000,IF(N558&lt;6600000,ROUND(IF(FLOOR(N558,4000)&lt;=3600000,FLOOR(N558,4000)*0.7-80000,FLOOR(N558,4000)*0.8-440000),0),IF(N558&lt;=8500000,ROUNDDOWN(N558*0.9-1100000,0),N558-1950000)))))</f>
        <v/>
      </c>
      <c r="R558" s="25">
        <f>IF(F558=1,LOOKUP(Q558,{0,4890001,6550001,23500001},{1040000,670000,620000,0}),LOOKUP(Q558,{0,1320001,3360001,4890001,6550001,23500001},{950000,880000,680000,630000,580000,0}))</f>
        <v/>
      </c>
      <c r="S558" s="25">
        <f>MAX(0,ROUNDDOWN(Q558-O558-R558-G558,-3))</f>
        <v/>
      </c>
      <c r="T558" s="25">
        <f>IF(S558&lt;=0,0,ROUNDDOWN(S558*LOOKUP(S558,{0,1950001,3300001,6950001,9000001,18000001,40000001},{0.05,0.1,0.2,0.23,0.33,0.4,0.45})-LOOKUP(S558,{0,1950001,3300001,6950001,9000001,18000001,40000001},{0,97500,427500,636000,1536000,2796000,4796000}),0)+ROUNDDOWN(ROUNDDOWN(S558*LOOKUP(S558,{0,1950001,3300001,6950001,9000001,18000001,40000001},{0.05,0.1,0.2,0.23,0.33,0.4,0.45})-LOOKUP(S558,{0,1950001,3300001,6950001,9000001,18000001,40000001},{0,97500,427500,636000,1536000,2796000,4796000}),0)*0.021,0))</f>
        <v/>
      </c>
      <c r="U558" s="25">
        <f>P558-T558</f>
        <v/>
      </c>
      <c r="V558" s="26">
        <f>IF(AND(P558&gt;0,T558=0),1,0)</f>
        <v/>
      </c>
    </row>
    <row r="559">
      <c r="A559" t="inlineStr">
        <is>
          <t>1万円刻み</t>
        </is>
      </c>
      <c r="B559" s="25">
        <f>'4_1万円刻み'!$A$34</f>
        <v/>
      </c>
      <c r="C559" s="26" t="n">
        <v>5</v>
      </c>
      <c r="D559" s="27" t="n">
        <v>0</v>
      </c>
      <c r="E559" s="26" t="n">
        <v>7</v>
      </c>
      <c r="F559" s="26" t="n">
        <v>1</v>
      </c>
      <c r="G559" s="25" t="n">
        <v>0</v>
      </c>
      <c r="H559" s="25">
        <f>ROUND(B559*0.14575,0)</f>
        <v/>
      </c>
      <c r="I559" s="25">
        <f>B559-H559</f>
        <v/>
      </c>
      <c r="J559" s="25">
        <f>IF(MAX(0,I559-ROUNDUP(IF(I559&lt;=158333,54167,I559*LOOKUP(I559,{0,158334,300000,550000,708331},{0,0.3,0.2,0.1,0})+LOOKUP(I559,{0,158334,300000,550000,708331},{0,6667,36667,91667,162500})),0)-LOOKUP(I559,{0,2120834,2162500,2204167,2245834},{48334,40000,26667,13334,0}))&lt;=0,0,ROUND(MAX(0,I559-ROUNDUP(IF(I559&lt;=158333,54167,I559*LOOKUP(I559,{0,158334,300000,550000,708331},{0,0.3,0.2,0.1,0})+LOOKUP(I559,{0,158334,300000,550000,708331},{0,6667,36667,91667,162500})),0)-LOOKUP(I559,{0,2120834,2162500,2204167,2245834},{48334,40000,26667,13334,0}))*LOOKUP(MAX(0,I559-ROUNDUP(IF(I559&lt;=158333,54167,I559*LOOKUP(I559,{0,158334,300000,550000,708331},{0,0.3,0.2,0.1,0})+LOOKUP(I559,{0,158334,300000,550000,708331},{0,6667,36667,91667,162500})),0)-LOOKUP(I559,{0,2120834,2162500,2204167,2245834},{48334,40000,26667,13334,0})),{0,162501,275001,579167,750001,1500001,3333334},{0.05105,0.1021,0.2042,0.23483,0.33693,0.4084,0.45945})-LOOKUP(MAX(0,I559-ROUNDUP(IF(I559&lt;=158333,54167,I559*LOOKUP(I559,{0,158334,300000,550000,708331},{0,0.3,0.2,0.1,0})+LOOKUP(I559,{0,158334,300000,550000,708331},{0,6667,36667,91667,162500})),0)-LOOKUP(I559,{0,2120834,2162500,2204167,2245834},{48334,40000,26667,13334,0})),{0,162501,275001,579167,750001,1500001,3333334},{0,8296,36374,54113,130688,237893,408061}),-1))</f>
        <v/>
      </c>
      <c r="K559" s="25">
        <f>IF(AND(D559&gt;0,C559&gt;=E559),ROUND(B559*D559,0),0)</f>
        <v/>
      </c>
      <c r="L559" s="25">
        <f>ROUND(K559*0.14575,0)</f>
        <v/>
      </c>
      <c r="M559" s="25">
        <f>IF(K559=0,0,ROUNDDOWN(ROUND((K559-L559)*LOOKUP(I559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59" s="25">
        <f>B559*C559+K559</f>
        <v/>
      </c>
      <c r="O559" s="25">
        <f>H559*C559+L559</f>
        <v/>
      </c>
      <c r="P559" s="25">
        <f>J559*C559+M559</f>
        <v/>
      </c>
      <c r="Q559" s="25">
        <f>IF(F559=1,IF(N559&lt;741000,0,IF(N559&lt;2191000,N559-740000,IF(N559&lt;2193000,1451000,IF(N559&lt;2196000,1453000,IF(N559&lt;2200000,1456000,IF(N559&lt;6600000,ROUND(IF(FLOOR(N559,4000)&lt;=3600000,FLOOR(N559,4000)*0.7-80000,FLOOR(N559,4000)*0.8-440000),0),IF(N559&lt;=8500000,ROUNDDOWN(N559*0.9-1100000,0),N559-1950000))))))),IF(N559&lt;651000,0,IF(N559&lt;1900000,N559-650000,IF(N559&lt;6600000,ROUND(IF(FLOOR(N559,4000)&lt;=3600000,FLOOR(N559,4000)*0.7-80000,FLOOR(N559,4000)*0.8-440000),0),IF(N559&lt;=8500000,ROUNDDOWN(N559*0.9-1100000,0),N559-1950000)))))</f>
        <v/>
      </c>
      <c r="R559" s="25">
        <f>IF(F559=1,LOOKUP(Q559,{0,4890001,6550001,23500001},{1040000,670000,620000,0}),LOOKUP(Q559,{0,1320001,3360001,4890001,6550001,23500001},{950000,880000,680000,630000,580000,0}))</f>
        <v/>
      </c>
      <c r="S559" s="25">
        <f>MAX(0,ROUNDDOWN(Q559-O559-R559-G559,-3))</f>
        <v/>
      </c>
      <c r="T559" s="25">
        <f>IF(S559&lt;=0,0,ROUNDDOWN(S559*LOOKUP(S559,{0,1950001,3300001,6950001,9000001,18000001,40000001},{0.05,0.1,0.2,0.23,0.33,0.4,0.45})-LOOKUP(S559,{0,1950001,3300001,6950001,9000001,18000001,40000001},{0,97500,427500,636000,1536000,2796000,4796000}),0)+ROUNDDOWN(ROUNDDOWN(S559*LOOKUP(S559,{0,1950001,3300001,6950001,9000001,18000001,40000001},{0.05,0.1,0.2,0.23,0.33,0.4,0.45})-LOOKUP(S559,{0,1950001,3300001,6950001,9000001,18000001,40000001},{0,97500,427500,636000,1536000,2796000,4796000}),0)*0.021,0))</f>
        <v/>
      </c>
      <c r="U559" s="25">
        <f>P559-T559</f>
        <v/>
      </c>
      <c r="V559" s="26">
        <f>IF(AND(P559&gt;0,T559=0),1,0)</f>
        <v/>
      </c>
    </row>
    <row r="560">
      <c r="A560" t="inlineStr">
        <is>
          <t>1万円刻み</t>
        </is>
      </c>
      <c r="B560" s="25">
        <f>'4_1万円刻み'!$A$34</f>
        <v/>
      </c>
      <c r="C560" s="26" t="n">
        <v>6</v>
      </c>
      <c r="D560" s="27" t="n">
        <v>0</v>
      </c>
      <c r="E560" s="26" t="n">
        <v>7</v>
      </c>
      <c r="F560" s="26" t="n">
        <v>1</v>
      </c>
      <c r="G560" s="25" t="n">
        <v>0</v>
      </c>
      <c r="H560" s="25">
        <f>ROUND(B560*0.14575,0)</f>
        <v/>
      </c>
      <c r="I560" s="25">
        <f>B560-H560</f>
        <v/>
      </c>
      <c r="J560" s="25">
        <f>IF(MAX(0,I560-ROUNDUP(IF(I560&lt;=158333,54167,I560*LOOKUP(I560,{0,158334,300000,550000,708331},{0,0.3,0.2,0.1,0})+LOOKUP(I560,{0,158334,300000,550000,708331},{0,6667,36667,91667,162500})),0)-LOOKUP(I560,{0,2120834,2162500,2204167,2245834},{48334,40000,26667,13334,0}))&lt;=0,0,ROUND(MAX(0,I560-ROUNDUP(IF(I560&lt;=158333,54167,I560*LOOKUP(I560,{0,158334,300000,550000,708331},{0,0.3,0.2,0.1,0})+LOOKUP(I560,{0,158334,300000,550000,708331},{0,6667,36667,91667,162500})),0)-LOOKUP(I560,{0,2120834,2162500,2204167,2245834},{48334,40000,26667,13334,0}))*LOOKUP(MAX(0,I560-ROUNDUP(IF(I560&lt;=158333,54167,I560*LOOKUP(I560,{0,158334,300000,550000,708331},{0,0.3,0.2,0.1,0})+LOOKUP(I560,{0,158334,300000,550000,708331},{0,6667,36667,91667,162500})),0)-LOOKUP(I560,{0,2120834,2162500,2204167,2245834},{48334,40000,26667,13334,0})),{0,162501,275001,579167,750001,1500001,3333334},{0.05105,0.1021,0.2042,0.23483,0.33693,0.4084,0.45945})-LOOKUP(MAX(0,I560-ROUNDUP(IF(I560&lt;=158333,54167,I560*LOOKUP(I560,{0,158334,300000,550000,708331},{0,0.3,0.2,0.1,0})+LOOKUP(I560,{0,158334,300000,550000,708331},{0,6667,36667,91667,162500})),0)-LOOKUP(I560,{0,2120834,2162500,2204167,2245834},{48334,40000,26667,13334,0})),{0,162501,275001,579167,750001,1500001,3333334},{0,8296,36374,54113,130688,237893,408061}),-1))</f>
        <v/>
      </c>
      <c r="K560" s="25">
        <f>IF(AND(D560&gt;0,C560&gt;=E560),ROUND(B560*D560,0),0)</f>
        <v/>
      </c>
      <c r="L560" s="25">
        <f>ROUND(K560*0.14575,0)</f>
        <v/>
      </c>
      <c r="M560" s="25">
        <f>IF(K560=0,0,ROUNDDOWN(ROUND((K560-L560)*LOOKUP(I560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60" s="25">
        <f>B560*C560+K560</f>
        <v/>
      </c>
      <c r="O560" s="25">
        <f>H560*C560+L560</f>
        <v/>
      </c>
      <c r="P560" s="25">
        <f>J560*C560+M560</f>
        <v/>
      </c>
      <c r="Q560" s="25">
        <f>IF(F560=1,IF(N560&lt;741000,0,IF(N560&lt;2191000,N560-740000,IF(N560&lt;2193000,1451000,IF(N560&lt;2196000,1453000,IF(N560&lt;2200000,1456000,IF(N560&lt;6600000,ROUND(IF(FLOOR(N560,4000)&lt;=3600000,FLOOR(N560,4000)*0.7-80000,FLOOR(N560,4000)*0.8-440000),0),IF(N560&lt;=8500000,ROUNDDOWN(N560*0.9-1100000,0),N560-1950000))))))),IF(N560&lt;651000,0,IF(N560&lt;1900000,N560-650000,IF(N560&lt;6600000,ROUND(IF(FLOOR(N560,4000)&lt;=3600000,FLOOR(N560,4000)*0.7-80000,FLOOR(N560,4000)*0.8-440000),0),IF(N560&lt;=8500000,ROUNDDOWN(N560*0.9-1100000,0),N560-1950000)))))</f>
        <v/>
      </c>
      <c r="R560" s="25">
        <f>IF(F560=1,LOOKUP(Q560,{0,4890001,6550001,23500001},{1040000,670000,620000,0}),LOOKUP(Q560,{0,1320001,3360001,4890001,6550001,23500001},{950000,880000,680000,630000,580000,0}))</f>
        <v/>
      </c>
      <c r="S560" s="25">
        <f>MAX(0,ROUNDDOWN(Q560-O560-R560-G560,-3))</f>
        <v/>
      </c>
      <c r="T560" s="25">
        <f>IF(S560&lt;=0,0,ROUNDDOWN(S560*LOOKUP(S560,{0,1950001,3300001,6950001,9000001,18000001,40000001},{0.05,0.1,0.2,0.23,0.33,0.4,0.45})-LOOKUP(S560,{0,1950001,3300001,6950001,9000001,18000001,40000001},{0,97500,427500,636000,1536000,2796000,4796000}),0)+ROUNDDOWN(ROUNDDOWN(S560*LOOKUP(S560,{0,1950001,3300001,6950001,9000001,18000001,40000001},{0.05,0.1,0.2,0.23,0.33,0.4,0.45})-LOOKUP(S560,{0,1950001,3300001,6950001,9000001,18000001,40000001},{0,97500,427500,636000,1536000,2796000,4796000}),0)*0.021,0))</f>
        <v/>
      </c>
      <c r="U560" s="25">
        <f>P560-T560</f>
        <v/>
      </c>
      <c r="V560" s="26">
        <f>IF(AND(P560&gt;0,T560=0),1,0)</f>
        <v/>
      </c>
    </row>
    <row r="561">
      <c r="A561" t="inlineStr">
        <is>
          <t>1万円刻み</t>
        </is>
      </c>
      <c r="B561" s="25">
        <f>'4_1万円刻み'!$A$34</f>
        <v/>
      </c>
      <c r="C561" s="26" t="n">
        <v>7</v>
      </c>
      <c r="D561" s="27" t="n">
        <v>0</v>
      </c>
      <c r="E561" s="26" t="n">
        <v>7</v>
      </c>
      <c r="F561" s="26" t="n">
        <v>1</v>
      </c>
      <c r="G561" s="25" t="n">
        <v>0</v>
      </c>
      <c r="H561" s="25">
        <f>ROUND(B561*0.14575,0)</f>
        <v/>
      </c>
      <c r="I561" s="25">
        <f>B561-H561</f>
        <v/>
      </c>
      <c r="J561" s="25">
        <f>IF(MAX(0,I561-ROUNDUP(IF(I561&lt;=158333,54167,I561*LOOKUP(I561,{0,158334,300000,550000,708331},{0,0.3,0.2,0.1,0})+LOOKUP(I561,{0,158334,300000,550000,708331},{0,6667,36667,91667,162500})),0)-LOOKUP(I561,{0,2120834,2162500,2204167,2245834},{48334,40000,26667,13334,0}))&lt;=0,0,ROUND(MAX(0,I561-ROUNDUP(IF(I561&lt;=158333,54167,I561*LOOKUP(I561,{0,158334,300000,550000,708331},{0,0.3,0.2,0.1,0})+LOOKUP(I561,{0,158334,300000,550000,708331},{0,6667,36667,91667,162500})),0)-LOOKUP(I561,{0,2120834,2162500,2204167,2245834},{48334,40000,26667,13334,0}))*LOOKUP(MAX(0,I561-ROUNDUP(IF(I561&lt;=158333,54167,I561*LOOKUP(I561,{0,158334,300000,550000,708331},{0,0.3,0.2,0.1,0})+LOOKUP(I561,{0,158334,300000,550000,708331},{0,6667,36667,91667,162500})),0)-LOOKUP(I561,{0,2120834,2162500,2204167,2245834},{48334,40000,26667,13334,0})),{0,162501,275001,579167,750001,1500001,3333334},{0.05105,0.1021,0.2042,0.23483,0.33693,0.4084,0.45945})-LOOKUP(MAX(0,I561-ROUNDUP(IF(I561&lt;=158333,54167,I561*LOOKUP(I561,{0,158334,300000,550000,708331},{0,0.3,0.2,0.1,0})+LOOKUP(I561,{0,158334,300000,550000,708331},{0,6667,36667,91667,162500})),0)-LOOKUP(I561,{0,2120834,2162500,2204167,2245834},{48334,40000,26667,13334,0})),{0,162501,275001,579167,750001,1500001,3333334},{0,8296,36374,54113,130688,237893,408061}),-1))</f>
        <v/>
      </c>
      <c r="K561" s="25">
        <f>IF(AND(D561&gt;0,C561&gt;=E561),ROUND(B561*D561,0),0)</f>
        <v/>
      </c>
      <c r="L561" s="25">
        <f>ROUND(K561*0.14575,0)</f>
        <v/>
      </c>
      <c r="M561" s="25">
        <f>IF(K561=0,0,ROUNDDOWN(ROUND((K561-L561)*LOOKUP(I561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61" s="25">
        <f>B561*C561+K561</f>
        <v/>
      </c>
      <c r="O561" s="25">
        <f>H561*C561+L561</f>
        <v/>
      </c>
      <c r="P561" s="25">
        <f>J561*C561+M561</f>
        <v/>
      </c>
      <c r="Q561" s="25">
        <f>IF(F561=1,IF(N561&lt;741000,0,IF(N561&lt;2191000,N561-740000,IF(N561&lt;2193000,1451000,IF(N561&lt;2196000,1453000,IF(N561&lt;2200000,1456000,IF(N561&lt;6600000,ROUND(IF(FLOOR(N561,4000)&lt;=3600000,FLOOR(N561,4000)*0.7-80000,FLOOR(N561,4000)*0.8-440000),0),IF(N561&lt;=8500000,ROUNDDOWN(N561*0.9-1100000,0),N561-1950000))))))),IF(N561&lt;651000,0,IF(N561&lt;1900000,N561-650000,IF(N561&lt;6600000,ROUND(IF(FLOOR(N561,4000)&lt;=3600000,FLOOR(N561,4000)*0.7-80000,FLOOR(N561,4000)*0.8-440000),0),IF(N561&lt;=8500000,ROUNDDOWN(N561*0.9-1100000,0),N561-1950000)))))</f>
        <v/>
      </c>
      <c r="R561" s="25">
        <f>IF(F561=1,LOOKUP(Q561,{0,4890001,6550001,23500001},{1040000,670000,620000,0}),LOOKUP(Q561,{0,1320001,3360001,4890001,6550001,23500001},{950000,880000,680000,630000,580000,0}))</f>
        <v/>
      </c>
      <c r="S561" s="25">
        <f>MAX(0,ROUNDDOWN(Q561-O561-R561-G561,-3))</f>
        <v/>
      </c>
      <c r="T561" s="25">
        <f>IF(S561&lt;=0,0,ROUNDDOWN(S561*LOOKUP(S561,{0,1950001,3300001,6950001,9000001,18000001,40000001},{0.05,0.1,0.2,0.23,0.33,0.4,0.45})-LOOKUP(S561,{0,1950001,3300001,6950001,9000001,18000001,40000001},{0,97500,427500,636000,1536000,2796000,4796000}),0)+ROUNDDOWN(ROUNDDOWN(S561*LOOKUP(S561,{0,1950001,3300001,6950001,9000001,18000001,40000001},{0.05,0.1,0.2,0.23,0.33,0.4,0.45})-LOOKUP(S561,{0,1950001,3300001,6950001,9000001,18000001,40000001},{0,97500,427500,636000,1536000,2796000,4796000}),0)*0.021,0))</f>
        <v/>
      </c>
      <c r="U561" s="25">
        <f>P561-T561</f>
        <v/>
      </c>
      <c r="V561" s="26">
        <f>IF(AND(P561&gt;0,T561=0),1,0)</f>
        <v/>
      </c>
    </row>
    <row r="562">
      <c r="A562" t="inlineStr">
        <is>
          <t>1万円刻み</t>
        </is>
      </c>
      <c r="B562" s="25">
        <f>'4_1万円刻み'!$A$34</f>
        <v/>
      </c>
      <c r="C562" s="26" t="n">
        <v>8</v>
      </c>
      <c r="D562" s="27" t="n">
        <v>0</v>
      </c>
      <c r="E562" s="26" t="n">
        <v>7</v>
      </c>
      <c r="F562" s="26" t="n">
        <v>1</v>
      </c>
      <c r="G562" s="25" t="n">
        <v>0</v>
      </c>
      <c r="H562" s="25">
        <f>ROUND(B562*0.14575,0)</f>
        <v/>
      </c>
      <c r="I562" s="25">
        <f>B562-H562</f>
        <v/>
      </c>
      <c r="J562" s="25">
        <f>IF(MAX(0,I562-ROUNDUP(IF(I562&lt;=158333,54167,I562*LOOKUP(I562,{0,158334,300000,550000,708331},{0,0.3,0.2,0.1,0})+LOOKUP(I562,{0,158334,300000,550000,708331},{0,6667,36667,91667,162500})),0)-LOOKUP(I562,{0,2120834,2162500,2204167,2245834},{48334,40000,26667,13334,0}))&lt;=0,0,ROUND(MAX(0,I562-ROUNDUP(IF(I562&lt;=158333,54167,I562*LOOKUP(I562,{0,158334,300000,550000,708331},{0,0.3,0.2,0.1,0})+LOOKUP(I562,{0,158334,300000,550000,708331},{0,6667,36667,91667,162500})),0)-LOOKUP(I562,{0,2120834,2162500,2204167,2245834},{48334,40000,26667,13334,0}))*LOOKUP(MAX(0,I562-ROUNDUP(IF(I562&lt;=158333,54167,I562*LOOKUP(I562,{0,158334,300000,550000,708331},{0,0.3,0.2,0.1,0})+LOOKUP(I562,{0,158334,300000,550000,708331},{0,6667,36667,91667,162500})),0)-LOOKUP(I562,{0,2120834,2162500,2204167,2245834},{48334,40000,26667,13334,0})),{0,162501,275001,579167,750001,1500001,3333334},{0.05105,0.1021,0.2042,0.23483,0.33693,0.4084,0.45945})-LOOKUP(MAX(0,I562-ROUNDUP(IF(I562&lt;=158333,54167,I562*LOOKUP(I562,{0,158334,300000,550000,708331},{0,0.3,0.2,0.1,0})+LOOKUP(I562,{0,158334,300000,550000,708331},{0,6667,36667,91667,162500})),0)-LOOKUP(I562,{0,2120834,2162500,2204167,2245834},{48334,40000,26667,13334,0})),{0,162501,275001,579167,750001,1500001,3333334},{0,8296,36374,54113,130688,237893,408061}),-1))</f>
        <v/>
      </c>
      <c r="K562" s="25">
        <f>IF(AND(D562&gt;0,C562&gt;=E562),ROUND(B562*D562,0),0)</f>
        <v/>
      </c>
      <c r="L562" s="25">
        <f>ROUND(K562*0.14575,0)</f>
        <v/>
      </c>
      <c r="M562" s="25">
        <f>IF(K562=0,0,ROUNDDOWN(ROUND((K562-L562)*LOOKUP(I562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62" s="25">
        <f>B562*C562+K562</f>
        <v/>
      </c>
      <c r="O562" s="25">
        <f>H562*C562+L562</f>
        <v/>
      </c>
      <c r="P562" s="25">
        <f>J562*C562+M562</f>
        <v/>
      </c>
      <c r="Q562" s="25">
        <f>IF(F562=1,IF(N562&lt;741000,0,IF(N562&lt;2191000,N562-740000,IF(N562&lt;2193000,1451000,IF(N562&lt;2196000,1453000,IF(N562&lt;2200000,1456000,IF(N562&lt;6600000,ROUND(IF(FLOOR(N562,4000)&lt;=3600000,FLOOR(N562,4000)*0.7-80000,FLOOR(N562,4000)*0.8-440000),0),IF(N562&lt;=8500000,ROUNDDOWN(N562*0.9-1100000,0),N562-1950000))))))),IF(N562&lt;651000,0,IF(N562&lt;1900000,N562-650000,IF(N562&lt;6600000,ROUND(IF(FLOOR(N562,4000)&lt;=3600000,FLOOR(N562,4000)*0.7-80000,FLOOR(N562,4000)*0.8-440000),0),IF(N562&lt;=8500000,ROUNDDOWN(N562*0.9-1100000,0),N562-1950000)))))</f>
        <v/>
      </c>
      <c r="R562" s="25">
        <f>IF(F562=1,LOOKUP(Q562,{0,4890001,6550001,23500001},{1040000,670000,620000,0}),LOOKUP(Q562,{0,1320001,3360001,4890001,6550001,23500001},{950000,880000,680000,630000,580000,0}))</f>
        <v/>
      </c>
      <c r="S562" s="25">
        <f>MAX(0,ROUNDDOWN(Q562-O562-R562-G562,-3))</f>
        <v/>
      </c>
      <c r="T562" s="25">
        <f>IF(S562&lt;=0,0,ROUNDDOWN(S562*LOOKUP(S562,{0,1950001,3300001,6950001,9000001,18000001,40000001},{0.05,0.1,0.2,0.23,0.33,0.4,0.45})-LOOKUP(S562,{0,1950001,3300001,6950001,9000001,18000001,40000001},{0,97500,427500,636000,1536000,2796000,4796000}),0)+ROUNDDOWN(ROUNDDOWN(S562*LOOKUP(S562,{0,1950001,3300001,6950001,9000001,18000001,40000001},{0.05,0.1,0.2,0.23,0.33,0.4,0.45})-LOOKUP(S562,{0,1950001,3300001,6950001,9000001,18000001,40000001},{0,97500,427500,636000,1536000,2796000,4796000}),0)*0.021,0))</f>
        <v/>
      </c>
      <c r="U562" s="25">
        <f>P562-T562</f>
        <v/>
      </c>
      <c r="V562" s="26">
        <f>IF(AND(P562&gt;0,T562=0),1,0)</f>
        <v/>
      </c>
    </row>
    <row r="563">
      <c r="A563" t="inlineStr">
        <is>
          <t>1万円刻み</t>
        </is>
      </c>
      <c r="B563" s="25">
        <f>'4_1万円刻み'!$A$34</f>
        <v/>
      </c>
      <c r="C563" s="26" t="n">
        <v>9</v>
      </c>
      <c r="D563" s="27" t="n">
        <v>0</v>
      </c>
      <c r="E563" s="26" t="n">
        <v>7</v>
      </c>
      <c r="F563" s="26" t="n">
        <v>1</v>
      </c>
      <c r="G563" s="25" t="n">
        <v>0</v>
      </c>
      <c r="H563" s="25">
        <f>ROUND(B563*0.14575,0)</f>
        <v/>
      </c>
      <c r="I563" s="25">
        <f>B563-H563</f>
        <v/>
      </c>
      <c r="J563" s="25">
        <f>IF(MAX(0,I563-ROUNDUP(IF(I563&lt;=158333,54167,I563*LOOKUP(I563,{0,158334,300000,550000,708331},{0,0.3,0.2,0.1,0})+LOOKUP(I563,{0,158334,300000,550000,708331},{0,6667,36667,91667,162500})),0)-LOOKUP(I563,{0,2120834,2162500,2204167,2245834},{48334,40000,26667,13334,0}))&lt;=0,0,ROUND(MAX(0,I563-ROUNDUP(IF(I563&lt;=158333,54167,I563*LOOKUP(I563,{0,158334,300000,550000,708331},{0,0.3,0.2,0.1,0})+LOOKUP(I563,{0,158334,300000,550000,708331},{0,6667,36667,91667,162500})),0)-LOOKUP(I563,{0,2120834,2162500,2204167,2245834},{48334,40000,26667,13334,0}))*LOOKUP(MAX(0,I563-ROUNDUP(IF(I563&lt;=158333,54167,I563*LOOKUP(I563,{0,158334,300000,550000,708331},{0,0.3,0.2,0.1,0})+LOOKUP(I563,{0,158334,300000,550000,708331},{0,6667,36667,91667,162500})),0)-LOOKUP(I563,{0,2120834,2162500,2204167,2245834},{48334,40000,26667,13334,0})),{0,162501,275001,579167,750001,1500001,3333334},{0.05105,0.1021,0.2042,0.23483,0.33693,0.4084,0.45945})-LOOKUP(MAX(0,I563-ROUNDUP(IF(I563&lt;=158333,54167,I563*LOOKUP(I563,{0,158334,300000,550000,708331},{0,0.3,0.2,0.1,0})+LOOKUP(I563,{0,158334,300000,550000,708331},{0,6667,36667,91667,162500})),0)-LOOKUP(I563,{0,2120834,2162500,2204167,2245834},{48334,40000,26667,13334,0})),{0,162501,275001,579167,750001,1500001,3333334},{0,8296,36374,54113,130688,237893,408061}),-1))</f>
        <v/>
      </c>
      <c r="K563" s="25">
        <f>IF(AND(D563&gt;0,C563&gt;=E563),ROUND(B563*D563,0),0)</f>
        <v/>
      </c>
      <c r="L563" s="25">
        <f>ROUND(K563*0.14575,0)</f>
        <v/>
      </c>
      <c r="M563" s="25">
        <f>IF(K563=0,0,ROUNDDOWN(ROUND((K563-L563)*LOOKUP(I563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63" s="25">
        <f>B563*C563+K563</f>
        <v/>
      </c>
      <c r="O563" s="25">
        <f>H563*C563+L563</f>
        <v/>
      </c>
      <c r="P563" s="25">
        <f>J563*C563+M563</f>
        <v/>
      </c>
      <c r="Q563" s="25">
        <f>IF(F563=1,IF(N563&lt;741000,0,IF(N563&lt;2191000,N563-740000,IF(N563&lt;2193000,1451000,IF(N563&lt;2196000,1453000,IF(N563&lt;2200000,1456000,IF(N563&lt;6600000,ROUND(IF(FLOOR(N563,4000)&lt;=3600000,FLOOR(N563,4000)*0.7-80000,FLOOR(N563,4000)*0.8-440000),0),IF(N563&lt;=8500000,ROUNDDOWN(N563*0.9-1100000,0),N563-1950000))))))),IF(N563&lt;651000,0,IF(N563&lt;1900000,N563-650000,IF(N563&lt;6600000,ROUND(IF(FLOOR(N563,4000)&lt;=3600000,FLOOR(N563,4000)*0.7-80000,FLOOR(N563,4000)*0.8-440000),0),IF(N563&lt;=8500000,ROUNDDOWN(N563*0.9-1100000,0),N563-1950000)))))</f>
        <v/>
      </c>
      <c r="R563" s="25">
        <f>IF(F563=1,LOOKUP(Q563,{0,4890001,6550001,23500001},{1040000,670000,620000,0}),LOOKUP(Q563,{0,1320001,3360001,4890001,6550001,23500001},{950000,880000,680000,630000,580000,0}))</f>
        <v/>
      </c>
      <c r="S563" s="25">
        <f>MAX(0,ROUNDDOWN(Q563-O563-R563-G563,-3))</f>
        <v/>
      </c>
      <c r="T563" s="25">
        <f>IF(S563&lt;=0,0,ROUNDDOWN(S563*LOOKUP(S563,{0,1950001,3300001,6950001,9000001,18000001,40000001},{0.05,0.1,0.2,0.23,0.33,0.4,0.45})-LOOKUP(S563,{0,1950001,3300001,6950001,9000001,18000001,40000001},{0,97500,427500,636000,1536000,2796000,4796000}),0)+ROUNDDOWN(ROUNDDOWN(S563*LOOKUP(S563,{0,1950001,3300001,6950001,9000001,18000001,40000001},{0.05,0.1,0.2,0.23,0.33,0.4,0.45})-LOOKUP(S563,{0,1950001,3300001,6950001,9000001,18000001,40000001},{0,97500,427500,636000,1536000,2796000,4796000}),0)*0.021,0))</f>
        <v/>
      </c>
      <c r="U563" s="25">
        <f>P563-T563</f>
        <v/>
      </c>
      <c r="V563" s="26">
        <f>IF(AND(P563&gt;0,T563=0),1,0)</f>
        <v/>
      </c>
    </row>
    <row r="564">
      <c r="A564" t="inlineStr">
        <is>
          <t>1万円刻み</t>
        </is>
      </c>
      <c r="B564" s="25">
        <f>'4_1万円刻み'!$A$34</f>
        <v/>
      </c>
      <c r="C564" s="26" t="n">
        <v>10</v>
      </c>
      <c r="D564" s="27" t="n">
        <v>0</v>
      </c>
      <c r="E564" s="26" t="n">
        <v>7</v>
      </c>
      <c r="F564" s="26" t="n">
        <v>1</v>
      </c>
      <c r="G564" s="25" t="n">
        <v>0</v>
      </c>
      <c r="H564" s="25">
        <f>ROUND(B564*0.14575,0)</f>
        <v/>
      </c>
      <c r="I564" s="25">
        <f>B564-H564</f>
        <v/>
      </c>
      <c r="J564" s="25">
        <f>IF(MAX(0,I564-ROUNDUP(IF(I564&lt;=158333,54167,I564*LOOKUP(I564,{0,158334,300000,550000,708331},{0,0.3,0.2,0.1,0})+LOOKUP(I564,{0,158334,300000,550000,708331},{0,6667,36667,91667,162500})),0)-LOOKUP(I564,{0,2120834,2162500,2204167,2245834},{48334,40000,26667,13334,0}))&lt;=0,0,ROUND(MAX(0,I564-ROUNDUP(IF(I564&lt;=158333,54167,I564*LOOKUP(I564,{0,158334,300000,550000,708331},{0,0.3,0.2,0.1,0})+LOOKUP(I564,{0,158334,300000,550000,708331},{0,6667,36667,91667,162500})),0)-LOOKUP(I564,{0,2120834,2162500,2204167,2245834},{48334,40000,26667,13334,0}))*LOOKUP(MAX(0,I564-ROUNDUP(IF(I564&lt;=158333,54167,I564*LOOKUP(I564,{0,158334,300000,550000,708331},{0,0.3,0.2,0.1,0})+LOOKUP(I564,{0,158334,300000,550000,708331},{0,6667,36667,91667,162500})),0)-LOOKUP(I564,{0,2120834,2162500,2204167,2245834},{48334,40000,26667,13334,0})),{0,162501,275001,579167,750001,1500001,3333334},{0.05105,0.1021,0.2042,0.23483,0.33693,0.4084,0.45945})-LOOKUP(MAX(0,I564-ROUNDUP(IF(I564&lt;=158333,54167,I564*LOOKUP(I564,{0,158334,300000,550000,708331},{0,0.3,0.2,0.1,0})+LOOKUP(I564,{0,158334,300000,550000,708331},{0,6667,36667,91667,162500})),0)-LOOKUP(I564,{0,2120834,2162500,2204167,2245834},{48334,40000,26667,13334,0})),{0,162501,275001,579167,750001,1500001,3333334},{0,8296,36374,54113,130688,237893,408061}),-1))</f>
        <v/>
      </c>
      <c r="K564" s="25">
        <f>IF(AND(D564&gt;0,C564&gt;=E564),ROUND(B564*D564,0),0)</f>
        <v/>
      </c>
      <c r="L564" s="25">
        <f>ROUND(K564*0.14575,0)</f>
        <v/>
      </c>
      <c r="M564" s="25">
        <f>IF(K564=0,0,ROUNDDOWN(ROUND((K564-L564)*LOOKUP(I564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64" s="25">
        <f>B564*C564+K564</f>
        <v/>
      </c>
      <c r="O564" s="25">
        <f>H564*C564+L564</f>
        <v/>
      </c>
      <c r="P564" s="25">
        <f>J564*C564+M564</f>
        <v/>
      </c>
      <c r="Q564" s="25">
        <f>IF(F564=1,IF(N564&lt;741000,0,IF(N564&lt;2191000,N564-740000,IF(N564&lt;2193000,1451000,IF(N564&lt;2196000,1453000,IF(N564&lt;2200000,1456000,IF(N564&lt;6600000,ROUND(IF(FLOOR(N564,4000)&lt;=3600000,FLOOR(N564,4000)*0.7-80000,FLOOR(N564,4000)*0.8-440000),0),IF(N564&lt;=8500000,ROUNDDOWN(N564*0.9-1100000,0),N564-1950000))))))),IF(N564&lt;651000,0,IF(N564&lt;1900000,N564-650000,IF(N564&lt;6600000,ROUND(IF(FLOOR(N564,4000)&lt;=3600000,FLOOR(N564,4000)*0.7-80000,FLOOR(N564,4000)*0.8-440000),0),IF(N564&lt;=8500000,ROUNDDOWN(N564*0.9-1100000,0),N564-1950000)))))</f>
        <v/>
      </c>
      <c r="R564" s="25">
        <f>IF(F564=1,LOOKUP(Q564,{0,4890001,6550001,23500001},{1040000,670000,620000,0}),LOOKUP(Q564,{0,1320001,3360001,4890001,6550001,23500001},{950000,880000,680000,630000,580000,0}))</f>
        <v/>
      </c>
      <c r="S564" s="25">
        <f>MAX(0,ROUNDDOWN(Q564-O564-R564-G564,-3))</f>
        <v/>
      </c>
      <c r="T564" s="25">
        <f>IF(S564&lt;=0,0,ROUNDDOWN(S564*LOOKUP(S564,{0,1950001,3300001,6950001,9000001,18000001,40000001},{0.05,0.1,0.2,0.23,0.33,0.4,0.45})-LOOKUP(S564,{0,1950001,3300001,6950001,9000001,18000001,40000001},{0,97500,427500,636000,1536000,2796000,4796000}),0)+ROUNDDOWN(ROUNDDOWN(S564*LOOKUP(S564,{0,1950001,3300001,6950001,9000001,18000001,40000001},{0.05,0.1,0.2,0.23,0.33,0.4,0.45})-LOOKUP(S564,{0,1950001,3300001,6950001,9000001,18000001,40000001},{0,97500,427500,636000,1536000,2796000,4796000}),0)*0.021,0))</f>
        <v/>
      </c>
      <c r="U564" s="25">
        <f>P564-T564</f>
        <v/>
      </c>
      <c r="V564" s="26">
        <f>IF(AND(P564&gt;0,T564=0),1,0)</f>
        <v/>
      </c>
    </row>
    <row r="565">
      <c r="A565" t="inlineStr">
        <is>
          <t>1万円刻み</t>
        </is>
      </c>
      <c r="B565" s="25">
        <f>'4_1万円刻み'!$A$34</f>
        <v/>
      </c>
      <c r="C565" s="26" t="n">
        <v>11</v>
      </c>
      <c r="D565" s="27" t="n">
        <v>0</v>
      </c>
      <c r="E565" s="26" t="n">
        <v>7</v>
      </c>
      <c r="F565" s="26" t="n">
        <v>1</v>
      </c>
      <c r="G565" s="25" t="n">
        <v>0</v>
      </c>
      <c r="H565" s="25">
        <f>ROUND(B565*0.14575,0)</f>
        <v/>
      </c>
      <c r="I565" s="25">
        <f>B565-H565</f>
        <v/>
      </c>
      <c r="J565" s="25">
        <f>IF(MAX(0,I565-ROUNDUP(IF(I565&lt;=158333,54167,I565*LOOKUP(I565,{0,158334,300000,550000,708331},{0,0.3,0.2,0.1,0})+LOOKUP(I565,{0,158334,300000,550000,708331},{0,6667,36667,91667,162500})),0)-LOOKUP(I565,{0,2120834,2162500,2204167,2245834},{48334,40000,26667,13334,0}))&lt;=0,0,ROUND(MAX(0,I565-ROUNDUP(IF(I565&lt;=158333,54167,I565*LOOKUP(I565,{0,158334,300000,550000,708331},{0,0.3,0.2,0.1,0})+LOOKUP(I565,{0,158334,300000,550000,708331},{0,6667,36667,91667,162500})),0)-LOOKUP(I565,{0,2120834,2162500,2204167,2245834},{48334,40000,26667,13334,0}))*LOOKUP(MAX(0,I565-ROUNDUP(IF(I565&lt;=158333,54167,I565*LOOKUP(I565,{0,158334,300000,550000,708331},{0,0.3,0.2,0.1,0})+LOOKUP(I565,{0,158334,300000,550000,708331},{0,6667,36667,91667,162500})),0)-LOOKUP(I565,{0,2120834,2162500,2204167,2245834},{48334,40000,26667,13334,0})),{0,162501,275001,579167,750001,1500001,3333334},{0.05105,0.1021,0.2042,0.23483,0.33693,0.4084,0.45945})-LOOKUP(MAX(0,I565-ROUNDUP(IF(I565&lt;=158333,54167,I565*LOOKUP(I565,{0,158334,300000,550000,708331},{0,0.3,0.2,0.1,0})+LOOKUP(I565,{0,158334,300000,550000,708331},{0,6667,36667,91667,162500})),0)-LOOKUP(I565,{0,2120834,2162500,2204167,2245834},{48334,40000,26667,13334,0})),{0,162501,275001,579167,750001,1500001,3333334},{0,8296,36374,54113,130688,237893,408061}),-1))</f>
        <v/>
      </c>
      <c r="K565" s="25">
        <f>IF(AND(D565&gt;0,C565&gt;=E565),ROUND(B565*D565,0),0)</f>
        <v/>
      </c>
      <c r="L565" s="25">
        <f>ROUND(K565*0.14575,0)</f>
        <v/>
      </c>
      <c r="M565" s="25">
        <f>IF(K565=0,0,ROUNDDOWN(ROUND((K565-L565)*LOOKUP(I565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65" s="25">
        <f>B565*C565+K565</f>
        <v/>
      </c>
      <c r="O565" s="25">
        <f>H565*C565+L565</f>
        <v/>
      </c>
      <c r="P565" s="25">
        <f>J565*C565+M565</f>
        <v/>
      </c>
      <c r="Q565" s="25">
        <f>IF(F565=1,IF(N565&lt;741000,0,IF(N565&lt;2191000,N565-740000,IF(N565&lt;2193000,1451000,IF(N565&lt;2196000,1453000,IF(N565&lt;2200000,1456000,IF(N565&lt;6600000,ROUND(IF(FLOOR(N565,4000)&lt;=3600000,FLOOR(N565,4000)*0.7-80000,FLOOR(N565,4000)*0.8-440000),0),IF(N565&lt;=8500000,ROUNDDOWN(N565*0.9-1100000,0),N565-1950000))))))),IF(N565&lt;651000,0,IF(N565&lt;1900000,N565-650000,IF(N565&lt;6600000,ROUND(IF(FLOOR(N565,4000)&lt;=3600000,FLOOR(N565,4000)*0.7-80000,FLOOR(N565,4000)*0.8-440000),0),IF(N565&lt;=8500000,ROUNDDOWN(N565*0.9-1100000,0),N565-1950000)))))</f>
        <v/>
      </c>
      <c r="R565" s="25">
        <f>IF(F565=1,LOOKUP(Q565,{0,4890001,6550001,23500001},{1040000,670000,620000,0}),LOOKUP(Q565,{0,1320001,3360001,4890001,6550001,23500001},{950000,880000,680000,630000,580000,0}))</f>
        <v/>
      </c>
      <c r="S565" s="25">
        <f>MAX(0,ROUNDDOWN(Q565-O565-R565-G565,-3))</f>
        <v/>
      </c>
      <c r="T565" s="25">
        <f>IF(S565&lt;=0,0,ROUNDDOWN(S565*LOOKUP(S565,{0,1950001,3300001,6950001,9000001,18000001,40000001},{0.05,0.1,0.2,0.23,0.33,0.4,0.45})-LOOKUP(S565,{0,1950001,3300001,6950001,9000001,18000001,40000001},{0,97500,427500,636000,1536000,2796000,4796000}),0)+ROUNDDOWN(ROUNDDOWN(S565*LOOKUP(S565,{0,1950001,3300001,6950001,9000001,18000001,40000001},{0.05,0.1,0.2,0.23,0.33,0.4,0.45})-LOOKUP(S565,{0,1950001,3300001,6950001,9000001,18000001,40000001},{0,97500,427500,636000,1536000,2796000,4796000}),0)*0.021,0))</f>
        <v/>
      </c>
      <c r="U565" s="25">
        <f>P565-T565</f>
        <v/>
      </c>
      <c r="V565" s="26">
        <f>IF(AND(P565&gt;0,T565=0),1,0)</f>
        <v/>
      </c>
    </row>
    <row r="566">
      <c r="A566" t="inlineStr">
        <is>
          <t>1万円刻み</t>
        </is>
      </c>
      <c r="B566" s="25">
        <f>'4_1万円刻み'!$A$34</f>
        <v/>
      </c>
      <c r="C566" s="26" t="n">
        <v>12</v>
      </c>
      <c r="D566" s="27" t="n">
        <v>0</v>
      </c>
      <c r="E566" s="26" t="n">
        <v>7</v>
      </c>
      <c r="F566" s="26" t="n">
        <v>1</v>
      </c>
      <c r="G566" s="25" t="n">
        <v>0</v>
      </c>
      <c r="H566" s="25">
        <f>ROUND(B566*0.14575,0)</f>
        <v/>
      </c>
      <c r="I566" s="25">
        <f>B566-H566</f>
        <v/>
      </c>
      <c r="J566" s="25">
        <f>IF(MAX(0,I566-ROUNDUP(IF(I566&lt;=158333,54167,I566*LOOKUP(I566,{0,158334,300000,550000,708331},{0,0.3,0.2,0.1,0})+LOOKUP(I566,{0,158334,300000,550000,708331},{0,6667,36667,91667,162500})),0)-LOOKUP(I566,{0,2120834,2162500,2204167,2245834},{48334,40000,26667,13334,0}))&lt;=0,0,ROUND(MAX(0,I566-ROUNDUP(IF(I566&lt;=158333,54167,I566*LOOKUP(I566,{0,158334,300000,550000,708331},{0,0.3,0.2,0.1,0})+LOOKUP(I566,{0,158334,300000,550000,708331},{0,6667,36667,91667,162500})),0)-LOOKUP(I566,{0,2120834,2162500,2204167,2245834},{48334,40000,26667,13334,0}))*LOOKUP(MAX(0,I566-ROUNDUP(IF(I566&lt;=158333,54167,I566*LOOKUP(I566,{0,158334,300000,550000,708331},{0,0.3,0.2,0.1,0})+LOOKUP(I566,{0,158334,300000,550000,708331},{0,6667,36667,91667,162500})),0)-LOOKUP(I566,{0,2120834,2162500,2204167,2245834},{48334,40000,26667,13334,0})),{0,162501,275001,579167,750001,1500001,3333334},{0.05105,0.1021,0.2042,0.23483,0.33693,0.4084,0.45945})-LOOKUP(MAX(0,I566-ROUNDUP(IF(I566&lt;=158333,54167,I566*LOOKUP(I566,{0,158334,300000,550000,708331},{0,0.3,0.2,0.1,0})+LOOKUP(I566,{0,158334,300000,550000,708331},{0,6667,36667,91667,162500})),0)-LOOKUP(I566,{0,2120834,2162500,2204167,2245834},{48334,40000,26667,13334,0})),{0,162501,275001,579167,750001,1500001,3333334},{0,8296,36374,54113,130688,237893,408061}),-1))</f>
        <v/>
      </c>
      <c r="K566" s="25">
        <f>IF(AND(D566&gt;0,C566&gt;=E566),ROUND(B566*D566,0),0)</f>
        <v/>
      </c>
      <c r="L566" s="25">
        <f>ROUND(K566*0.14575,0)</f>
        <v/>
      </c>
      <c r="M566" s="25">
        <f>IF(K566=0,0,ROUNDDOWN(ROUND((K566-L566)*LOOKUP(I566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66" s="25">
        <f>B566*C566+K566</f>
        <v/>
      </c>
      <c r="O566" s="25">
        <f>H566*C566+L566</f>
        <v/>
      </c>
      <c r="P566" s="25">
        <f>J566*C566+M566</f>
        <v/>
      </c>
      <c r="Q566" s="25">
        <f>IF(F566=1,IF(N566&lt;741000,0,IF(N566&lt;2191000,N566-740000,IF(N566&lt;2193000,1451000,IF(N566&lt;2196000,1453000,IF(N566&lt;2200000,1456000,IF(N566&lt;6600000,ROUND(IF(FLOOR(N566,4000)&lt;=3600000,FLOOR(N566,4000)*0.7-80000,FLOOR(N566,4000)*0.8-440000),0),IF(N566&lt;=8500000,ROUNDDOWN(N566*0.9-1100000,0),N566-1950000))))))),IF(N566&lt;651000,0,IF(N566&lt;1900000,N566-650000,IF(N566&lt;6600000,ROUND(IF(FLOOR(N566,4000)&lt;=3600000,FLOOR(N566,4000)*0.7-80000,FLOOR(N566,4000)*0.8-440000),0),IF(N566&lt;=8500000,ROUNDDOWN(N566*0.9-1100000,0),N566-1950000)))))</f>
        <v/>
      </c>
      <c r="R566" s="25">
        <f>IF(F566=1,LOOKUP(Q566,{0,4890001,6550001,23500001},{1040000,670000,620000,0}),LOOKUP(Q566,{0,1320001,3360001,4890001,6550001,23500001},{950000,880000,680000,630000,580000,0}))</f>
        <v/>
      </c>
      <c r="S566" s="25">
        <f>MAX(0,ROUNDDOWN(Q566-O566-R566-G566,-3))</f>
        <v/>
      </c>
      <c r="T566" s="25">
        <f>IF(S566&lt;=0,0,ROUNDDOWN(S566*LOOKUP(S566,{0,1950001,3300001,6950001,9000001,18000001,40000001},{0.05,0.1,0.2,0.23,0.33,0.4,0.45})-LOOKUP(S566,{0,1950001,3300001,6950001,9000001,18000001,40000001},{0,97500,427500,636000,1536000,2796000,4796000}),0)+ROUNDDOWN(ROUNDDOWN(S566*LOOKUP(S566,{0,1950001,3300001,6950001,9000001,18000001,40000001},{0.05,0.1,0.2,0.23,0.33,0.4,0.45})-LOOKUP(S566,{0,1950001,3300001,6950001,9000001,18000001,40000001},{0,97500,427500,636000,1536000,2796000,4796000}),0)*0.021,0))</f>
        <v/>
      </c>
      <c r="U566" s="25">
        <f>P566-T566</f>
        <v/>
      </c>
      <c r="V566" s="26">
        <f>IF(AND(P566&gt;0,T566=0),1,0)</f>
        <v/>
      </c>
    </row>
    <row r="567">
      <c r="A567" t="inlineStr">
        <is>
          <t>1万円刻み</t>
        </is>
      </c>
      <c r="B567" s="25">
        <f>'4_1万円刻み'!$A$35</f>
        <v/>
      </c>
      <c r="C567" s="26" t="n">
        <v>1</v>
      </c>
      <c r="D567" s="27" t="n">
        <v>0</v>
      </c>
      <c r="E567" s="26" t="n">
        <v>7</v>
      </c>
      <c r="F567" s="26" t="n">
        <v>1</v>
      </c>
      <c r="G567" s="25" t="n">
        <v>0</v>
      </c>
      <c r="H567" s="25">
        <f>ROUND(B567*0.14575,0)</f>
        <v/>
      </c>
      <c r="I567" s="25">
        <f>B567-H567</f>
        <v/>
      </c>
      <c r="J567" s="25">
        <f>IF(MAX(0,I567-ROUNDUP(IF(I567&lt;=158333,54167,I567*LOOKUP(I567,{0,158334,300000,550000,708331},{0,0.3,0.2,0.1,0})+LOOKUP(I567,{0,158334,300000,550000,708331},{0,6667,36667,91667,162500})),0)-LOOKUP(I567,{0,2120834,2162500,2204167,2245834},{48334,40000,26667,13334,0}))&lt;=0,0,ROUND(MAX(0,I567-ROUNDUP(IF(I567&lt;=158333,54167,I567*LOOKUP(I567,{0,158334,300000,550000,708331},{0,0.3,0.2,0.1,0})+LOOKUP(I567,{0,158334,300000,550000,708331},{0,6667,36667,91667,162500})),0)-LOOKUP(I567,{0,2120834,2162500,2204167,2245834},{48334,40000,26667,13334,0}))*LOOKUP(MAX(0,I567-ROUNDUP(IF(I567&lt;=158333,54167,I567*LOOKUP(I567,{0,158334,300000,550000,708331},{0,0.3,0.2,0.1,0})+LOOKUP(I567,{0,158334,300000,550000,708331},{0,6667,36667,91667,162500})),0)-LOOKUP(I567,{0,2120834,2162500,2204167,2245834},{48334,40000,26667,13334,0})),{0,162501,275001,579167,750001,1500001,3333334},{0.05105,0.1021,0.2042,0.23483,0.33693,0.4084,0.45945})-LOOKUP(MAX(0,I567-ROUNDUP(IF(I567&lt;=158333,54167,I567*LOOKUP(I567,{0,158334,300000,550000,708331},{0,0.3,0.2,0.1,0})+LOOKUP(I567,{0,158334,300000,550000,708331},{0,6667,36667,91667,162500})),0)-LOOKUP(I567,{0,2120834,2162500,2204167,2245834},{48334,40000,26667,13334,0})),{0,162501,275001,579167,750001,1500001,3333334},{0,8296,36374,54113,130688,237893,408061}),-1))</f>
        <v/>
      </c>
      <c r="K567" s="25">
        <f>IF(AND(D567&gt;0,C567&gt;=E567),ROUND(B567*D567,0),0)</f>
        <v/>
      </c>
      <c r="L567" s="25">
        <f>ROUND(K567*0.14575,0)</f>
        <v/>
      </c>
      <c r="M567" s="25">
        <f>IF(K567=0,0,ROUNDDOWN(ROUND((K567-L567)*LOOKUP(I567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67" s="25">
        <f>B567*C567+K567</f>
        <v/>
      </c>
      <c r="O567" s="25">
        <f>H567*C567+L567</f>
        <v/>
      </c>
      <c r="P567" s="25">
        <f>J567*C567+M567</f>
        <v/>
      </c>
      <c r="Q567" s="25">
        <f>IF(F567=1,IF(N567&lt;741000,0,IF(N567&lt;2191000,N567-740000,IF(N567&lt;2193000,1451000,IF(N567&lt;2196000,1453000,IF(N567&lt;2200000,1456000,IF(N567&lt;6600000,ROUND(IF(FLOOR(N567,4000)&lt;=3600000,FLOOR(N567,4000)*0.7-80000,FLOOR(N567,4000)*0.8-440000),0),IF(N567&lt;=8500000,ROUNDDOWN(N567*0.9-1100000,0),N567-1950000))))))),IF(N567&lt;651000,0,IF(N567&lt;1900000,N567-650000,IF(N567&lt;6600000,ROUND(IF(FLOOR(N567,4000)&lt;=3600000,FLOOR(N567,4000)*0.7-80000,FLOOR(N567,4000)*0.8-440000),0),IF(N567&lt;=8500000,ROUNDDOWN(N567*0.9-1100000,0),N567-1950000)))))</f>
        <v/>
      </c>
      <c r="R567" s="25">
        <f>IF(F567=1,LOOKUP(Q567,{0,4890001,6550001,23500001},{1040000,670000,620000,0}),LOOKUP(Q567,{0,1320001,3360001,4890001,6550001,23500001},{950000,880000,680000,630000,580000,0}))</f>
        <v/>
      </c>
      <c r="S567" s="25">
        <f>MAX(0,ROUNDDOWN(Q567-O567-R567-G567,-3))</f>
        <v/>
      </c>
      <c r="T567" s="25">
        <f>IF(S567&lt;=0,0,ROUNDDOWN(S567*LOOKUP(S567,{0,1950001,3300001,6950001,9000001,18000001,40000001},{0.05,0.1,0.2,0.23,0.33,0.4,0.45})-LOOKUP(S567,{0,1950001,3300001,6950001,9000001,18000001,40000001},{0,97500,427500,636000,1536000,2796000,4796000}),0)+ROUNDDOWN(ROUNDDOWN(S567*LOOKUP(S567,{0,1950001,3300001,6950001,9000001,18000001,40000001},{0.05,0.1,0.2,0.23,0.33,0.4,0.45})-LOOKUP(S567,{0,1950001,3300001,6950001,9000001,18000001,40000001},{0,97500,427500,636000,1536000,2796000,4796000}),0)*0.021,0))</f>
        <v/>
      </c>
      <c r="U567" s="25">
        <f>P567-T567</f>
        <v/>
      </c>
      <c r="V567" s="26">
        <f>IF(AND(P567&gt;0,T567=0),1,0)</f>
        <v/>
      </c>
    </row>
    <row r="568">
      <c r="A568" t="inlineStr">
        <is>
          <t>1万円刻み</t>
        </is>
      </c>
      <c r="B568" s="25">
        <f>'4_1万円刻み'!$A$35</f>
        <v/>
      </c>
      <c r="C568" s="26" t="n">
        <v>2</v>
      </c>
      <c r="D568" s="27" t="n">
        <v>0</v>
      </c>
      <c r="E568" s="26" t="n">
        <v>7</v>
      </c>
      <c r="F568" s="26" t="n">
        <v>1</v>
      </c>
      <c r="G568" s="25" t="n">
        <v>0</v>
      </c>
      <c r="H568" s="25">
        <f>ROUND(B568*0.14575,0)</f>
        <v/>
      </c>
      <c r="I568" s="25">
        <f>B568-H568</f>
        <v/>
      </c>
      <c r="J568" s="25">
        <f>IF(MAX(0,I568-ROUNDUP(IF(I568&lt;=158333,54167,I568*LOOKUP(I568,{0,158334,300000,550000,708331},{0,0.3,0.2,0.1,0})+LOOKUP(I568,{0,158334,300000,550000,708331},{0,6667,36667,91667,162500})),0)-LOOKUP(I568,{0,2120834,2162500,2204167,2245834},{48334,40000,26667,13334,0}))&lt;=0,0,ROUND(MAX(0,I568-ROUNDUP(IF(I568&lt;=158333,54167,I568*LOOKUP(I568,{0,158334,300000,550000,708331},{0,0.3,0.2,0.1,0})+LOOKUP(I568,{0,158334,300000,550000,708331},{0,6667,36667,91667,162500})),0)-LOOKUP(I568,{0,2120834,2162500,2204167,2245834},{48334,40000,26667,13334,0}))*LOOKUP(MAX(0,I568-ROUNDUP(IF(I568&lt;=158333,54167,I568*LOOKUP(I568,{0,158334,300000,550000,708331},{0,0.3,0.2,0.1,0})+LOOKUP(I568,{0,158334,300000,550000,708331},{0,6667,36667,91667,162500})),0)-LOOKUP(I568,{0,2120834,2162500,2204167,2245834},{48334,40000,26667,13334,0})),{0,162501,275001,579167,750001,1500001,3333334},{0.05105,0.1021,0.2042,0.23483,0.33693,0.4084,0.45945})-LOOKUP(MAX(0,I568-ROUNDUP(IF(I568&lt;=158333,54167,I568*LOOKUP(I568,{0,158334,300000,550000,708331},{0,0.3,0.2,0.1,0})+LOOKUP(I568,{0,158334,300000,550000,708331},{0,6667,36667,91667,162500})),0)-LOOKUP(I568,{0,2120834,2162500,2204167,2245834},{48334,40000,26667,13334,0})),{0,162501,275001,579167,750001,1500001,3333334},{0,8296,36374,54113,130688,237893,408061}),-1))</f>
        <v/>
      </c>
      <c r="K568" s="25">
        <f>IF(AND(D568&gt;0,C568&gt;=E568),ROUND(B568*D568,0),0)</f>
        <v/>
      </c>
      <c r="L568" s="25">
        <f>ROUND(K568*0.14575,0)</f>
        <v/>
      </c>
      <c r="M568" s="25">
        <f>IF(K568=0,0,ROUNDDOWN(ROUND((K568-L568)*LOOKUP(I568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68" s="25">
        <f>B568*C568+K568</f>
        <v/>
      </c>
      <c r="O568" s="25">
        <f>H568*C568+L568</f>
        <v/>
      </c>
      <c r="P568" s="25">
        <f>J568*C568+M568</f>
        <v/>
      </c>
      <c r="Q568" s="25">
        <f>IF(F568=1,IF(N568&lt;741000,0,IF(N568&lt;2191000,N568-740000,IF(N568&lt;2193000,1451000,IF(N568&lt;2196000,1453000,IF(N568&lt;2200000,1456000,IF(N568&lt;6600000,ROUND(IF(FLOOR(N568,4000)&lt;=3600000,FLOOR(N568,4000)*0.7-80000,FLOOR(N568,4000)*0.8-440000),0),IF(N568&lt;=8500000,ROUNDDOWN(N568*0.9-1100000,0),N568-1950000))))))),IF(N568&lt;651000,0,IF(N568&lt;1900000,N568-650000,IF(N568&lt;6600000,ROUND(IF(FLOOR(N568,4000)&lt;=3600000,FLOOR(N568,4000)*0.7-80000,FLOOR(N568,4000)*0.8-440000),0),IF(N568&lt;=8500000,ROUNDDOWN(N568*0.9-1100000,0),N568-1950000)))))</f>
        <v/>
      </c>
      <c r="R568" s="25">
        <f>IF(F568=1,LOOKUP(Q568,{0,4890001,6550001,23500001},{1040000,670000,620000,0}),LOOKUP(Q568,{0,1320001,3360001,4890001,6550001,23500001},{950000,880000,680000,630000,580000,0}))</f>
        <v/>
      </c>
      <c r="S568" s="25">
        <f>MAX(0,ROUNDDOWN(Q568-O568-R568-G568,-3))</f>
        <v/>
      </c>
      <c r="T568" s="25">
        <f>IF(S568&lt;=0,0,ROUNDDOWN(S568*LOOKUP(S568,{0,1950001,3300001,6950001,9000001,18000001,40000001},{0.05,0.1,0.2,0.23,0.33,0.4,0.45})-LOOKUP(S568,{0,1950001,3300001,6950001,9000001,18000001,40000001},{0,97500,427500,636000,1536000,2796000,4796000}),0)+ROUNDDOWN(ROUNDDOWN(S568*LOOKUP(S568,{0,1950001,3300001,6950001,9000001,18000001,40000001},{0.05,0.1,0.2,0.23,0.33,0.4,0.45})-LOOKUP(S568,{0,1950001,3300001,6950001,9000001,18000001,40000001},{0,97500,427500,636000,1536000,2796000,4796000}),0)*0.021,0))</f>
        <v/>
      </c>
      <c r="U568" s="25">
        <f>P568-T568</f>
        <v/>
      </c>
      <c r="V568" s="26">
        <f>IF(AND(P568&gt;0,T568=0),1,0)</f>
        <v/>
      </c>
    </row>
    <row r="569">
      <c r="A569" t="inlineStr">
        <is>
          <t>1万円刻み</t>
        </is>
      </c>
      <c r="B569" s="25">
        <f>'4_1万円刻み'!$A$35</f>
        <v/>
      </c>
      <c r="C569" s="26" t="n">
        <v>3</v>
      </c>
      <c r="D569" s="27" t="n">
        <v>0</v>
      </c>
      <c r="E569" s="26" t="n">
        <v>7</v>
      </c>
      <c r="F569" s="26" t="n">
        <v>1</v>
      </c>
      <c r="G569" s="25" t="n">
        <v>0</v>
      </c>
      <c r="H569" s="25">
        <f>ROUND(B569*0.14575,0)</f>
        <v/>
      </c>
      <c r="I569" s="25">
        <f>B569-H569</f>
        <v/>
      </c>
      <c r="J569" s="25">
        <f>IF(MAX(0,I569-ROUNDUP(IF(I569&lt;=158333,54167,I569*LOOKUP(I569,{0,158334,300000,550000,708331},{0,0.3,0.2,0.1,0})+LOOKUP(I569,{0,158334,300000,550000,708331},{0,6667,36667,91667,162500})),0)-LOOKUP(I569,{0,2120834,2162500,2204167,2245834},{48334,40000,26667,13334,0}))&lt;=0,0,ROUND(MAX(0,I569-ROUNDUP(IF(I569&lt;=158333,54167,I569*LOOKUP(I569,{0,158334,300000,550000,708331},{0,0.3,0.2,0.1,0})+LOOKUP(I569,{0,158334,300000,550000,708331},{0,6667,36667,91667,162500})),0)-LOOKUP(I569,{0,2120834,2162500,2204167,2245834},{48334,40000,26667,13334,0}))*LOOKUP(MAX(0,I569-ROUNDUP(IF(I569&lt;=158333,54167,I569*LOOKUP(I569,{0,158334,300000,550000,708331},{0,0.3,0.2,0.1,0})+LOOKUP(I569,{0,158334,300000,550000,708331},{0,6667,36667,91667,162500})),0)-LOOKUP(I569,{0,2120834,2162500,2204167,2245834},{48334,40000,26667,13334,0})),{0,162501,275001,579167,750001,1500001,3333334},{0.05105,0.1021,0.2042,0.23483,0.33693,0.4084,0.45945})-LOOKUP(MAX(0,I569-ROUNDUP(IF(I569&lt;=158333,54167,I569*LOOKUP(I569,{0,158334,300000,550000,708331},{0,0.3,0.2,0.1,0})+LOOKUP(I569,{0,158334,300000,550000,708331},{0,6667,36667,91667,162500})),0)-LOOKUP(I569,{0,2120834,2162500,2204167,2245834},{48334,40000,26667,13334,0})),{0,162501,275001,579167,750001,1500001,3333334},{0,8296,36374,54113,130688,237893,408061}),-1))</f>
        <v/>
      </c>
      <c r="K569" s="25">
        <f>IF(AND(D569&gt;0,C569&gt;=E569),ROUND(B569*D569,0),0)</f>
        <v/>
      </c>
      <c r="L569" s="25">
        <f>ROUND(K569*0.14575,0)</f>
        <v/>
      </c>
      <c r="M569" s="25">
        <f>IF(K569=0,0,ROUNDDOWN(ROUND((K569-L569)*LOOKUP(I569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69" s="25">
        <f>B569*C569+K569</f>
        <v/>
      </c>
      <c r="O569" s="25">
        <f>H569*C569+L569</f>
        <v/>
      </c>
      <c r="P569" s="25">
        <f>J569*C569+M569</f>
        <v/>
      </c>
      <c r="Q569" s="25">
        <f>IF(F569=1,IF(N569&lt;741000,0,IF(N569&lt;2191000,N569-740000,IF(N569&lt;2193000,1451000,IF(N569&lt;2196000,1453000,IF(N569&lt;2200000,1456000,IF(N569&lt;6600000,ROUND(IF(FLOOR(N569,4000)&lt;=3600000,FLOOR(N569,4000)*0.7-80000,FLOOR(N569,4000)*0.8-440000),0),IF(N569&lt;=8500000,ROUNDDOWN(N569*0.9-1100000,0),N569-1950000))))))),IF(N569&lt;651000,0,IF(N569&lt;1900000,N569-650000,IF(N569&lt;6600000,ROUND(IF(FLOOR(N569,4000)&lt;=3600000,FLOOR(N569,4000)*0.7-80000,FLOOR(N569,4000)*0.8-440000),0),IF(N569&lt;=8500000,ROUNDDOWN(N569*0.9-1100000,0),N569-1950000)))))</f>
        <v/>
      </c>
      <c r="R569" s="25">
        <f>IF(F569=1,LOOKUP(Q569,{0,4890001,6550001,23500001},{1040000,670000,620000,0}),LOOKUP(Q569,{0,1320001,3360001,4890001,6550001,23500001},{950000,880000,680000,630000,580000,0}))</f>
        <v/>
      </c>
      <c r="S569" s="25">
        <f>MAX(0,ROUNDDOWN(Q569-O569-R569-G569,-3))</f>
        <v/>
      </c>
      <c r="T569" s="25">
        <f>IF(S569&lt;=0,0,ROUNDDOWN(S569*LOOKUP(S569,{0,1950001,3300001,6950001,9000001,18000001,40000001},{0.05,0.1,0.2,0.23,0.33,0.4,0.45})-LOOKUP(S569,{0,1950001,3300001,6950001,9000001,18000001,40000001},{0,97500,427500,636000,1536000,2796000,4796000}),0)+ROUNDDOWN(ROUNDDOWN(S569*LOOKUP(S569,{0,1950001,3300001,6950001,9000001,18000001,40000001},{0.05,0.1,0.2,0.23,0.33,0.4,0.45})-LOOKUP(S569,{0,1950001,3300001,6950001,9000001,18000001,40000001},{0,97500,427500,636000,1536000,2796000,4796000}),0)*0.021,0))</f>
        <v/>
      </c>
      <c r="U569" s="25">
        <f>P569-T569</f>
        <v/>
      </c>
      <c r="V569" s="26">
        <f>IF(AND(P569&gt;0,T569=0),1,0)</f>
        <v/>
      </c>
    </row>
    <row r="570">
      <c r="A570" t="inlineStr">
        <is>
          <t>1万円刻み</t>
        </is>
      </c>
      <c r="B570" s="25">
        <f>'4_1万円刻み'!$A$35</f>
        <v/>
      </c>
      <c r="C570" s="26" t="n">
        <v>4</v>
      </c>
      <c r="D570" s="27" t="n">
        <v>0</v>
      </c>
      <c r="E570" s="26" t="n">
        <v>7</v>
      </c>
      <c r="F570" s="26" t="n">
        <v>1</v>
      </c>
      <c r="G570" s="25" t="n">
        <v>0</v>
      </c>
      <c r="H570" s="25">
        <f>ROUND(B570*0.14575,0)</f>
        <v/>
      </c>
      <c r="I570" s="25">
        <f>B570-H570</f>
        <v/>
      </c>
      <c r="J570" s="25">
        <f>IF(MAX(0,I570-ROUNDUP(IF(I570&lt;=158333,54167,I570*LOOKUP(I570,{0,158334,300000,550000,708331},{0,0.3,0.2,0.1,0})+LOOKUP(I570,{0,158334,300000,550000,708331},{0,6667,36667,91667,162500})),0)-LOOKUP(I570,{0,2120834,2162500,2204167,2245834},{48334,40000,26667,13334,0}))&lt;=0,0,ROUND(MAX(0,I570-ROUNDUP(IF(I570&lt;=158333,54167,I570*LOOKUP(I570,{0,158334,300000,550000,708331},{0,0.3,0.2,0.1,0})+LOOKUP(I570,{0,158334,300000,550000,708331},{0,6667,36667,91667,162500})),0)-LOOKUP(I570,{0,2120834,2162500,2204167,2245834},{48334,40000,26667,13334,0}))*LOOKUP(MAX(0,I570-ROUNDUP(IF(I570&lt;=158333,54167,I570*LOOKUP(I570,{0,158334,300000,550000,708331},{0,0.3,0.2,0.1,0})+LOOKUP(I570,{0,158334,300000,550000,708331},{0,6667,36667,91667,162500})),0)-LOOKUP(I570,{0,2120834,2162500,2204167,2245834},{48334,40000,26667,13334,0})),{0,162501,275001,579167,750001,1500001,3333334},{0.05105,0.1021,0.2042,0.23483,0.33693,0.4084,0.45945})-LOOKUP(MAX(0,I570-ROUNDUP(IF(I570&lt;=158333,54167,I570*LOOKUP(I570,{0,158334,300000,550000,708331},{0,0.3,0.2,0.1,0})+LOOKUP(I570,{0,158334,300000,550000,708331},{0,6667,36667,91667,162500})),0)-LOOKUP(I570,{0,2120834,2162500,2204167,2245834},{48334,40000,26667,13334,0})),{0,162501,275001,579167,750001,1500001,3333334},{0,8296,36374,54113,130688,237893,408061}),-1))</f>
        <v/>
      </c>
      <c r="K570" s="25">
        <f>IF(AND(D570&gt;0,C570&gt;=E570),ROUND(B570*D570,0),0)</f>
        <v/>
      </c>
      <c r="L570" s="25">
        <f>ROUND(K570*0.14575,0)</f>
        <v/>
      </c>
      <c r="M570" s="25">
        <f>IF(K570=0,0,ROUNDDOWN(ROUND((K570-L570)*LOOKUP(I570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70" s="25">
        <f>B570*C570+K570</f>
        <v/>
      </c>
      <c r="O570" s="25">
        <f>H570*C570+L570</f>
        <v/>
      </c>
      <c r="P570" s="25">
        <f>J570*C570+M570</f>
        <v/>
      </c>
      <c r="Q570" s="25">
        <f>IF(F570=1,IF(N570&lt;741000,0,IF(N570&lt;2191000,N570-740000,IF(N570&lt;2193000,1451000,IF(N570&lt;2196000,1453000,IF(N570&lt;2200000,1456000,IF(N570&lt;6600000,ROUND(IF(FLOOR(N570,4000)&lt;=3600000,FLOOR(N570,4000)*0.7-80000,FLOOR(N570,4000)*0.8-440000),0),IF(N570&lt;=8500000,ROUNDDOWN(N570*0.9-1100000,0),N570-1950000))))))),IF(N570&lt;651000,0,IF(N570&lt;1900000,N570-650000,IF(N570&lt;6600000,ROUND(IF(FLOOR(N570,4000)&lt;=3600000,FLOOR(N570,4000)*0.7-80000,FLOOR(N570,4000)*0.8-440000),0),IF(N570&lt;=8500000,ROUNDDOWN(N570*0.9-1100000,0),N570-1950000)))))</f>
        <v/>
      </c>
      <c r="R570" s="25">
        <f>IF(F570=1,LOOKUP(Q570,{0,4890001,6550001,23500001},{1040000,670000,620000,0}),LOOKUP(Q570,{0,1320001,3360001,4890001,6550001,23500001},{950000,880000,680000,630000,580000,0}))</f>
        <v/>
      </c>
      <c r="S570" s="25">
        <f>MAX(0,ROUNDDOWN(Q570-O570-R570-G570,-3))</f>
        <v/>
      </c>
      <c r="T570" s="25">
        <f>IF(S570&lt;=0,0,ROUNDDOWN(S570*LOOKUP(S570,{0,1950001,3300001,6950001,9000001,18000001,40000001},{0.05,0.1,0.2,0.23,0.33,0.4,0.45})-LOOKUP(S570,{0,1950001,3300001,6950001,9000001,18000001,40000001},{0,97500,427500,636000,1536000,2796000,4796000}),0)+ROUNDDOWN(ROUNDDOWN(S570*LOOKUP(S570,{0,1950001,3300001,6950001,9000001,18000001,40000001},{0.05,0.1,0.2,0.23,0.33,0.4,0.45})-LOOKUP(S570,{0,1950001,3300001,6950001,9000001,18000001,40000001},{0,97500,427500,636000,1536000,2796000,4796000}),0)*0.021,0))</f>
        <v/>
      </c>
      <c r="U570" s="25">
        <f>P570-T570</f>
        <v/>
      </c>
      <c r="V570" s="26">
        <f>IF(AND(P570&gt;0,T570=0),1,0)</f>
        <v/>
      </c>
    </row>
    <row r="571">
      <c r="A571" t="inlineStr">
        <is>
          <t>1万円刻み</t>
        </is>
      </c>
      <c r="B571" s="25">
        <f>'4_1万円刻み'!$A$35</f>
        <v/>
      </c>
      <c r="C571" s="26" t="n">
        <v>5</v>
      </c>
      <c r="D571" s="27" t="n">
        <v>0</v>
      </c>
      <c r="E571" s="26" t="n">
        <v>7</v>
      </c>
      <c r="F571" s="26" t="n">
        <v>1</v>
      </c>
      <c r="G571" s="25" t="n">
        <v>0</v>
      </c>
      <c r="H571" s="25">
        <f>ROUND(B571*0.14575,0)</f>
        <v/>
      </c>
      <c r="I571" s="25">
        <f>B571-H571</f>
        <v/>
      </c>
      <c r="J571" s="25">
        <f>IF(MAX(0,I571-ROUNDUP(IF(I571&lt;=158333,54167,I571*LOOKUP(I571,{0,158334,300000,550000,708331},{0,0.3,0.2,0.1,0})+LOOKUP(I571,{0,158334,300000,550000,708331},{0,6667,36667,91667,162500})),0)-LOOKUP(I571,{0,2120834,2162500,2204167,2245834},{48334,40000,26667,13334,0}))&lt;=0,0,ROUND(MAX(0,I571-ROUNDUP(IF(I571&lt;=158333,54167,I571*LOOKUP(I571,{0,158334,300000,550000,708331},{0,0.3,0.2,0.1,0})+LOOKUP(I571,{0,158334,300000,550000,708331},{0,6667,36667,91667,162500})),0)-LOOKUP(I571,{0,2120834,2162500,2204167,2245834},{48334,40000,26667,13334,0}))*LOOKUP(MAX(0,I571-ROUNDUP(IF(I571&lt;=158333,54167,I571*LOOKUP(I571,{0,158334,300000,550000,708331},{0,0.3,0.2,0.1,0})+LOOKUP(I571,{0,158334,300000,550000,708331},{0,6667,36667,91667,162500})),0)-LOOKUP(I571,{0,2120834,2162500,2204167,2245834},{48334,40000,26667,13334,0})),{0,162501,275001,579167,750001,1500001,3333334},{0.05105,0.1021,0.2042,0.23483,0.33693,0.4084,0.45945})-LOOKUP(MAX(0,I571-ROUNDUP(IF(I571&lt;=158333,54167,I571*LOOKUP(I571,{0,158334,300000,550000,708331},{0,0.3,0.2,0.1,0})+LOOKUP(I571,{0,158334,300000,550000,708331},{0,6667,36667,91667,162500})),0)-LOOKUP(I571,{0,2120834,2162500,2204167,2245834},{48334,40000,26667,13334,0})),{0,162501,275001,579167,750001,1500001,3333334},{0,8296,36374,54113,130688,237893,408061}),-1))</f>
        <v/>
      </c>
      <c r="K571" s="25">
        <f>IF(AND(D571&gt;0,C571&gt;=E571),ROUND(B571*D571,0),0)</f>
        <v/>
      </c>
      <c r="L571" s="25">
        <f>ROUND(K571*0.14575,0)</f>
        <v/>
      </c>
      <c r="M571" s="25">
        <f>IF(K571=0,0,ROUNDDOWN(ROUND((K571-L571)*LOOKUP(I571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71" s="25">
        <f>B571*C571+K571</f>
        <v/>
      </c>
      <c r="O571" s="25">
        <f>H571*C571+L571</f>
        <v/>
      </c>
      <c r="P571" s="25">
        <f>J571*C571+M571</f>
        <v/>
      </c>
      <c r="Q571" s="25">
        <f>IF(F571=1,IF(N571&lt;741000,0,IF(N571&lt;2191000,N571-740000,IF(N571&lt;2193000,1451000,IF(N571&lt;2196000,1453000,IF(N571&lt;2200000,1456000,IF(N571&lt;6600000,ROUND(IF(FLOOR(N571,4000)&lt;=3600000,FLOOR(N571,4000)*0.7-80000,FLOOR(N571,4000)*0.8-440000),0),IF(N571&lt;=8500000,ROUNDDOWN(N571*0.9-1100000,0),N571-1950000))))))),IF(N571&lt;651000,0,IF(N571&lt;1900000,N571-650000,IF(N571&lt;6600000,ROUND(IF(FLOOR(N571,4000)&lt;=3600000,FLOOR(N571,4000)*0.7-80000,FLOOR(N571,4000)*0.8-440000),0),IF(N571&lt;=8500000,ROUNDDOWN(N571*0.9-1100000,0),N571-1950000)))))</f>
        <v/>
      </c>
      <c r="R571" s="25">
        <f>IF(F571=1,LOOKUP(Q571,{0,4890001,6550001,23500001},{1040000,670000,620000,0}),LOOKUP(Q571,{0,1320001,3360001,4890001,6550001,23500001},{950000,880000,680000,630000,580000,0}))</f>
        <v/>
      </c>
      <c r="S571" s="25">
        <f>MAX(0,ROUNDDOWN(Q571-O571-R571-G571,-3))</f>
        <v/>
      </c>
      <c r="T571" s="25">
        <f>IF(S571&lt;=0,0,ROUNDDOWN(S571*LOOKUP(S571,{0,1950001,3300001,6950001,9000001,18000001,40000001},{0.05,0.1,0.2,0.23,0.33,0.4,0.45})-LOOKUP(S571,{0,1950001,3300001,6950001,9000001,18000001,40000001},{0,97500,427500,636000,1536000,2796000,4796000}),0)+ROUNDDOWN(ROUNDDOWN(S571*LOOKUP(S571,{0,1950001,3300001,6950001,9000001,18000001,40000001},{0.05,0.1,0.2,0.23,0.33,0.4,0.45})-LOOKUP(S571,{0,1950001,3300001,6950001,9000001,18000001,40000001},{0,97500,427500,636000,1536000,2796000,4796000}),0)*0.021,0))</f>
        <v/>
      </c>
      <c r="U571" s="25">
        <f>P571-T571</f>
        <v/>
      </c>
      <c r="V571" s="26">
        <f>IF(AND(P571&gt;0,T571=0),1,0)</f>
        <v/>
      </c>
    </row>
    <row r="572">
      <c r="A572" t="inlineStr">
        <is>
          <t>1万円刻み</t>
        </is>
      </c>
      <c r="B572" s="25">
        <f>'4_1万円刻み'!$A$35</f>
        <v/>
      </c>
      <c r="C572" s="26" t="n">
        <v>6</v>
      </c>
      <c r="D572" s="27" t="n">
        <v>0</v>
      </c>
      <c r="E572" s="26" t="n">
        <v>7</v>
      </c>
      <c r="F572" s="26" t="n">
        <v>1</v>
      </c>
      <c r="G572" s="25" t="n">
        <v>0</v>
      </c>
      <c r="H572" s="25">
        <f>ROUND(B572*0.14575,0)</f>
        <v/>
      </c>
      <c r="I572" s="25">
        <f>B572-H572</f>
        <v/>
      </c>
      <c r="J572" s="25">
        <f>IF(MAX(0,I572-ROUNDUP(IF(I572&lt;=158333,54167,I572*LOOKUP(I572,{0,158334,300000,550000,708331},{0,0.3,0.2,0.1,0})+LOOKUP(I572,{0,158334,300000,550000,708331},{0,6667,36667,91667,162500})),0)-LOOKUP(I572,{0,2120834,2162500,2204167,2245834},{48334,40000,26667,13334,0}))&lt;=0,0,ROUND(MAX(0,I572-ROUNDUP(IF(I572&lt;=158333,54167,I572*LOOKUP(I572,{0,158334,300000,550000,708331},{0,0.3,0.2,0.1,0})+LOOKUP(I572,{0,158334,300000,550000,708331},{0,6667,36667,91667,162500})),0)-LOOKUP(I572,{0,2120834,2162500,2204167,2245834},{48334,40000,26667,13334,0}))*LOOKUP(MAX(0,I572-ROUNDUP(IF(I572&lt;=158333,54167,I572*LOOKUP(I572,{0,158334,300000,550000,708331},{0,0.3,0.2,0.1,0})+LOOKUP(I572,{0,158334,300000,550000,708331},{0,6667,36667,91667,162500})),0)-LOOKUP(I572,{0,2120834,2162500,2204167,2245834},{48334,40000,26667,13334,0})),{0,162501,275001,579167,750001,1500001,3333334},{0.05105,0.1021,0.2042,0.23483,0.33693,0.4084,0.45945})-LOOKUP(MAX(0,I572-ROUNDUP(IF(I572&lt;=158333,54167,I572*LOOKUP(I572,{0,158334,300000,550000,708331},{0,0.3,0.2,0.1,0})+LOOKUP(I572,{0,158334,300000,550000,708331},{0,6667,36667,91667,162500})),0)-LOOKUP(I572,{0,2120834,2162500,2204167,2245834},{48334,40000,26667,13334,0})),{0,162501,275001,579167,750001,1500001,3333334},{0,8296,36374,54113,130688,237893,408061}),-1))</f>
        <v/>
      </c>
      <c r="K572" s="25">
        <f>IF(AND(D572&gt;0,C572&gt;=E572),ROUND(B572*D572,0),0)</f>
        <v/>
      </c>
      <c r="L572" s="25">
        <f>ROUND(K572*0.14575,0)</f>
        <v/>
      </c>
      <c r="M572" s="25">
        <f>IF(K572=0,0,ROUNDDOWN(ROUND((K572-L572)*LOOKUP(I572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72" s="25">
        <f>B572*C572+K572</f>
        <v/>
      </c>
      <c r="O572" s="25">
        <f>H572*C572+L572</f>
        <v/>
      </c>
      <c r="P572" s="25">
        <f>J572*C572+M572</f>
        <v/>
      </c>
      <c r="Q572" s="25">
        <f>IF(F572=1,IF(N572&lt;741000,0,IF(N572&lt;2191000,N572-740000,IF(N572&lt;2193000,1451000,IF(N572&lt;2196000,1453000,IF(N572&lt;2200000,1456000,IF(N572&lt;6600000,ROUND(IF(FLOOR(N572,4000)&lt;=3600000,FLOOR(N572,4000)*0.7-80000,FLOOR(N572,4000)*0.8-440000),0),IF(N572&lt;=8500000,ROUNDDOWN(N572*0.9-1100000,0),N572-1950000))))))),IF(N572&lt;651000,0,IF(N572&lt;1900000,N572-650000,IF(N572&lt;6600000,ROUND(IF(FLOOR(N572,4000)&lt;=3600000,FLOOR(N572,4000)*0.7-80000,FLOOR(N572,4000)*0.8-440000),0),IF(N572&lt;=8500000,ROUNDDOWN(N572*0.9-1100000,0),N572-1950000)))))</f>
        <v/>
      </c>
      <c r="R572" s="25">
        <f>IF(F572=1,LOOKUP(Q572,{0,4890001,6550001,23500001},{1040000,670000,620000,0}),LOOKUP(Q572,{0,1320001,3360001,4890001,6550001,23500001},{950000,880000,680000,630000,580000,0}))</f>
        <v/>
      </c>
      <c r="S572" s="25">
        <f>MAX(0,ROUNDDOWN(Q572-O572-R572-G572,-3))</f>
        <v/>
      </c>
      <c r="T572" s="25">
        <f>IF(S572&lt;=0,0,ROUNDDOWN(S572*LOOKUP(S572,{0,1950001,3300001,6950001,9000001,18000001,40000001},{0.05,0.1,0.2,0.23,0.33,0.4,0.45})-LOOKUP(S572,{0,1950001,3300001,6950001,9000001,18000001,40000001},{0,97500,427500,636000,1536000,2796000,4796000}),0)+ROUNDDOWN(ROUNDDOWN(S572*LOOKUP(S572,{0,1950001,3300001,6950001,9000001,18000001,40000001},{0.05,0.1,0.2,0.23,0.33,0.4,0.45})-LOOKUP(S572,{0,1950001,3300001,6950001,9000001,18000001,40000001},{0,97500,427500,636000,1536000,2796000,4796000}),0)*0.021,0))</f>
        <v/>
      </c>
      <c r="U572" s="25">
        <f>P572-T572</f>
        <v/>
      </c>
      <c r="V572" s="26">
        <f>IF(AND(P572&gt;0,T572=0),1,0)</f>
        <v/>
      </c>
    </row>
    <row r="573">
      <c r="A573" t="inlineStr">
        <is>
          <t>1万円刻み</t>
        </is>
      </c>
      <c r="B573" s="25">
        <f>'4_1万円刻み'!$A$35</f>
        <v/>
      </c>
      <c r="C573" s="26" t="n">
        <v>7</v>
      </c>
      <c r="D573" s="27" t="n">
        <v>0</v>
      </c>
      <c r="E573" s="26" t="n">
        <v>7</v>
      </c>
      <c r="F573" s="26" t="n">
        <v>1</v>
      </c>
      <c r="G573" s="25" t="n">
        <v>0</v>
      </c>
      <c r="H573" s="25">
        <f>ROUND(B573*0.14575,0)</f>
        <v/>
      </c>
      <c r="I573" s="25">
        <f>B573-H573</f>
        <v/>
      </c>
      <c r="J573" s="25">
        <f>IF(MAX(0,I573-ROUNDUP(IF(I573&lt;=158333,54167,I573*LOOKUP(I573,{0,158334,300000,550000,708331},{0,0.3,0.2,0.1,0})+LOOKUP(I573,{0,158334,300000,550000,708331},{0,6667,36667,91667,162500})),0)-LOOKUP(I573,{0,2120834,2162500,2204167,2245834},{48334,40000,26667,13334,0}))&lt;=0,0,ROUND(MAX(0,I573-ROUNDUP(IF(I573&lt;=158333,54167,I573*LOOKUP(I573,{0,158334,300000,550000,708331},{0,0.3,0.2,0.1,0})+LOOKUP(I573,{0,158334,300000,550000,708331},{0,6667,36667,91667,162500})),0)-LOOKUP(I573,{0,2120834,2162500,2204167,2245834},{48334,40000,26667,13334,0}))*LOOKUP(MAX(0,I573-ROUNDUP(IF(I573&lt;=158333,54167,I573*LOOKUP(I573,{0,158334,300000,550000,708331},{0,0.3,0.2,0.1,0})+LOOKUP(I573,{0,158334,300000,550000,708331},{0,6667,36667,91667,162500})),0)-LOOKUP(I573,{0,2120834,2162500,2204167,2245834},{48334,40000,26667,13334,0})),{0,162501,275001,579167,750001,1500001,3333334},{0.05105,0.1021,0.2042,0.23483,0.33693,0.4084,0.45945})-LOOKUP(MAX(0,I573-ROUNDUP(IF(I573&lt;=158333,54167,I573*LOOKUP(I573,{0,158334,300000,550000,708331},{0,0.3,0.2,0.1,0})+LOOKUP(I573,{0,158334,300000,550000,708331},{0,6667,36667,91667,162500})),0)-LOOKUP(I573,{0,2120834,2162500,2204167,2245834},{48334,40000,26667,13334,0})),{0,162501,275001,579167,750001,1500001,3333334},{0,8296,36374,54113,130688,237893,408061}),-1))</f>
        <v/>
      </c>
      <c r="K573" s="25">
        <f>IF(AND(D573&gt;0,C573&gt;=E573),ROUND(B573*D573,0),0)</f>
        <v/>
      </c>
      <c r="L573" s="25">
        <f>ROUND(K573*0.14575,0)</f>
        <v/>
      </c>
      <c r="M573" s="25">
        <f>IF(K573=0,0,ROUNDDOWN(ROUND((K573-L573)*LOOKUP(I573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73" s="25">
        <f>B573*C573+K573</f>
        <v/>
      </c>
      <c r="O573" s="25">
        <f>H573*C573+L573</f>
        <v/>
      </c>
      <c r="P573" s="25">
        <f>J573*C573+M573</f>
        <v/>
      </c>
      <c r="Q573" s="25">
        <f>IF(F573=1,IF(N573&lt;741000,0,IF(N573&lt;2191000,N573-740000,IF(N573&lt;2193000,1451000,IF(N573&lt;2196000,1453000,IF(N573&lt;2200000,1456000,IF(N573&lt;6600000,ROUND(IF(FLOOR(N573,4000)&lt;=3600000,FLOOR(N573,4000)*0.7-80000,FLOOR(N573,4000)*0.8-440000),0),IF(N573&lt;=8500000,ROUNDDOWN(N573*0.9-1100000,0),N573-1950000))))))),IF(N573&lt;651000,0,IF(N573&lt;1900000,N573-650000,IF(N573&lt;6600000,ROUND(IF(FLOOR(N573,4000)&lt;=3600000,FLOOR(N573,4000)*0.7-80000,FLOOR(N573,4000)*0.8-440000),0),IF(N573&lt;=8500000,ROUNDDOWN(N573*0.9-1100000,0),N573-1950000)))))</f>
        <v/>
      </c>
      <c r="R573" s="25">
        <f>IF(F573=1,LOOKUP(Q573,{0,4890001,6550001,23500001},{1040000,670000,620000,0}),LOOKUP(Q573,{0,1320001,3360001,4890001,6550001,23500001},{950000,880000,680000,630000,580000,0}))</f>
        <v/>
      </c>
      <c r="S573" s="25">
        <f>MAX(0,ROUNDDOWN(Q573-O573-R573-G573,-3))</f>
        <v/>
      </c>
      <c r="T573" s="25">
        <f>IF(S573&lt;=0,0,ROUNDDOWN(S573*LOOKUP(S573,{0,1950001,3300001,6950001,9000001,18000001,40000001},{0.05,0.1,0.2,0.23,0.33,0.4,0.45})-LOOKUP(S573,{0,1950001,3300001,6950001,9000001,18000001,40000001},{0,97500,427500,636000,1536000,2796000,4796000}),0)+ROUNDDOWN(ROUNDDOWN(S573*LOOKUP(S573,{0,1950001,3300001,6950001,9000001,18000001,40000001},{0.05,0.1,0.2,0.23,0.33,0.4,0.45})-LOOKUP(S573,{0,1950001,3300001,6950001,9000001,18000001,40000001},{0,97500,427500,636000,1536000,2796000,4796000}),0)*0.021,0))</f>
        <v/>
      </c>
      <c r="U573" s="25">
        <f>P573-T573</f>
        <v/>
      </c>
      <c r="V573" s="26">
        <f>IF(AND(P573&gt;0,T573=0),1,0)</f>
        <v/>
      </c>
    </row>
    <row r="574">
      <c r="A574" t="inlineStr">
        <is>
          <t>1万円刻み</t>
        </is>
      </c>
      <c r="B574" s="25">
        <f>'4_1万円刻み'!$A$35</f>
        <v/>
      </c>
      <c r="C574" s="26" t="n">
        <v>8</v>
      </c>
      <c r="D574" s="27" t="n">
        <v>0</v>
      </c>
      <c r="E574" s="26" t="n">
        <v>7</v>
      </c>
      <c r="F574" s="26" t="n">
        <v>1</v>
      </c>
      <c r="G574" s="25" t="n">
        <v>0</v>
      </c>
      <c r="H574" s="25">
        <f>ROUND(B574*0.14575,0)</f>
        <v/>
      </c>
      <c r="I574" s="25">
        <f>B574-H574</f>
        <v/>
      </c>
      <c r="J574" s="25">
        <f>IF(MAX(0,I574-ROUNDUP(IF(I574&lt;=158333,54167,I574*LOOKUP(I574,{0,158334,300000,550000,708331},{0,0.3,0.2,0.1,0})+LOOKUP(I574,{0,158334,300000,550000,708331},{0,6667,36667,91667,162500})),0)-LOOKUP(I574,{0,2120834,2162500,2204167,2245834},{48334,40000,26667,13334,0}))&lt;=0,0,ROUND(MAX(0,I574-ROUNDUP(IF(I574&lt;=158333,54167,I574*LOOKUP(I574,{0,158334,300000,550000,708331},{0,0.3,0.2,0.1,0})+LOOKUP(I574,{0,158334,300000,550000,708331},{0,6667,36667,91667,162500})),0)-LOOKUP(I574,{0,2120834,2162500,2204167,2245834},{48334,40000,26667,13334,0}))*LOOKUP(MAX(0,I574-ROUNDUP(IF(I574&lt;=158333,54167,I574*LOOKUP(I574,{0,158334,300000,550000,708331},{0,0.3,0.2,0.1,0})+LOOKUP(I574,{0,158334,300000,550000,708331},{0,6667,36667,91667,162500})),0)-LOOKUP(I574,{0,2120834,2162500,2204167,2245834},{48334,40000,26667,13334,0})),{0,162501,275001,579167,750001,1500001,3333334},{0.05105,0.1021,0.2042,0.23483,0.33693,0.4084,0.45945})-LOOKUP(MAX(0,I574-ROUNDUP(IF(I574&lt;=158333,54167,I574*LOOKUP(I574,{0,158334,300000,550000,708331},{0,0.3,0.2,0.1,0})+LOOKUP(I574,{0,158334,300000,550000,708331},{0,6667,36667,91667,162500})),0)-LOOKUP(I574,{0,2120834,2162500,2204167,2245834},{48334,40000,26667,13334,0})),{0,162501,275001,579167,750001,1500001,3333334},{0,8296,36374,54113,130688,237893,408061}),-1))</f>
        <v/>
      </c>
      <c r="K574" s="25">
        <f>IF(AND(D574&gt;0,C574&gt;=E574),ROUND(B574*D574,0),0)</f>
        <v/>
      </c>
      <c r="L574" s="25">
        <f>ROUND(K574*0.14575,0)</f>
        <v/>
      </c>
      <c r="M574" s="25">
        <f>IF(K574=0,0,ROUNDDOWN(ROUND((K574-L574)*LOOKUP(I574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74" s="25">
        <f>B574*C574+K574</f>
        <v/>
      </c>
      <c r="O574" s="25">
        <f>H574*C574+L574</f>
        <v/>
      </c>
      <c r="P574" s="25">
        <f>J574*C574+M574</f>
        <v/>
      </c>
      <c r="Q574" s="25">
        <f>IF(F574=1,IF(N574&lt;741000,0,IF(N574&lt;2191000,N574-740000,IF(N574&lt;2193000,1451000,IF(N574&lt;2196000,1453000,IF(N574&lt;2200000,1456000,IF(N574&lt;6600000,ROUND(IF(FLOOR(N574,4000)&lt;=3600000,FLOOR(N574,4000)*0.7-80000,FLOOR(N574,4000)*0.8-440000),0),IF(N574&lt;=8500000,ROUNDDOWN(N574*0.9-1100000,0),N574-1950000))))))),IF(N574&lt;651000,0,IF(N574&lt;1900000,N574-650000,IF(N574&lt;6600000,ROUND(IF(FLOOR(N574,4000)&lt;=3600000,FLOOR(N574,4000)*0.7-80000,FLOOR(N574,4000)*0.8-440000),0),IF(N574&lt;=8500000,ROUNDDOWN(N574*0.9-1100000,0),N574-1950000)))))</f>
        <v/>
      </c>
      <c r="R574" s="25">
        <f>IF(F574=1,LOOKUP(Q574,{0,4890001,6550001,23500001},{1040000,670000,620000,0}),LOOKUP(Q574,{0,1320001,3360001,4890001,6550001,23500001},{950000,880000,680000,630000,580000,0}))</f>
        <v/>
      </c>
      <c r="S574" s="25">
        <f>MAX(0,ROUNDDOWN(Q574-O574-R574-G574,-3))</f>
        <v/>
      </c>
      <c r="T574" s="25">
        <f>IF(S574&lt;=0,0,ROUNDDOWN(S574*LOOKUP(S574,{0,1950001,3300001,6950001,9000001,18000001,40000001},{0.05,0.1,0.2,0.23,0.33,0.4,0.45})-LOOKUP(S574,{0,1950001,3300001,6950001,9000001,18000001,40000001},{0,97500,427500,636000,1536000,2796000,4796000}),0)+ROUNDDOWN(ROUNDDOWN(S574*LOOKUP(S574,{0,1950001,3300001,6950001,9000001,18000001,40000001},{0.05,0.1,0.2,0.23,0.33,0.4,0.45})-LOOKUP(S574,{0,1950001,3300001,6950001,9000001,18000001,40000001},{0,97500,427500,636000,1536000,2796000,4796000}),0)*0.021,0))</f>
        <v/>
      </c>
      <c r="U574" s="25">
        <f>P574-T574</f>
        <v/>
      </c>
      <c r="V574" s="26">
        <f>IF(AND(P574&gt;0,T574=0),1,0)</f>
        <v/>
      </c>
    </row>
    <row r="575">
      <c r="A575" t="inlineStr">
        <is>
          <t>1万円刻み</t>
        </is>
      </c>
      <c r="B575" s="25">
        <f>'4_1万円刻み'!$A$35</f>
        <v/>
      </c>
      <c r="C575" s="26" t="n">
        <v>9</v>
      </c>
      <c r="D575" s="27" t="n">
        <v>0</v>
      </c>
      <c r="E575" s="26" t="n">
        <v>7</v>
      </c>
      <c r="F575" s="26" t="n">
        <v>1</v>
      </c>
      <c r="G575" s="25" t="n">
        <v>0</v>
      </c>
      <c r="H575" s="25">
        <f>ROUND(B575*0.14575,0)</f>
        <v/>
      </c>
      <c r="I575" s="25">
        <f>B575-H575</f>
        <v/>
      </c>
      <c r="J575" s="25">
        <f>IF(MAX(0,I575-ROUNDUP(IF(I575&lt;=158333,54167,I575*LOOKUP(I575,{0,158334,300000,550000,708331},{0,0.3,0.2,0.1,0})+LOOKUP(I575,{0,158334,300000,550000,708331},{0,6667,36667,91667,162500})),0)-LOOKUP(I575,{0,2120834,2162500,2204167,2245834},{48334,40000,26667,13334,0}))&lt;=0,0,ROUND(MAX(0,I575-ROUNDUP(IF(I575&lt;=158333,54167,I575*LOOKUP(I575,{0,158334,300000,550000,708331},{0,0.3,0.2,0.1,0})+LOOKUP(I575,{0,158334,300000,550000,708331},{0,6667,36667,91667,162500})),0)-LOOKUP(I575,{0,2120834,2162500,2204167,2245834},{48334,40000,26667,13334,0}))*LOOKUP(MAX(0,I575-ROUNDUP(IF(I575&lt;=158333,54167,I575*LOOKUP(I575,{0,158334,300000,550000,708331},{0,0.3,0.2,0.1,0})+LOOKUP(I575,{0,158334,300000,550000,708331},{0,6667,36667,91667,162500})),0)-LOOKUP(I575,{0,2120834,2162500,2204167,2245834},{48334,40000,26667,13334,0})),{0,162501,275001,579167,750001,1500001,3333334},{0.05105,0.1021,0.2042,0.23483,0.33693,0.4084,0.45945})-LOOKUP(MAX(0,I575-ROUNDUP(IF(I575&lt;=158333,54167,I575*LOOKUP(I575,{0,158334,300000,550000,708331},{0,0.3,0.2,0.1,0})+LOOKUP(I575,{0,158334,300000,550000,708331},{0,6667,36667,91667,162500})),0)-LOOKUP(I575,{0,2120834,2162500,2204167,2245834},{48334,40000,26667,13334,0})),{0,162501,275001,579167,750001,1500001,3333334},{0,8296,36374,54113,130688,237893,408061}),-1))</f>
        <v/>
      </c>
      <c r="K575" s="25">
        <f>IF(AND(D575&gt;0,C575&gt;=E575),ROUND(B575*D575,0),0)</f>
        <v/>
      </c>
      <c r="L575" s="25">
        <f>ROUND(K575*0.14575,0)</f>
        <v/>
      </c>
      <c r="M575" s="25">
        <f>IF(K575=0,0,ROUNDDOWN(ROUND((K575-L575)*LOOKUP(I575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75" s="25">
        <f>B575*C575+K575</f>
        <v/>
      </c>
      <c r="O575" s="25">
        <f>H575*C575+L575</f>
        <v/>
      </c>
      <c r="P575" s="25">
        <f>J575*C575+M575</f>
        <v/>
      </c>
      <c r="Q575" s="25">
        <f>IF(F575=1,IF(N575&lt;741000,0,IF(N575&lt;2191000,N575-740000,IF(N575&lt;2193000,1451000,IF(N575&lt;2196000,1453000,IF(N575&lt;2200000,1456000,IF(N575&lt;6600000,ROUND(IF(FLOOR(N575,4000)&lt;=3600000,FLOOR(N575,4000)*0.7-80000,FLOOR(N575,4000)*0.8-440000),0),IF(N575&lt;=8500000,ROUNDDOWN(N575*0.9-1100000,0),N575-1950000))))))),IF(N575&lt;651000,0,IF(N575&lt;1900000,N575-650000,IF(N575&lt;6600000,ROUND(IF(FLOOR(N575,4000)&lt;=3600000,FLOOR(N575,4000)*0.7-80000,FLOOR(N575,4000)*0.8-440000),0),IF(N575&lt;=8500000,ROUNDDOWN(N575*0.9-1100000,0),N575-1950000)))))</f>
        <v/>
      </c>
      <c r="R575" s="25">
        <f>IF(F575=1,LOOKUP(Q575,{0,4890001,6550001,23500001},{1040000,670000,620000,0}),LOOKUP(Q575,{0,1320001,3360001,4890001,6550001,23500001},{950000,880000,680000,630000,580000,0}))</f>
        <v/>
      </c>
      <c r="S575" s="25">
        <f>MAX(0,ROUNDDOWN(Q575-O575-R575-G575,-3))</f>
        <v/>
      </c>
      <c r="T575" s="25">
        <f>IF(S575&lt;=0,0,ROUNDDOWN(S575*LOOKUP(S575,{0,1950001,3300001,6950001,9000001,18000001,40000001},{0.05,0.1,0.2,0.23,0.33,0.4,0.45})-LOOKUP(S575,{0,1950001,3300001,6950001,9000001,18000001,40000001},{0,97500,427500,636000,1536000,2796000,4796000}),0)+ROUNDDOWN(ROUNDDOWN(S575*LOOKUP(S575,{0,1950001,3300001,6950001,9000001,18000001,40000001},{0.05,0.1,0.2,0.23,0.33,0.4,0.45})-LOOKUP(S575,{0,1950001,3300001,6950001,9000001,18000001,40000001},{0,97500,427500,636000,1536000,2796000,4796000}),0)*0.021,0))</f>
        <v/>
      </c>
      <c r="U575" s="25">
        <f>P575-T575</f>
        <v/>
      </c>
      <c r="V575" s="26">
        <f>IF(AND(P575&gt;0,T575=0),1,0)</f>
        <v/>
      </c>
    </row>
    <row r="576">
      <c r="A576" t="inlineStr">
        <is>
          <t>1万円刻み</t>
        </is>
      </c>
      <c r="B576" s="25">
        <f>'4_1万円刻み'!$A$35</f>
        <v/>
      </c>
      <c r="C576" s="26" t="n">
        <v>10</v>
      </c>
      <c r="D576" s="27" t="n">
        <v>0</v>
      </c>
      <c r="E576" s="26" t="n">
        <v>7</v>
      </c>
      <c r="F576" s="26" t="n">
        <v>1</v>
      </c>
      <c r="G576" s="25" t="n">
        <v>0</v>
      </c>
      <c r="H576" s="25">
        <f>ROUND(B576*0.14575,0)</f>
        <v/>
      </c>
      <c r="I576" s="25">
        <f>B576-H576</f>
        <v/>
      </c>
      <c r="J576" s="25">
        <f>IF(MAX(0,I576-ROUNDUP(IF(I576&lt;=158333,54167,I576*LOOKUP(I576,{0,158334,300000,550000,708331},{0,0.3,0.2,0.1,0})+LOOKUP(I576,{0,158334,300000,550000,708331},{0,6667,36667,91667,162500})),0)-LOOKUP(I576,{0,2120834,2162500,2204167,2245834},{48334,40000,26667,13334,0}))&lt;=0,0,ROUND(MAX(0,I576-ROUNDUP(IF(I576&lt;=158333,54167,I576*LOOKUP(I576,{0,158334,300000,550000,708331},{0,0.3,0.2,0.1,0})+LOOKUP(I576,{0,158334,300000,550000,708331},{0,6667,36667,91667,162500})),0)-LOOKUP(I576,{0,2120834,2162500,2204167,2245834},{48334,40000,26667,13334,0}))*LOOKUP(MAX(0,I576-ROUNDUP(IF(I576&lt;=158333,54167,I576*LOOKUP(I576,{0,158334,300000,550000,708331},{0,0.3,0.2,0.1,0})+LOOKUP(I576,{0,158334,300000,550000,708331},{0,6667,36667,91667,162500})),0)-LOOKUP(I576,{0,2120834,2162500,2204167,2245834},{48334,40000,26667,13334,0})),{0,162501,275001,579167,750001,1500001,3333334},{0.05105,0.1021,0.2042,0.23483,0.33693,0.4084,0.45945})-LOOKUP(MAX(0,I576-ROUNDUP(IF(I576&lt;=158333,54167,I576*LOOKUP(I576,{0,158334,300000,550000,708331},{0,0.3,0.2,0.1,0})+LOOKUP(I576,{0,158334,300000,550000,708331},{0,6667,36667,91667,162500})),0)-LOOKUP(I576,{0,2120834,2162500,2204167,2245834},{48334,40000,26667,13334,0})),{0,162501,275001,579167,750001,1500001,3333334},{0,8296,36374,54113,130688,237893,408061}),-1))</f>
        <v/>
      </c>
      <c r="K576" s="25">
        <f>IF(AND(D576&gt;0,C576&gt;=E576),ROUND(B576*D576,0),0)</f>
        <v/>
      </c>
      <c r="L576" s="25">
        <f>ROUND(K576*0.14575,0)</f>
        <v/>
      </c>
      <c r="M576" s="25">
        <f>IF(K576=0,0,ROUNDDOWN(ROUND((K576-L576)*LOOKUP(I576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76" s="25">
        <f>B576*C576+K576</f>
        <v/>
      </c>
      <c r="O576" s="25">
        <f>H576*C576+L576</f>
        <v/>
      </c>
      <c r="P576" s="25">
        <f>J576*C576+M576</f>
        <v/>
      </c>
      <c r="Q576" s="25">
        <f>IF(F576=1,IF(N576&lt;741000,0,IF(N576&lt;2191000,N576-740000,IF(N576&lt;2193000,1451000,IF(N576&lt;2196000,1453000,IF(N576&lt;2200000,1456000,IF(N576&lt;6600000,ROUND(IF(FLOOR(N576,4000)&lt;=3600000,FLOOR(N576,4000)*0.7-80000,FLOOR(N576,4000)*0.8-440000),0),IF(N576&lt;=8500000,ROUNDDOWN(N576*0.9-1100000,0),N576-1950000))))))),IF(N576&lt;651000,0,IF(N576&lt;1900000,N576-650000,IF(N576&lt;6600000,ROUND(IF(FLOOR(N576,4000)&lt;=3600000,FLOOR(N576,4000)*0.7-80000,FLOOR(N576,4000)*0.8-440000),0),IF(N576&lt;=8500000,ROUNDDOWN(N576*0.9-1100000,0),N576-1950000)))))</f>
        <v/>
      </c>
      <c r="R576" s="25">
        <f>IF(F576=1,LOOKUP(Q576,{0,4890001,6550001,23500001},{1040000,670000,620000,0}),LOOKUP(Q576,{0,1320001,3360001,4890001,6550001,23500001},{950000,880000,680000,630000,580000,0}))</f>
        <v/>
      </c>
      <c r="S576" s="25">
        <f>MAX(0,ROUNDDOWN(Q576-O576-R576-G576,-3))</f>
        <v/>
      </c>
      <c r="T576" s="25">
        <f>IF(S576&lt;=0,0,ROUNDDOWN(S576*LOOKUP(S576,{0,1950001,3300001,6950001,9000001,18000001,40000001},{0.05,0.1,0.2,0.23,0.33,0.4,0.45})-LOOKUP(S576,{0,1950001,3300001,6950001,9000001,18000001,40000001},{0,97500,427500,636000,1536000,2796000,4796000}),0)+ROUNDDOWN(ROUNDDOWN(S576*LOOKUP(S576,{0,1950001,3300001,6950001,9000001,18000001,40000001},{0.05,0.1,0.2,0.23,0.33,0.4,0.45})-LOOKUP(S576,{0,1950001,3300001,6950001,9000001,18000001,40000001},{0,97500,427500,636000,1536000,2796000,4796000}),0)*0.021,0))</f>
        <v/>
      </c>
      <c r="U576" s="25">
        <f>P576-T576</f>
        <v/>
      </c>
      <c r="V576" s="26">
        <f>IF(AND(P576&gt;0,T576=0),1,0)</f>
        <v/>
      </c>
    </row>
    <row r="577">
      <c r="A577" t="inlineStr">
        <is>
          <t>1万円刻み</t>
        </is>
      </c>
      <c r="B577" s="25">
        <f>'4_1万円刻み'!$A$35</f>
        <v/>
      </c>
      <c r="C577" s="26" t="n">
        <v>11</v>
      </c>
      <c r="D577" s="27" t="n">
        <v>0</v>
      </c>
      <c r="E577" s="26" t="n">
        <v>7</v>
      </c>
      <c r="F577" s="26" t="n">
        <v>1</v>
      </c>
      <c r="G577" s="25" t="n">
        <v>0</v>
      </c>
      <c r="H577" s="25">
        <f>ROUND(B577*0.14575,0)</f>
        <v/>
      </c>
      <c r="I577" s="25">
        <f>B577-H577</f>
        <v/>
      </c>
      <c r="J577" s="25">
        <f>IF(MAX(0,I577-ROUNDUP(IF(I577&lt;=158333,54167,I577*LOOKUP(I577,{0,158334,300000,550000,708331},{0,0.3,0.2,0.1,0})+LOOKUP(I577,{0,158334,300000,550000,708331},{0,6667,36667,91667,162500})),0)-LOOKUP(I577,{0,2120834,2162500,2204167,2245834},{48334,40000,26667,13334,0}))&lt;=0,0,ROUND(MAX(0,I577-ROUNDUP(IF(I577&lt;=158333,54167,I577*LOOKUP(I577,{0,158334,300000,550000,708331},{0,0.3,0.2,0.1,0})+LOOKUP(I577,{0,158334,300000,550000,708331},{0,6667,36667,91667,162500})),0)-LOOKUP(I577,{0,2120834,2162500,2204167,2245834},{48334,40000,26667,13334,0}))*LOOKUP(MAX(0,I577-ROUNDUP(IF(I577&lt;=158333,54167,I577*LOOKUP(I577,{0,158334,300000,550000,708331},{0,0.3,0.2,0.1,0})+LOOKUP(I577,{0,158334,300000,550000,708331},{0,6667,36667,91667,162500})),0)-LOOKUP(I577,{0,2120834,2162500,2204167,2245834},{48334,40000,26667,13334,0})),{0,162501,275001,579167,750001,1500001,3333334},{0.05105,0.1021,0.2042,0.23483,0.33693,0.4084,0.45945})-LOOKUP(MAX(0,I577-ROUNDUP(IF(I577&lt;=158333,54167,I577*LOOKUP(I577,{0,158334,300000,550000,708331},{0,0.3,0.2,0.1,0})+LOOKUP(I577,{0,158334,300000,550000,708331},{0,6667,36667,91667,162500})),0)-LOOKUP(I577,{0,2120834,2162500,2204167,2245834},{48334,40000,26667,13334,0})),{0,162501,275001,579167,750001,1500001,3333334},{0,8296,36374,54113,130688,237893,408061}),-1))</f>
        <v/>
      </c>
      <c r="K577" s="25">
        <f>IF(AND(D577&gt;0,C577&gt;=E577),ROUND(B577*D577,0),0)</f>
        <v/>
      </c>
      <c r="L577" s="25">
        <f>ROUND(K577*0.14575,0)</f>
        <v/>
      </c>
      <c r="M577" s="25">
        <f>IF(K577=0,0,ROUNDDOWN(ROUND((K577-L577)*LOOKUP(I577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77" s="25">
        <f>B577*C577+K577</f>
        <v/>
      </c>
      <c r="O577" s="25">
        <f>H577*C577+L577</f>
        <v/>
      </c>
      <c r="P577" s="25">
        <f>J577*C577+M577</f>
        <v/>
      </c>
      <c r="Q577" s="25">
        <f>IF(F577=1,IF(N577&lt;741000,0,IF(N577&lt;2191000,N577-740000,IF(N577&lt;2193000,1451000,IF(N577&lt;2196000,1453000,IF(N577&lt;2200000,1456000,IF(N577&lt;6600000,ROUND(IF(FLOOR(N577,4000)&lt;=3600000,FLOOR(N577,4000)*0.7-80000,FLOOR(N577,4000)*0.8-440000),0),IF(N577&lt;=8500000,ROUNDDOWN(N577*0.9-1100000,0),N577-1950000))))))),IF(N577&lt;651000,0,IF(N577&lt;1900000,N577-650000,IF(N577&lt;6600000,ROUND(IF(FLOOR(N577,4000)&lt;=3600000,FLOOR(N577,4000)*0.7-80000,FLOOR(N577,4000)*0.8-440000),0),IF(N577&lt;=8500000,ROUNDDOWN(N577*0.9-1100000,0),N577-1950000)))))</f>
        <v/>
      </c>
      <c r="R577" s="25">
        <f>IF(F577=1,LOOKUP(Q577,{0,4890001,6550001,23500001},{1040000,670000,620000,0}),LOOKUP(Q577,{0,1320001,3360001,4890001,6550001,23500001},{950000,880000,680000,630000,580000,0}))</f>
        <v/>
      </c>
      <c r="S577" s="25">
        <f>MAX(0,ROUNDDOWN(Q577-O577-R577-G577,-3))</f>
        <v/>
      </c>
      <c r="T577" s="25">
        <f>IF(S577&lt;=0,0,ROUNDDOWN(S577*LOOKUP(S577,{0,1950001,3300001,6950001,9000001,18000001,40000001},{0.05,0.1,0.2,0.23,0.33,0.4,0.45})-LOOKUP(S577,{0,1950001,3300001,6950001,9000001,18000001,40000001},{0,97500,427500,636000,1536000,2796000,4796000}),0)+ROUNDDOWN(ROUNDDOWN(S577*LOOKUP(S577,{0,1950001,3300001,6950001,9000001,18000001,40000001},{0.05,0.1,0.2,0.23,0.33,0.4,0.45})-LOOKUP(S577,{0,1950001,3300001,6950001,9000001,18000001,40000001},{0,97500,427500,636000,1536000,2796000,4796000}),0)*0.021,0))</f>
        <v/>
      </c>
      <c r="U577" s="25">
        <f>P577-T577</f>
        <v/>
      </c>
      <c r="V577" s="26">
        <f>IF(AND(P577&gt;0,T577=0),1,0)</f>
        <v/>
      </c>
    </row>
    <row r="578">
      <c r="A578" t="inlineStr">
        <is>
          <t>1万円刻み</t>
        </is>
      </c>
      <c r="B578" s="25">
        <f>'4_1万円刻み'!$A$35</f>
        <v/>
      </c>
      <c r="C578" s="26" t="n">
        <v>12</v>
      </c>
      <c r="D578" s="27" t="n">
        <v>0</v>
      </c>
      <c r="E578" s="26" t="n">
        <v>7</v>
      </c>
      <c r="F578" s="26" t="n">
        <v>1</v>
      </c>
      <c r="G578" s="25" t="n">
        <v>0</v>
      </c>
      <c r="H578" s="25">
        <f>ROUND(B578*0.14575,0)</f>
        <v/>
      </c>
      <c r="I578" s="25">
        <f>B578-H578</f>
        <v/>
      </c>
      <c r="J578" s="25">
        <f>IF(MAX(0,I578-ROUNDUP(IF(I578&lt;=158333,54167,I578*LOOKUP(I578,{0,158334,300000,550000,708331},{0,0.3,0.2,0.1,0})+LOOKUP(I578,{0,158334,300000,550000,708331},{0,6667,36667,91667,162500})),0)-LOOKUP(I578,{0,2120834,2162500,2204167,2245834},{48334,40000,26667,13334,0}))&lt;=0,0,ROUND(MAX(0,I578-ROUNDUP(IF(I578&lt;=158333,54167,I578*LOOKUP(I578,{0,158334,300000,550000,708331},{0,0.3,0.2,0.1,0})+LOOKUP(I578,{0,158334,300000,550000,708331},{0,6667,36667,91667,162500})),0)-LOOKUP(I578,{0,2120834,2162500,2204167,2245834},{48334,40000,26667,13334,0}))*LOOKUP(MAX(0,I578-ROUNDUP(IF(I578&lt;=158333,54167,I578*LOOKUP(I578,{0,158334,300000,550000,708331},{0,0.3,0.2,0.1,0})+LOOKUP(I578,{0,158334,300000,550000,708331},{0,6667,36667,91667,162500})),0)-LOOKUP(I578,{0,2120834,2162500,2204167,2245834},{48334,40000,26667,13334,0})),{0,162501,275001,579167,750001,1500001,3333334},{0.05105,0.1021,0.2042,0.23483,0.33693,0.4084,0.45945})-LOOKUP(MAX(0,I578-ROUNDUP(IF(I578&lt;=158333,54167,I578*LOOKUP(I578,{0,158334,300000,550000,708331},{0,0.3,0.2,0.1,0})+LOOKUP(I578,{0,158334,300000,550000,708331},{0,6667,36667,91667,162500})),0)-LOOKUP(I578,{0,2120834,2162500,2204167,2245834},{48334,40000,26667,13334,0})),{0,162501,275001,579167,750001,1500001,3333334},{0,8296,36374,54113,130688,237893,408061}),-1))</f>
        <v/>
      </c>
      <c r="K578" s="25">
        <f>IF(AND(D578&gt;0,C578&gt;=E578),ROUND(B578*D578,0),0)</f>
        <v/>
      </c>
      <c r="L578" s="25">
        <f>ROUND(K578*0.14575,0)</f>
        <v/>
      </c>
      <c r="M578" s="25">
        <f>IF(K578=0,0,ROUNDDOWN(ROUND((K578-L578)*LOOKUP(I578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78" s="25">
        <f>B578*C578+K578</f>
        <v/>
      </c>
      <c r="O578" s="25">
        <f>H578*C578+L578</f>
        <v/>
      </c>
      <c r="P578" s="25">
        <f>J578*C578+M578</f>
        <v/>
      </c>
      <c r="Q578" s="25">
        <f>IF(F578=1,IF(N578&lt;741000,0,IF(N578&lt;2191000,N578-740000,IF(N578&lt;2193000,1451000,IF(N578&lt;2196000,1453000,IF(N578&lt;2200000,1456000,IF(N578&lt;6600000,ROUND(IF(FLOOR(N578,4000)&lt;=3600000,FLOOR(N578,4000)*0.7-80000,FLOOR(N578,4000)*0.8-440000),0),IF(N578&lt;=8500000,ROUNDDOWN(N578*0.9-1100000,0),N578-1950000))))))),IF(N578&lt;651000,0,IF(N578&lt;1900000,N578-650000,IF(N578&lt;6600000,ROUND(IF(FLOOR(N578,4000)&lt;=3600000,FLOOR(N578,4000)*0.7-80000,FLOOR(N578,4000)*0.8-440000),0),IF(N578&lt;=8500000,ROUNDDOWN(N578*0.9-1100000,0),N578-1950000)))))</f>
        <v/>
      </c>
      <c r="R578" s="25">
        <f>IF(F578=1,LOOKUP(Q578,{0,4890001,6550001,23500001},{1040000,670000,620000,0}),LOOKUP(Q578,{0,1320001,3360001,4890001,6550001,23500001},{950000,880000,680000,630000,580000,0}))</f>
        <v/>
      </c>
      <c r="S578" s="25">
        <f>MAX(0,ROUNDDOWN(Q578-O578-R578-G578,-3))</f>
        <v/>
      </c>
      <c r="T578" s="25">
        <f>IF(S578&lt;=0,0,ROUNDDOWN(S578*LOOKUP(S578,{0,1950001,3300001,6950001,9000001,18000001,40000001},{0.05,0.1,0.2,0.23,0.33,0.4,0.45})-LOOKUP(S578,{0,1950001,3300001,6950001,9000001,18000001,40000001},{0,97500,427500,636000,1536000,2796000,4796000}),0)+ROUNDDOWN(ROUNDDOWN(S578*LOOKUP(S578,{0,1950001,3300001,6950001,9000001,18000001,40000001},{0.05,0.1,0.2,0.23,0.33,0.4,0.45})-LOOKUP(S578,{0,1950001,3300001,6950001,9000001,18000001,40000001},{0,97500,427500,636000,1536000,2796000,4796000}),0)*0.021,0))</f>
        <v/>
      </c>
      <c r="U578" s="25">
        <f>P578-T578</f>
        <v/>
      </c>
      <c r="V578" s="26">
        <f>IF(AND(P578&gt;0,T578=0),1,0)</f>
        <v/>
      </c>
    </row>
    <row r="579">
      <c r="A579" t="inlineStr">
        <is>
          <t>1万円刻み</t>
        </is>
      </c>
      <c r="B579" s="25">
        <f>'4_1万円刻み'!$A$36</f>
        <v/>
      </c>
      <c r="C579" s="26" t="n">
        <v>1</v>
      </c>
      <c r="D579" s="27" t="n">
        <v>0</v>
      </c>
      <c r="E579" s="26" t="n">
        <v>7</v>
      </c>
      <c r="F579" s="26" t="n">
        <v>1</v>
      </c>
      <c r="G579" s="25" t="n">
        <v>0</v>
      </c>
      <c r="H579" s="25">
        <f>ROUND(B579*0.14575,0)</f>
        <v/>
      </c>
      <c r="I579" s="25">
        <f>B579-H579</f>
        <v/>
      </c>
      <c r="J579" s="25">
        <f>IF(MAX(0,I579-ROUNDUP(IF(I579&lt;=158333,54167,I579*LOOKUP(I579,{0,158334,300000,550000,708331},{0,0.3,0.2,0.1,0})+LOOKUP(I579,{0,158334,300000,550000,708331},{0,6667,36667,91667,162500})),0)-LOOKUP(I579,{0,2120834,2162500,2204167,2245834},{48334,40000,26667,13334,0}))&lt;=0,0,ROUND(MAX(0,I579-ROUNDUP(IF(I579&lt;=158333,54167,I579*LOOKUP(I579,{0,158334,300000,550000,708331},{0,0.3,0.2,0.1,0})+LOOKUP(I579,{0,158334,300000,550000,708331},{0,6667,36667,91667,162500})),0)-LOOKUP(I579,{0,2120834,2162500,2204167,2245834},{48334,40000,26667,13334,0}))*LOOKUP(MAX(0,I579-ROUNDUP(IF(I579&lt;=158333,54167,I579*LOOKUP(I579,{0,158334,300000,550000,708331},{0,0.3,0.2,0.1,0})+LOOKUP(I579,{0,158334,300000,550000,708331},{0,6667,36667,91667,162500})),0)-LOOKUP(I579,{0,2120834,2162500,2204167,2245834},{48334,40000,26667,13334,0})),{0,162501,275001,579167,750001,1500001,3333334},{0.05105,0.1021,0.2042,0.23483,0.33693,0.4084,0.45945})-LOOKUP(MAX(0,I579-ROUNDUP(IF(I579&lt;=158333,54167,I579*LOOKUP(I579,{0,158334,300000,550000,708331},{0,0.3,0.2,0.1,0})+LOOKUP(I579,{0,158334,300000,550000,708331},{0,6667,36667,91667,162500})),0)-LOOKUP(I579,{0,2120834,2162500,2204167,2245834},{48334,40000,26667,13334,0})),{0,162501,275001,579167,750001,1500001,3333334},{0,8296,36374,54113,130688,237893,408061}),-1))</f>
        <v/>
      </c>
      <c r="K579" s="25">
        <f>IF(AND(D579&gt;0,C579&gt;=E579),ROUND(B579*D579,0),0)</f>
        <v/>
      </c>
      <c r="L579" s="25">
        <f>ROUND(K579*0.14575,0)</f>
        <v/>
      </c>
      <c r="M579" s="25">
        <f>IF(K579=0,0,ROUNDDOWN(ROUND((K579-L579)*LOOKUP(I579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79" s="25">
        <f>B579*C579+K579</f>
        <v/>
      </c>
      <c r="O579" s="25">
        <f>H579*C579+L579</f>
        <v/>
      </c>
      <c r="P579" s="25">
        <f>J579*C579+M579</f>
        <v/>
      </c>
      <c r="Q579" s="25">
        <f>IF(F579=1,IF(N579&lt;741000,0,IF(N579&lt;2191000,N579-740000,IF(N579&lt;2193000,1451000,IF(N579&lt;2196000,1453000,IF(N579&lt;2200000,1456000,IF(N579&lt;6600000,ROUND(IF(FLOOR(N579,4000)&lt;=3600000,FLOOR(N579,4000)*0.7-80000,FLOOR(N579,4000)*0.8-440000),0),IF(N579&lt;=8500000,ROUNDDOWN(N579*0.9-1100000,0),N579-1950000))))))),IF(N579&lt;651000,0,IF(N579&lt;1900000,N579-650000,IF(N579&lt;6600000,ROUND(IF(FLOOR(N579,4000)&lt;=3600000,FLOOR(N579,4000)*0.7-80000,FLOOR(N579,4000)*0.8-440000),0),IF(N579&lt;=8500000,ROUNDDOWN(N579*0.9-1100000,0),N579-1950000)))))</f>
        <v/>
      </c>
      <c r="R579" s="25">
        <f>IF(F579=1,LOOKUP(Q579,{0,4890001,6550001,23500001},{1040000,670000,620000,0}),LOOKUP(Q579,{0,1320001,3360001,4890001,6550001,23500001},{950000,880000,680000,630000,580000,0}))</f>
        <v/>
      </c>
      <c r="S579" s="25">
        <f>MAX(0,ROUNDDOWN(Q579-O579-R579-G579,-3))</f>
        <v/>
      </c>
      <c r="T579" s="25">
        <f>IF(S579&lt;=0,0,ROUNDDOWN(S579*LOOKUP(S579,{0,1950001,3300001,6950001,9000001,18000001,40000001},{0.05,0.1,0.2,0.23,0.33,0.4,0.45})-LOOKUP(S579,{0,1950001,3300001,6950001,9000001,18000001,40000001},{0,97500,427500,636000,1536000,2796000,4796000}),0)+ROUNDDOWN(ROUNDDOWN(S579*LOOKUP(S579,{0,1950001,3300001,6950001,9000001,18000001,40000001},{0.05,0.1,0.2,0.23,0.33,0.4,0.45})-LOOKUP(S579,{0,1950001,3300001,6950001,9000001,18000001,40000001},{0,97500,427500,636000,1536000,2796000,4796000}),0)*0.021,0))</f>
        <v/>
      </c>
      <c r="U579" s="25">
        <f>P579-T579</f>
        <v/>
      </c>
      <c r="V579" s="26">
        <f>IF(AND(P579&gt;0,T579=0),1,0)</f>
        <v/>
      </c>
    </row>
    <row r="580">
      <c r="A580" t="inlineStr">
        <is>
          <t>1万円刻み</t>
        </is>
      </c>
      <c r="B580" s="25">
        <f>'4_1万円刻み'!$A$36</f>
        <v/>
      </c>
      <c r="C580" s="26" t="n">
        <v>2</v>
      </c>
      <c r="D580" s="27" t="n">
        <v>0</v>
      </c>
      <c r="E580" s="26" t="n">
        <v>7</v>
      </c>
      <c r="F580" s="26" t="n">
        <v>1</v>
      </c>
      <c r="G580" s="25" t="n">
        <v>0</v>
      </c>
      <c r="H580" s="25">
        <f>ROUND(B580*0.14575,0)</f>
        <v/>
      </c>
      <c r="I580" s="25">
        <f>B580-H580</f>
        <v/>
      </c>
      <c r="J580" s="25">
        <f>IF(MAX(0,I580-ROUNDUP(IF(I580&lt;=158333,54167,I580*LOOKUP(I580,{0,158334,300000,550000,708331},{0,0.3,0.2,0.1,0})+LOOKUP(I580,{0,158334,300000,550000,708331},{0,6667,36667,91667,162500})),0)-LOOKUP(I580,{0,2120834,2162500,2204167,2245834},{48334,40000,26667,13334,0}))&lt;=0,0,ROUND(MAX(0,I580-ROUNDUP(IF(I580&lt;=158333,54167,I580*LOOKUP(I580,{0,158334,300000,550000,708331},{0,0.3,0.2,0.1,0})+LOOKUP(I580,{0,158334,300000,550000,708331},{0,6667,36667,91667,162500})),0)-LOOKUP(I580,{0,2120834,2162500,2204167,2245834},{48334,40000,26667,13334,0}))*LOOKUP(MAX(0,I580-ROUNDUP(IF(I580&lt;=158333,54167,I580*LOOKUP(I580,{0,158334,300000,550000,708331},{0,0.3,0.2,0.1,0})+LOOKUP(I580,{0,158334,300000,550000,708331},{0,6667,36667,91667,162500})),0)-LOOKUP(I580,{0,2120834,2162500,2204167,2245834},{48334,40000,26667,13334,0})),{0,162501,275001,579167,750001,1500001,3333334},{0.05105,0.1021,0.2042,0.23483,0.33693,0.4084,0.45945})-LOOKUP(MAX(0,I580-ROUNDUP(IF(I580&lt;=158333,54167,I580*LOOKUP(I580,{0,158334,300000,550000,708331},{0,0.3,0.2,0.1,0})+LOOKUP(I580,{0,158334,300000,550000,708331},{0,6667,36667,91667,162500})),0)-LOOKUP(I580,{0,2120834,2162500,2204167,2245834},{48334,40000,26667,13334,0})),{0,162501,275001,579167,750001,1500001,3333334},{0,8296,36374,54113,130688,237893,408061}),-1))</f>
        <v/>
      </c>
      <c r="K580" s="25">
        <f>IF(AND(D580&gt;0,C580&gt;=E580),ROUND(B580*D580,0),0)</f>
        <v/>
      </c>
      <c r="L580" s="25">
        <f>ROUND(K580*0.14575,0)</f>
        <v/>
      </c>
      <c r="M580" s="25">
        <f>IF(K580=0,0,ROUNDDOWN(ROUND((K580-L580)*LOOKUP(I580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80" s="25">
        <f>B580*C580+K580</f>
        <v/>
      </c>
      <c r="O580" s="25">
        <f>H580*C580+L580</f>
        <v/>
      </c>
      <c r="P580" s="25">
        <f>J580*C580+M580</f>
        <v/>
      </c>
      <c r="Q580" s="25">
        <f>IF(F580=1,IF(N580&lt;741000,0,IF(N580&lt;2191000,N580-740000,IF(N580&lt;2193000,1451000,IF(N580&lt;2196000,1453000,IF(N580&lt;2200000,1456000,IF(N580&lt;6600000,ROUND(IF(FLOOR(N580,4000)&lt;=3600000,FLOOR(N580,4000)*0.7-80000,FLOOR(N580,4000)*0.8-440000),0),IF(N580&lt;=8500000,ROUNDDOWN(N580*0.9-1100000,0),N580-1950000))))))),IF(N580&lt;651000,0,IF(N580&lt;1900000,N580-650000,IF(N580&lt;6600000,ROUND(IF(FLOOR(N580,4000)&lt;=3600000,FLOOR(N580,4000)*0.7-80000,FLOOR(N580,4000)*0.8-440000),0),IF(N580&lt;=8500000,ROUNDDOWN(N580*0.9-1100000,0),N580-1950000)))))</f>
        <v/>
      </c>
      <c r="R580" s="25">
        <f>IF(F580=1,LOOKUP(Q580,{0,4890001,6550001,23500001},{1040000,670000,620000,0}),LOOKUP(Q580,{0,1320001,3360001,4890001,6550001,23500001},{950000,880000,680000,630000,580000,0}))</f>
        <v/>
      </c>
      <c r="S580" s="25">
        <f>MAX(0,ROUNDDOWN(Q580-O580-R580-G580,-3))</f>
        <v/>
      </c>
      <c r="T580" s="25">
        <f>IF(S580&lt;=0,0,ROUNDDOWN(S580*LOOKUP(S580,{0,1950001,3300001,6950001,9000001,18000001,40000001},{0.05,0.1,0.2,0.23,0.33,0.4,0.45})-LOOKUP(S580,{0,1950001,3300001,6950001,9000001,18000001,40000001},{0,97500,427500,636000,1536000,2796000,4796000}),0)+ROUNDDOWN(ROUNDDOWN(S580*LOOKUP(S580,{0,1950001,3300001,6950001,9000001,18000001,40000001},{0.05,0.1,0.2,0.23,0.33,0.4,0.45})-LOOKUP(S580,{0,1950001,3300001,6950001,9000001,18000001,40000001},{0,97500,427500,636000,1536000,2796000,4796000}),0)*0.021,0))</f>
        <v/>
      </c>
      <c r="U580" s="25">
        <f>P580-T580</f>
        <v/>
      </c>
      <c r="V580" s="26">
        <f>IF(AND(P580&gt;0,T580=0),1,0)</f>
        <v/>
      </c>
    </row>
    <row r="581">
      <c r="A581" t="inlineStr">
        <is>
          <t>1万円刻み</t>
        </is>
      </c>
      <c r="B581" s="25">
        <f>'4_1万円刻み'!$A$36</f>
        <v/>
      </c>
      <c r="C581" s="26" t="n">
        <v>3</v>
      </c>
      <c r="D581" s="27" t="n">
        <v>0</v>
      </c>
      <c r="E581" s="26" t="n">
        <v>7</v>
      </c>
      <c r="F581" s="26" t="n">
        <v>1</v>
      </c>
      <c r="G581" s="25" t="n">
        <v>0</v>
      </c>
      <c r="H581" s="25">
        <f>ROUND(B581*0.14575,0)</f>
        <v/>
      </c>
      <c r="I581" s="25">
        <f>B581-H581</f>
        <v/>
      </c>
      <c r="J581" s="25">
        <f>IF(MAX(0,I581-ROUNDUP(IF(I581&lt;=158333,54167,I581*LOOKUP(I581,{0,158334,300000,550000,708331},{0,0.3,0.2,0.1,0})+LOOKUP(I581,{0,158334,300000,550000,708331},{0,6667,36667,91667,162500})),0)-LOOKUP(I581,{0,2120834,2162500,2204167,2245834},{48334,40000,26667,13334,0}))&lt;=0,0,ROUND(MAX(0,I581-ROUNDUP(IF(I581&lt;=158333,54167,I581*LOOKUP(I581,{0,158334,300000,550000,708331},{0,0.3,0.2,0.1,0})+LOOKUP(I581,{0,158334,300000,550000,708331},{0,6667,36667,91667,162500})),0)-LOOKUP(I581,{0,2120834,2162500,2204167,2245834},{48334,40000,26667,13334,0}))*LOOKUP(MAX(0,I581-ROUNDUP(IF(I581&lt;=158333,54167,I581*LOOKUP(I581,{0,158334,300000,550000,708331},{0,0.3,0.2,0.1,0})+LOOKUP(I581,{0,158334,300000,550000,708331},{0,6667,36667,91667,162500})),0)-LOOKUP(I581,{0,2120834,2162500,2204167,2245834},{48334,40000,26667,13334,0})),{0,162501,275001,579167,750001,1500001,3333334},{0.05105,0.1021,0.2042,0.23483,0.33693,0.4084,0.45945})-LOOKUP(MAX(0,I581-ROUNDUP(IF(I581&lt;=158333,54167,I581*LOOKUP(I581,{0,158334,300000,550000,708331},{0,0.3,0.2,0.1,0})+LOOKUP(I581,{0,158334,300000,550000,708331},{0,6667,36667,91667,162500})),0)-LOOKUP(I581,{0,2120834,2162500,2204167,2245834},{48334,40000,26667,13334,0})),{0,162501,275001,579167,750001,1500001,3333334},{0,8296,36374,54113,130688,237893,408061}),-1))</f>
        <v/>
      </c>
      <c r="K581" s="25">
        <f>IF(AND(D581&gt;0,C581&gt;=E581),ROUND(B581*D581,0),0)</f>
        <v/>
      </c>
      <c r="L581" s="25">
        <f>ROUND(K581*0.14575,0)</f>
        <v/>
      </c>
      <c r="M581" s="25">
        <f>IF(K581=0,0,ROUNDDOWN(ROUND((K581-L581)*LOOKUP(I581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81" s="25">
        <f>B581*C581+K581</f>
        <v/>
      </c>
      <c r="O581" s="25">
        <f>H581*C581+L581</f>
        <v/>
      </c>
      <c r="P581" s="25">
        <f>J581*C581+M581</f>
        <v/>
      </c>
      <c r="Q581" s="25">
        <f>IF(F581=1,IF(N581&lt;741000,0,IF(N581&lt;2191000,N581-740000,IF(N581&lt;2193000,1451000,IF(N581&lt;2196000,1453000,IF(N581&lt;2200000,1456000,IF(N581&lt;6600000,ROUND(IF(FLOOR(N581,4000)&lt;=3600000,FLOOR(N581,4000)*0.7-80000,FLOOR(N581,4000)*0.8-440000),0),IF(N581&lt;=8500000,ROUNDDOWN(N581*0.9-1100000,0),N581-1950000))))))),IF(N581&lt;651000,0,IF(N581&lt;1900000,N581-650000,IF(N581&lt;6600000,ROUND(IF(FLOOR(N581,4000)&lt;=3600000,FLOOR(N581,4000)*0.7-80000,FLOOR(N581,4000)*0.8-440000),0),IF(N581&lt;=8500000,ROUNDDOWN(N581*0.9-1100000,0),N581-1950000)))))</f>
        <v/>
      </c>
      <c r="R581" s="25">
        <f>IF(F581=1,LOOKUP(Q581,{0,4890001,6550001,23500001},{1040000,670000,620000,0}),LOOKUP(Q581,{0,1320001,3360001,4890001,6550001,23500001},{950000,880000,680000,630000,580000,0}))</f>
        <v/>
      </c>
      <c r="S581" s="25">
        <f>MAX(0,ROUNDDOWN(Q581-O581-R581-G581,-3))</f>
        <v/>
      </c>
      <c r="T581" s="25">
        <f>IF(S581&lt;=0,0,ROUNDDOWN(S581*LOOKUP(S581,{0,1950001,3300001,6950001,9000001,18000001,40000001},{0.05,0.1,0.2,0.23,0.33,0.4,0.45})-LOOKUP(S581,{0,1950001,3300001,6950001,9000001,18000001,40000001},{0,97500,427500,636000,1536000,2796000,4796000}),0)+ROUNDDOWN(ROUNDDOWN(S581*LOOKUP(S581,{0,1950001,3300001,6950001,9000001,18000001,40000001},{0.05,0.1,0.2,0.23,0.33,0.4,0.45})-LOOKUP(S581,{0,1950001,3300001,6950001,9000001,18000001,40000001},{0,97500,427500,636000,1536000,2796000,4796000}),0)*0.021,0))</f>
        <v/>
      </c>
      <c r="U581" s="25">
        <f>P581-T581</f>
        <v/>
      </c>
      <c r="V581" s="26">
        <f>IF(AND(P581&gt;0,T581=0),1,0)</f>
        <v/>
      </c>
    </row>
    <row r="582">
      <c r="A582" t="inlineStr">
        <is>
          <t>1万円刻み</t>
        </is>
      </c>
      <c r="B582" s="25">
        <f>'4_1万円刻み'!$A$36</f>
        <v/>
      </c>
      <c r="C582" s="26" t="n">
        <v>4</v>
      </c>
      <c r="D582" s="27" t="n">
        <v>0</v>
      </c>
      <c r="E582" s="26" t="n">
        <v>7</v>
      </c>
      <c r="F582" s="26" t="n">
        <v>1</v>
      </c>
      <c r="G582" s="25" t="n">
        <v>0</v>
      </c>
      <c r="H582" s="25">
        <f>ROUND(B582*0.14575,0)</f>
        <v/>
      </c>
      <c r="I582" s="25">
        <f>B582-H582</f>
        <v/>
      </c>
      <c r="J582" s="25">
        <f>IF(MAX(0,I582-ROUNDUP(IF(I582&lt;=158333,54167,I582*LOOKUP(I582,{0,158334,300000,550000,708331},{0,0.3,0.2,0.1,0})+LOOKUP(I582,{0,158334,300000,550000,708331},{0,6667,36667,91667,162500})),0)-LOOKUP(I582,{0,2120834,2162500,2204167,2245834},{48334,40000,26667,13334,0}))&lt;=0,0,ROUND(MAX(0,I582-ROUNDUP(IF(I582&lt;=158333,54167,I582*LOOKUP(I582,{0,158334,300000,550000,708331},{0,0.3,0.2,0.1,0})+LOOKUP(I582,{0,158334,300000,550000,708331},{0,6667,36667,91667,162500})),0)-LOOKUP(I582,{0,2120834,2162500,2204167,2245834},{48334,40000,26667,13334,0}))*LOOKUP(MAX(0,I582-ROUNDUP(IF(I582&lt;=158333,54167,I582*LOOKUP(I582,{0,158334,300000,550000,708331},{0,0.3,0.2,0.1,0})+LOOKUP(I582,{0,158334,300000,550000,708331},{0,6667,36667,91667,162500})),0)-LOOKUP(I582,{0,2120834,2162500,2204167,2245834},{48334,40000,26667,13334,0})),{0,162501,275001,579167,750001,1500001,3333334},{0.05105,0.1021,0.2042,0.23483,0.33693,0.4084,0.45945})-LOOKUP(MAX(0,I582-ROUNDUP(IF(I582&lt;=158333,54167,I582*LOOKUP(I582,{0,158334,300000,550000,708331},{0,0.3,0.2,0.1,0})+LOOKUP(I582,{0,158334,300000,550000,708331},{0,6667,36667,91667,162500})),0)-LOOKUP(I582,{0,2120834,2162500,2204167,2245834},{48334,40000,26667,13334,0})),{0,162501,275001,579167,750001,1500001,3333334},{0,8296,36374,54113,130688,237893,408061}),-1))</f>
        <v/>
      </c>
      <c r="K582" s="25">
        <f>IF(AND(D582&gt;0,C582&gt;=E582),ROUND(B582*D582,0),0)</f>
        <v/>
      </c>
      <c r="L582" s="25">
        <f>ROUND(K582*0.14575,0)</f>
        <v/>
      </c>
      <c r="M582" s="25">
        <f>IF(K582=0,0,ROUNDDOWN(ROUND((K582-L582)*LOOKUP(I582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82" s="25">
        <f>B582*C582+K582</f>
        <v/>
      </c>
      <c r="O582" s="25">
        <f>H582*C582+L582</f>
        <v/>
      </c>
      <c r="P582" s="25">
        <f>J582*C582+M582</f>
        <v/>
      </c>
      <c r="Q582" s="25">
        <f>IF(F582=1,IF(N582&lt;741000,0,IF(N582&lt;2191000,N582-740000,IF(N582&lt;2193000,1451000,IF(N582&lt;2196000,1453000,IF(N582&lt;2200000,1456000,IF(N582&lt;6600000,ROUND(IF(FLOOR(N582,4000)&lt;=3600000,FLOOR(N582,4000)*0.7-80000,FLOOR(N582,4000)*0.8-440000),0),IF(N582&lt;=8500000,ROUNDDOWN(N582*0.9-1100000,0),N582-1950000))))))),IF(N582&lt;651000,0,IF(N582&lt;1900000,N582-650000,IF(N582&lt;6600000,ROUND(IF(FLOOR(N582,4000)&lt;=3600000,FLOOR(N582,4000)*0.7-80000,FLOOR(N582,4000)*0.8-440000),0),IF(N582&lt;=8500000,ROUNDDOWN(N582*0.9-1100000,0),N582-1950000)))))</f>
        <v/>
      </c>
      <c r="R582" s="25">
        <f>IF(F582=1,LOOKUP(Q582,{0,4890001,6550001,23500001},{1040000,670000,620000,0}),LOOKUP(Q582,{0,1320001,3360001,4890001,6550001,23500001},{950000,880000,680000,630000,580000,0}))</f>
        <v/>
      </c>
      <c r="S582" s="25">
        <f>MAX(0,ROUNDDOWN(Q582-O582-R582-G582,-3))</f>
        <v/>
      </c>
      <c r="T582" s="25">
        <f>IF(S582&lt;=0,0,ROUNDDOWN(S582*LOOKUP(S582,{0,1950001,3300001,6950001,9000001,18000001,40000001},{0.05,0.1,0.2,0.23,0.33,0.4,0.45})-LOOKUP(S582,{0,1950001,3300001,6950001,9000001,18000001,40000001},{0,97500,427500,636000,1536000,2796000,4796000}),0)+ROUNDDOWN(ROUNDDOWN(S582*LOOKUP(S582,{0,1950001,3300001,6950001,9000001,18000001,40000001},{0.05,0.1,0.2,0.23,0.33,0.4,0.45})-LOOKUP(S582,{0,1950001,3300001,6950001,9000001,18000001,40000001},{0,97500,427500,636000,1536000,2796000,4796000}),0)*0.021,0))</f>
        <v/>
      </c>
      <c r="U582" s="25">
        <f>P582-T582</f>
        <v/>
      </c>
      <c r="V582" s="26">
        <f>IF(AND(P582&gt;0,T582=0),1,0)</f>
        <v/>
      </c>
    </row>
    <row r="583">
      <c r="A583" t="inlineStr">
        <is>
          <t>1万円刻み</t>
        </is>
      </c>
      <c r="B583" s="25">
        <f>'4_1万円刻み'!$A$36</f>
        <v/>
      </c>
      <c r="C583" s="26" t="n">
        <v>5</v>
      </c>
      <c r="D583" s="27" t="n">
        <v>0</v>
      </c>
      <c r="E583" s="26" t="n">
        <v>7</v>
      </c>
      <c r="F583" s="26" t="n">
        <v>1</v>
      </c>
      <c r="G583" s="25" t="n">
        <v>0</v>
      </c>
      <c r="H583" s="25">
        <f>ROUND(B583*0.14575,0)</f>
        <v/>
      </c>
      <c r="I583" s="25">
        <f>B583-H583</f>
        <v/>
      </c>
      <c r="J583" s="25">
        <f>IF(MAX(0,I583-ROUNDUP(IF(I583&lt;=158333,54167,I583*LOOKUP(I583,{0,158334,300000,550000,708331},{0,0.3,0.2,0.1,0})+LOOKUP(I583,{0,158334,300000,550000,708331},{0,6667,36667,91667,162500})),0)-LOOKUP(I583,{0,2120834,2162500,2204167,2245834},{48334,40000,26667,13334,0}))&lt;=0,0,ROUND(MAX(0,I583-ROUNDUP(IF(I583&lt;=158333,54167,I583*LOOKUP(I583,{0,158334,300000,550000,708331},{0,0.3,0.2,0.1,0})+LOOKUP(I583,{0,158334,300000,550000,708331},{0,6667,36667,91667,162500})),0)-LOOKUP(I583,{0,2120834,2162500,2204167,2245834},{48334,40000,26667,13334,0}))*LOOKUP(MAX(0,I583-ROUNDUP(IF(I583&lt;=158333,54167,I583*LOOKUP(I583,{0,158334,300000,550000,708331},{0,0.3,0.2,0.1,0})+LOOKUP(I583,{0,158334,300000,550000,708331},{0,6667,36667,91667,162500})),0)-LOOKUP(I583,{0,2120834,2162500,2204167,2245834},{48334,40000,26667,13334,0})),{0,162501,275001,579167,750001,1500001,3333334},{0.05105,0.1021,0.2042,0.23483,0.33693,0.4084,0.45945})-LOOKUP(MAX(0,I583-ROUNDUP(IF(I583&lt;=158333,54167,I583*LOOKUP(I583,{0,158334,300000,550000,708331},{0,0.3,0.2,0.1,0})+LOOKUP(I583,{0,158334,300000,550000,708331},{0,6667,36667,91667,162500})),0)-LOOKUP(I583,{0,2120834,2162500,2204167,2245834},{48334,40000,26667,13334,0})),{0,162501,275001,579167,750001,1500001,3333334},{0,8296,36374,54113,130688,237893,408061}),-1))</f>
        <v/>
      </c>
      <c r="K583" s="25">
        <f>IF(AND(D583&gt;0,C583&gt;=E583),ROUND(B583*D583,0),0)</f>
        <v/>
      </c>
      <c r="L583" s="25">
        <f>ROUND(K583*0.14575,0)</f>
        <v/>
      </c>
      <c r="M583" s="25">
        <f>IF(K583=0,0,ROUNDDOWN(ROUND((K583-L583)*LOOKUP(I583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83" s="25">
        <f>B583*C583+K583</f>
        <v/>
      </c>
      <c r="O583" s="25">
        <f>H583*C583+L583</f>
        <v/>
      </c>
      <c r="P583" s="25">
        <f>J583*C583+M583</f>
        <v/>
      </c>
      <c r="Q583" s="25">
        <f>IF(F583=1,IF(N583&lt;741000,0,IF(N583&lt;2191000,N583-740000,IF(N583&lt;2193000,1451000,IF(N583&lt;2196000,1453000,IF(N583&lt;2200000,1456000,IF(N583&lt;6600000,ROUND(IF(FLOOR(N583,4000)&lt;=3600000,FLOOR(N583,4000)*0.7-80000,FLOOR(N583,4000)*0.8-440000),0),IF(N583&lt;=8500000,ROUNDDOWN(N583*0.9-1100000,0),N583-1950000))))))),IF(N583&lt;651000,0,IF(N583&lt;1900000,N583-650000,IF(N583&lt;6600000,ROUND(IF(FLOOR(N583,4000)&lt;=3600000,FLOOR(N583,4000)*0.7-80000,FLOOR(N583,4000)*0.8-440000),0),IF(N583&lt;=8500000,ROUNDDOWN(N583*0.9-1100000,0),N583-1950000)))))</f>
        <v/>
      </c>
      <c r="R583" s="25">
        <f>IF(F583=1,LOOKUP(Q583,{0,4890001,6550001,23500001},{1040000,670000,620000,0}),LOOKUP(Q583,{0,1320001,3360001,4890001,6550001,23500001},{950000,880000,680000,630000,580000,0}))</f>
        <v/>
      </c>
      <c r="S583" s="25">
        <f>MAX(0,ROUNDDOWN(Q583-O583-R583-G583,-3))</f>
        <v/>
      </c>
      <c r="T583" s="25">
        <f>IF(S583&lt;=0,0,ROUNDDOWN(S583*LOOKUP(S583,{0,1950001,3300001,6950001,9000001,18000001,40000001},{0.05,0.1,0.2,0.23,0.33,0.4,0.45})-LOOKUP(S583,{0,1950001,3300001,6950001,9000001,18000001,40000001},{0,97500,427500,636000,1536000,2796000,4796000}),0)+ROUNDDOWN(ROUNDDOWN(S583*LOOKUP(S583,{0,1950001,3300001,6950001,9000001,18000001,40000001},{0.05,0.1,0.2,0.23,0.33,0.4,0.45})-LOOKUP(S583,{0,1950001,3300001,6950001,9000001,18000001,40000001},{0,97500,427500,636000,1536000,2796000,4796000}),0)*0.021,0))</f>
        <v/>
      </c>
      <c r="U583" s="25">
        <f>P583-T583</f>
        <v/>
      </c>
      <c r="V583" s="26">
        <f>IF(AND(P583&gt;0,T583=0),1,0)</f>
        <v/>
      </c>
    </row>
    <row r="584">
      <c r="A584" t="inlineStr">
        <is>
          <t>1万円刻み</t>
        </is>
      </c>
      <c r="B584" s="25">
        <f>'4_1万円刻み'!$A$36</f>
        <v/>
      </c>
      <c r="C584" s="26" t="n">
        <v>6</v>
      </c>
      <c r="D584" s="27" t="n">
        <v>0</v>
      </c>
      <c r="E584" s="26" t="n">
        <v>7</v>
      </c>
      <c r="F584" s="26" t="n">
        <v>1</v>
      </c>
      <c r="G584" s="25" t="n">
        <v>0</v>
      </c>
      <c r="H584" s="25">
        <f>ROUND(B584*0.14575,0)</f>
        <v/>
      </c>
      <c r="I584" s="25">
        <f>B584-H584</f>
        <v/>
      </c>
      <c r="J584" s="25">
        <f>IF(MAX(0,I584-ROUNDUP(IF(I584&lt;=158333,54167,I584*LOOKUP(I584,{0,158334,300000,550000,708331},{0,0.3,0.2,0.1,0})+LOOKUP(I584,{0,158334,300000,550000,708331},{0,6667,36667,91667,162500})),0)-LOOKUP(I584,{0,2120834,2162500,2204167,2245834},{48334,40000,26667,13334,0}))&lt;=0,0,ROUND(MAX(0,I584-ROUNDUP(IF(I584&lt;=158333,54167,I584*LOOKUP(I584,{0,158334,300000,550000,708331},{0,0.3,0.2,0.1,0})+LOOKUP(I584,{0,158334,300000,550000,708331},{0,6667,36667,91667,162500})),0)-LOOKUP(I584,{0,2120834,2162500,2204167,2245834},{48334,40000,26667,13334,0}))*LOOKUP(MAX(0,I584-ROUNDUP(IF(I584&lt;=158333,54167,I584*LOOKUP(I584,{0,158334,300000,550000,708331},{0,0.3,0.2,0.1,0})+LOOKUP(I584,{0,158334,300000,550000,708331},{0,6667,36667,91667,162500})),0)-LOOKUP(I584,{0,2120834,2162500,2204167,2245834},{48334,40000,26667,13334,0})),{0,162501,275001,579167,750001,1500001,3333334},{0.05105,0.1021,0.2042,0.23483,0.33693,0.4084,0.45945})-LOOKUP(MAX(0,I584-ROUNDUP(IF(I584&lt;=158333,54167,I584*LOOKUP(I584,{0,158334,300000,550000,708331},{0,0.3,0.2,0.1,0})+LOOKUP(I584,{0,158334,300000,550000,708331},{0,6667,36667,91667,162500})),0)-LOOKUP(I584,{0,2120834,2162500,2204167,2245834},{48334,40000,26667,13334,0})),{0,162501,275001,579167,750001,1500001,3333334},{0,8296,36374,54113,130688,237893,408061}),-1))</f>
        <v/>
      </c>
      <c r="K584" s="25">
        <f>IF(AND(D584&gt;0,C584&gt;=E584),ROUND(B584*D584,0),0)</f>
        <v/>
      </c>
      <c r="L584" s="25">
        <f>ROUND(K584*0.14575,0)</f>
        <v/>
      </c>
      <c r="M584" s="25">
        <f>IF(K584=0,0,ROUNDDOWN(ROUND((K584-L584)*LOOKUP(I584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84" s="25">
        <f>B584*C584+K584</f>
        <v/>
      </c>
      <c r="O584" s="25">
        <f>H584*C584+L584</f>
        <v/>
      </c>
      <c r="P584" s="25">
        <f>J584*C584+M584</f>
        <v/>
      </c>
      <c r="Q584" s="25">
        <f>IF(F584=1,IF(N584&lt;741000,0,IF(N584&lt;2191000,N584-740000,IF(N584&lt;2193000,1451000,IF(N584&lt;2196000,1453000,IF(N584&lt;2200000,1456000,IF(N584&lt;6600000,ROUND(IF(FLOOR(N584,4000)&lt;=3600000,FLOOR(N584,4000)*0.7-80000,FLOOR(N584,4000)*0.8-440000),0),IF(N584&lt;=8500000,ROUNDDOWN(N584*0.9-1100000,0),N584-1950000))))))),IF(N584&lt;651000,0,IF(N584&lt;1900000,N584-650000,IF(N584&lt;6600000,ROUND(IF(FLOOR(N584,4000)&lt;=3600000,FLOOR(N584,4000)*0.7-80000,FLOOR(N584,4000)*0.8-440000),0),IF(N584&lt;=8500000,ROUNDDOWN(N584*0.9-1100000,0),N584-1950000)))))</f>
        <v/>
      </c>
      <c r="R584" s="25">
        <f>IF(F584=1,LOOKUP(Q584,{0,4890001,6550001,23500001},{1040000,670000,620000,0}),LOOKUP(Q584,{0,1320001,3360001,4890001,6550001,23500001},{950000,880000,680000,630000,580000,0}))</f>
        <v/>
      </c>
      <c r="S584" s="25">
        <f>MAX(0,ROUNDDOWN(Q584-O584-R584-G584,-3))</f>
        <v/>
      </c>
      <c r="T584" s="25">
        <f>IF(S584&lt;=0,0,ROUNDDOWN(S584*LOOKUP(S584,{0,1950001,3300001,6950001,9000001,18000001,40000001},{0.05,0.1,0.2,0.23,0.33,0.4,0.45})-LOOKUP(S584,{0,1950001,3300001,6950001,9000001,18000001,40000001},{0,97500,427500,636000,1536000,2796000,4796000}),0)+ROUNDDOWN(ROUNDDOWN(S584*LOOKUP(S584,{0,1950001,3300001,6950001,9000001,18000001,40000001},{0.05,0.1,0.2,0.23,0.33,0.4,0.45})-LOOKUP(S584,{0,1950001,3300001,6950001,9000001,18000001,40000001},{0,97500,427500,636000,1536000,2796000,4796000}),0)*0.021,0))</f>
        <v/>
      </c>
      <c r="U584" s="25">
        <f>P584-T584</f>
        <v/>
      </c>
      <c r="V584" s="26">
        <f>IF(AND(P584&gt;0,T584=0),1,0)</f>
        <v/>
      </c>
    </row>
    <row r="585">
      <c r="A585" t="inlineStr">
        <is>
          <t>1万円刻み</t>
        </is>
      </c>
      <c r="B585" s="25">
        <f>'4_1万円刻み'!$A$36</f>
        <v/>
      </c>
      <c r="C585" s="26" t="n">
        <v>7</v>
      </c>
      <c r="D585" s="27" t="n">
        <v>0</v>
      </c>
      <c r="E585" s="26" t="n">
        <v>7</v>
      </c>
      <c r="F585" s="26" t="n">
        <v>1</v>
      </c>
      <c r="G585" s="25" t="n">
        <v>0</v>
      </c>
      <c r="H585" s="25">
        <f>ROUND(B585*0.14575,0)</f>
        <v/>
      </c>
      <c r="I585" s="25">
        <f>B585-H585</f>
        <v/>
      </c>
      <c r="J585" s="25">
        <f>IF(MAX(0,I585-ROUNDUP(IF(I585&lt;=158333,54167,I585*LOOKUP(I585,{0,158334,300000,550000,708331},{0,0.3,0.2,0.1,0})+LOOKUP(I585,{0,158334,300000,550000,708331},{0,6667,36667,91667,162500})),0)-LOOKUP(I585,{0,2120834,2162500,2204167,2245834},{48334,40000,26667,13334,0}))&lt;=0,0,ROUND(MAX(0,I585-ROUNDUP(IF(I585&lt;=158333,54167,I585*LOOKUP(I585,{0,158334,300000,550000,708331},{0,0.3,0.2,0.1,0})+LOOKUP(I585,{0,158334,300000,550000,708331},{0,6667,36667,91667,162500})),0)-LOOKUP(I585,{0,2120834,2162500,2204167,2245834},{48334,40000,26667,13334,0}))*LOOKUP(MAX(0,I585-ROUNDUP(IF(I585&lt;=158333,54167,I585*LOOKUP(I585,{0,158334,300000,550000,708331},{0,0.3,0.2,0.1,0})+LOOKUP(I585,{0,158334,300000,550000,708331},{0,6667,36667,91667,162500})),0)-LOOKUP(I585,{0,2120834,2162500,2204167,2245834},{48334,40000,26667,13334,0})),{0,162501,275001,579167,750001,1500001,3333334},{0.05105,0.1021,0.2042,0.23483,0.33693,0.4084,0.45945})-LOOKUP(MAX(0,I585-ROUNDUP(IF(I585&lt;=158333,54167,I585*LOOKUP(I585,{0,158334,300000,550000,708331},{0,0.3,0.2,0.1,0})+LOOKUP(I585,{0,158334,300000,550000,708331},{0,6667,36667,91667,162500})),0)-LOOKUP(I585,{0,2120834,2162500,2204167,2245834},{48334,40000,26667,13334,0})),{0,162501,275001,579167,750001,1500001,3333334},{0,8296,36374,54113,130688,237893,408061}),-1))</f>
        <v/>
      </c>
      <c r="K585" s="25">
        <f>IF(AND(D585&gt;0,C585&gt;=E585),ROUND(B585*D585,0),0)</f>
        <v/>
      </c>
      <c r="L585" s="25">
        <f>ROUND(K585*0.14575,0)</f>
        <v/>
      </c>
      <c r="M585" s="25">
        <f>IF(K585=0,0,ROUNDDOWN(ROUND((K585-L585)*LOOKUP(I585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85" s="25">
        <f>B585*C585+K585</f>
        <v/>
      </c>
      <c r="O585" s="25">
        <f>H585*C585+L585</f>
        <v/>
      </c>
      <c r="P585" s="25">
        <f>J585*C585+M585</f>
        <v/>
      </c>
      <c r="Q585" s="25">
        <f>IF(F585=1,IF(N585&lt;741000,0,IF(N585&lt;2191000,N585-740000,IF(N585&lt;2193000,1451000,IF(N585&lt;2196000,1453000,IF(N585&lt;2200000,1456000,IF(N585&lt;6600000,ROUND(IF(FLOOR(N585,4000)&lt;=3600000,FLOOR(N585,4000)*0.7-80000,FLOOR(N585,4000)*0.8-440000),0),IF(N585&lt;=8500000,ROUNDDOWN(N585*0.9-1100000,0),N585-1950000))))))),IF(N585&lt;651000,0,IF(N585&lt;1900000,N585-650000,IF(N585&lt;6600000,ROUND(IF(FLOOR(N585,4000)&lt;=3600000,FLOOR(N585,4000)*0.7-80000,FLOOR(N585,4000)*0.8-440000),0),IF(N585&lt;=8500000,ROUNDDOWN(N585*0.9-1100000,0),N585-1950000)))))</f>
        <v/>
      </c>
      <c r="R585" s="25">
        <f>IF(F585=1,LOOKUP(Q585,{0,4890001,6550001,23500001},{1040000,670000,620000,0}),LOOKUP(Q585,{0,1320001,3360001,4890001,6550001,23500001},{950000,880000,680000,630000,580000,0}))</f>
        <v/>
      </c>
      <c r="S585" s="25">
        <f>MAX(0,ROUNDDOWN(Q585-O585-R585-G585,-3))</f>
        <v/>
      </c>
      <c r="T585" s="25">
        <f>IF(S585&lt;=0,0,ROUNDDOWN(S585*LOOKUP(S585,{0,1950001,3300001,6950001,9000001,18000001,40000001},{0.05,0.1,0.2,0.23,0.33,0.4,0.45})-LOOKUP(S585,{0,1950001,3300001,6950001,9000001,18000001,40000001},{0,97500,427500,636000,1536000,2796000,4796000}),0)+ROUNDDOWN(ROUNDDOWN(S585*LOOKUP(S585,{0,1950001,3300001,6950001,9000001,18000001,40000001},{0.05,0.1,0.2,0.23,0.33,0.4,0.45})-LOOKUP(S585,{0,1950001,3300001,6950001,9000001,18000001,40000001},{0,97500,427500,636000,1536000,2796000,4796000}),0)*0.021,0))</f>
        <v/>
      </c>
      <c r="U585" s="25">
        <f>P585-T585</f>
        <v/>
      </c>
      <c r="V585" s="26">
        <f>IF(AND(P585&gt;0,T585=0),1,0)</f>
        <v/>
      </c>
    </row>
    <row r="586">
      <c r="A586" t="inlineStr">
        <is>
          <t>1万円刻み</t>
        </is>
      </c>
      <c r="B586" s="25">
        <f>'4_1万円刻み'!$A$36</f>
        <v/>
      </c>
      <c r="C586" s="26" t="n">
        <v>8</v>
      </c>
      <c r="D586" s="27" t="n">
        <v>0</v>
      </c>
      <c r="E586" s="26" t="n">
        <v>7</v>
      </c>
      <c r="F586" s="26" t="n">
        <v>1</v>
      </c>
      <c r="G586" s="25" t="n">
        <v>0</v>
      </c>
      <c r="H586" s="25">
        <f>ROUND(B586*0.14575,0)</f>
        <v/>
      </c>
      <c r="I586" s="25">
        <f>B586-H586</f>
        <v/>
      </c>
      <c r="J586" s="25">
        <f>IF(MAX(0,I586-ROUNDUP(IF(I586&lt;=158333,54167,I586*LOOKUP(I586,{0,158334,300000,550000,708331},{0,0.3,0.2,0.1,0})+LOOKUP(I586,{0,158334,300000,550000,708331},{0,6667,36667,91667,162500})),0)-LOOKUP(I586,{0,2120834,2162500,2204167,2245834},{48334,40000,26667,13334,0}))&lt;=0,0,ROUND(MAX(0,I586-ROUNDUP(IF(I586&lt;=158333,54167,I586*LOOKUP(I586,{0,158334,300000,550000,708331},{0,0.3,0.2,0.1,0})+LOOKUP(I586,{0,158334,300000,550000,708331},{0,6667,36667,91667,162500})),0)-LOOKUP(I586,{0,2120834,2162500,2204167,2245834},{48334,40000,26667,13334,0}))*LOOKUP(MAX(0,I586-ROUNDUP(IF(I586&lt;=158333,54167,I586*LOOKUP(I586,{0,158334,300000,550000,708331},{0,0.3,0.2,0.1,0})+LOOKUP(I586,{0,158334,300000,550000,708331},{0,6667,36667,91667,162500})),0)-LOOKUP(I586,{0,2120834,2162500,2204167,2245834},{48334,40000,26667,13334,0})),{0,162501,275001,579167,750001,1500001,3333334},{0.05105,0.1021,0.2042,0.23483,0.33693,0.4084,0.45945})-LOOKUP(MAX(0,I586-ROUNDUP(IF(I586&lt;=158333,54167,I586*LOOKUP(I586,{0,158334,300000,550000,708331},{0,0.3,0.2,0.1,0})+LOOKUP(I586,{0,158334,300000,550000,708331},{0,6667,36667,91667,162500})),0)-LOOKUP(I586,{0,2120834,2162500,2204167,2245834},{48334,40000,26667,13334,0})),{0,162501,275001,579167,750001,1500001,3333334},{0,8296,36374,54113,130688,237893,408061}),-1))</f>
        <v/>
      </c>
      <c r="K586" s="25">
        <f>IF(AND(D586&gt;0,C586&gt;=E586),ROUND(B586*D586,0),0)</f>
        <v/>
      </c>
      <c r="L586" s="25">
        <f>ROUND(K586*0.14575,0)</f>
        <v/>
      </c>
      <c r="M586" s="25">
        <f>IF(K586=0,0,ROUNDDOWN(ROUND((K586-L586)*LOOKUP(I586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86" s="25">
        <f>B586*C586+K586</f>
        <v/>
      </c>
      <c r="O586" s="25">
        <f>H586*C586+L586</f>
        <v/>
      </c>
      <c r="P586" s="25">
        <f>J586*C586+M586</f>
        <v/>
      </c>
      <c r="Q586" s="25">
        <f>IF(F586=1,IF(N586&lt;741000,0,IF(N586&lt;2191000,N586-740000,IF(N586&lt;2193000,1451000,IF(N586&lt;2196000,1453000,IF(N586&lt;2200000,1456000,IF(N586&lt;6600000,ROUND(IF(FLOOR(N586,4000)&lt;=3600000,FLOOR(N586,4000)*0.7-80000,FLOOR(N586,4000)*0.8-440000),0),IF(N586&lt;=8500000,ROUNDDOWN(N586*0.9-1100000,0),N586-1950000))))))),IF(N586&lt;651000,0,IF(N586&lt;1900000,N586-650000,IF(N586&lt;6600000,ROUND(IF(FLOOR(N586,4000)&lt;=3600000,FLOOR(N586,4000)*0.7-80000,FLOOR(N586,4000)*0.8-440000),0),IF(N586&lt;=8500000,ROUNDDOWN(N586*0.9-1100000,0),N586-1950000)))))</f>
        <v/>
      </c>
      <c r="R586" s="25">
        <f>IF(F586=1,LOOKUP(Q586,{0,4890001,6550001,23500001},{1040000,670000,620000,0}),LOOKUP(Q586,{0,1320001,3360001,4890001,6550001,23500001},{950000,880000,680000,630000,580000,0}))</f>
        <v/>
      </c>
      <c r="S586" s="25">
        <f>MAX(0,ROUNDDOWN(Q586-O586-R586-G586,-3))</f>
        <v/>
      </c>
      <c r="T586" s="25">
        <f>IF(S586&lt;=0,0,ROUNDDOWN(S586*LOOKUP(S586,{0,1950001,3300001,6950001,9000001,18000001,40000001},{0.05,0.1,0.2,0.23,0.33,0.4,0.45})-LOOKUP(S586,{0,1950001,3300001,6950001,9000001,18000001,40000001},{0,97500,427500,636000,1536000,2796000,4796000}),0)+ROUNDDOWN(ROUNDDOWN(S586*LOOKUP(S586,{0,1950001,3300001,6950001,9000001,18000001,40000001},{0.05,0.1,0.2,0.23,0.33,0.4,0.45})-LOOKUP(S586,{0,1950001,3300001,6950001,9000001,18000001,40000001},{0,97500,427500,636000,1536000,2796000,4796000}),0)*0.021,0))</f>
        <v/>
      </c>
      <c r="U586" s="25">
        <f>P586-T586</f>
        <v/>
      </c>
      <c r="V586" s="26">
        <f>IF(AND(P586&gt;0,T586=0),1,0)</f>
        <v/>
      </c>
    </row>
    <row r="587">
      <c r="A587" t="inlineStr">
        <is>
          <t>1万円刻み</t>
        </is>
      </c>
      <c r="B587" s="25">
        <f>'4_1万円刻み'!$A$36</f>
        <v/>
      </c>
      <c r="C587" s="26" t="n">
        <v>9</v>
      </c>
      <c r="D587" s="27" t="n">
        <v>0</v>
      </c>
      <c r="E587" s="26" t="n">
        <v>7</v>
      </c>
      <c r="F587" s="26" t="n">
        <v>1</v>
      </c>
      <c r="G587" s="25" t="n">
        <v>0</v>
      </c>
      <c r="H587" s="25">
        <f>ROUND(B587*0.14575,0)</f>
        <v/>
      </c>
      <c r="I587" s="25">
        <f>B587-H587</f>
        <v/>
      </c>
      <c r="J587" s="25">
        <f>IF(MAX(0,I587-ROUNDUP(IF(I587&lt;=158333,54167,I587*LOOKUP(I587,{0,158334,300000,550000,708331},{0,0.3,0.2,0.1,0})+LOOKUP(I587,{0,158334,300000,550000,708331},{0,6667,36667,91667,162500})),0)-LOOKUP(I587,{0,2120834,2162500,2204167,2245834},{48334,40000,26667,13334,0}))&lt;=0,0,ROUND(MAX(0,I587-ROUNDUP(IF(I587&lt;=158333,54167,I587*LOOKUP(I587,{0,158334,300000,550000,708331},{0,0.3,0.2,0.1,0})+LOOKUP(I587,{0,158334,300000,550000,708331},{0,6667,36667,91667,162500})),0)-LOOKUP(I587,{0,2120834,2162500,2204167,2245834},{48334,40000,26667,13334,0}))*LOOKUP(MAX(0,I587-ROUNDUP(IF(I587&lt;=158333,54167,I587*LOOKUP(I587,{0,158334,300000,550000,708331},{0,0.3,0.2,0.1,0})+LOOKUP(I587,{0,158334,300000,550000,708331},{0,6667,36667,91667,162500})),0)-LOOKUP(I587,{0,2120834,2162500,2204167,2245834},{48334,40000,26667,13334,0})),{0,162501,275001,579167,750001,1500001,3333334},{0.05105,0.1021,0.2042,0.23483,0.33693,0.4084,0.45945})-LOOKUP(MAX(0,I587-ROUNDUP(IF(I587&lt;=158333,54167,I587*LOOKUP(I587,{0,158334,300000,550000,708331},{0,0.3,0.2,0.1,0})+LOOKUP(I587,{0,158334,300000,550000,708331},{0,6667,36667,91667,162500})),0)-LOOKUP(I587,{0,2120834,2162500,2204167,2245834},{48334,40000,26667,13334,0})),{0,162501,275001,579167,750001,1500001,3333334},{0,8296,36374,54113,130688,237893,408061}),-1))</f>
        <v/>
      </c>
      <c r="K587" s="25">
        <f>IF(AND(D587&gt;0,C587&gt;=E587),ROUND(B587*D587,0),0)</f>
        <v/>
      </c>
      <c r="L587" s="25">
        <f>ROUND(K587*0.14575,0)</f>
        <v/>
      </c>
      <c r="M587" s="25">
        <f>IF(K587=0,0,ROUNDDOWN(ROUND((K587-L587)*LOOKUP(I587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87" s="25">
        <f>B587*C587+K587</f>
        <v/>
      </c>
      <c r="O587" s="25">
        <f>H587*C587+L587</f>
        <v/>
      </c>
      <c r="P587" s="25">
        <f>J587*C587+M587</f>
        <v/>
      </c>
      <c r="Q587" s="25">
        <f>IF(F587=1,IF(N587&lt;741000,0,IF(N587&lt;2191000,N587-740000,IF(N587&lt;2193000,1451000,IF(N587&lt;2196000,1453000,IF(N587&lt;2200000,1456000,IF(N587&lt;6600000,ROUND(IF(FLOOR(N587,4000)&lt;=3600000,FLOOR(N587,4000)*0.7-80000,FLOOR(N587,4000)*0.8-440000),0),IF(N587&lt;=8500000,ROUNDDOWN(N587*0.9-1100000,0),N587-1950000))))))),IF(N587&lt;651000,0,IF(N587&lt;1900000,N587-650000,IF(N587&lt;6600000,ROUND(IF(FLOOR(N587,4000)&lt;=3600000,FLOOR(N587,4000)*0.7-80000,FLOOR(N587,4000)*0.8-440000),0),IF(N587&lt;=8500000,ROUNDDOWN(N587*0.9-1100000,0),N587-1950000)))))</f>
        <v/>
      </c>
      <c r="R587" s="25">
        <f>IF(F587=1,LOOKUP(Q587,{0,4890001,6550001,23500001},{1040000,670000,620000,0}),LOOKUP(Q587,{0,1320001,3360001,4890001,6550001,23500001},{950000,880000,680000,630000,580000,0}))</f>
        <v/>
      </c>
      <c r="S587" s="25">
        <f>MAX(0,ROUNDDOWN(Q587-O587-R587-G587,-3))</f>
        <v/>
      </c>
      <c r="T587" s="25">
        <f>IF(S587&lt;=0,0,ROUNDDOWN(S587*LOOKUP(S587,{0,1950001,3300001,6950001,9000001,18000001,40000001},{0.05,0.1,0.2,0.23,0.33,0.4,0.45})-LOOKUP(S587,{0,1950001,3300001,6950001,9000001,18000001,40000001},{0,97500,427500,636000,1536000,2796000,4796000}),0)+ROUNDDOWN(ROUNDDOWN(S587*LOOKUP(S587,{0,1950001,3300001,6950001,9000001,18000001,40000001},{0.05,0.1,0.2,0.23,0.33,0.4,0.45})-LOOKUP(S587,{0,1950001,3300001,6950001,9000001,18000001,40000001},{0,97500,427500,636000,1536000,2796000,4796000}),0)*0.021,0))</f>
        <v/>
      </c>
      <c r="U587" s="25">
        <f>P587-T587</f>
        <v/>
      </c>
      <c r="V587" s="26">
        <f>IF(AND(P587&gt;0,T587=0),1,0)</f>
        <v/>
      </c>
    </row>
    <row r="588">
      <c r="A588" t="inlineStr">
        <is>
          <t>1万円刻み</t>
        </is>
      </c>
      <c r="B588" s="25">
        <f>'4_1万円刻み'!$A$36</f>
        <v/>
      </c>
      <c r="C588" s="26" t="n">
        <v>10</v>
      </c>
      <c r="D588" s="27" t="n">
        <v>0</v>
      </c>
      <c r="E588" s="26" t="n">
        <v>7</v>
      </c>
      <c r="F588" s="26" t="n">
        <v>1</v>
      </c>
      <c r="G588" s="25" t="n">
        <v>0</v>
      </c>
      <c r="H588" s="25">
        <f>ROUND(B588*0.14575,0)</f>
        <v/>
      </c>
      <c r="I588" s="25">
        <f>B588-H588</f>
        <v/>
      </c>
      <c r="J588" s="25">
        <f>IF(MAX(0,I588-ROUNDUP(IF(I588&lt;=158333,54167,I588*LOOKUP(I588,{0,158334,300000,550000,708331},{0,0.3,0.2,0.1,0})+LOOKUP(I588,{0,158334,300000,550000,708331},{0,6667,36667,91667,162500})),0)-LOOKUP(I588,{0,2120834,2162500,2204167,2245834},{48334,40000,26667,13334,0}))&lt;=0,0,ROUND(MAX(0,I588-ROUNDUP(IF(I588&lt;=158333,54167,I588*LOOKUP(I588,{0,158334,300000,550000,708331},{0,0.3,0.2,0.1,0})+LOOKUP(I588,{0,158334,300000,550000,708331},{0,6667,36667,91667,162500})),0)-LOOKUP(I588,{0,2120834,2162500,2204167,2245834},{48334,40000,26667,13334,0}))*LOOKUP(MAX(0,I588-ROUNDUP(IF(I588&lt;=158333,54167,I588*LOOKUP(I588,{0,158334,300000,550000,708331},{0,0.3,0.2,0.1,0})+LOOKUP(I588,{0,158334,300000,550000,708331},{0,6667,36667,91667,162500})),0)-LOOKUP(I588,{0,2120834,2162500,2204167,2245834},{48334,40000,26667,13334,0})),{0,162501,275001,579167,750001,1500001,3333334},{0.05105,0.1021,0.2042,0.23483,0.33693,0.4084,0.45945})-LOOKUP(MAX(0,I588-ROUNDUP(IF(I588&lt;=158333,54167,I588*LOOKUP(I588,{0,158334,300000,550000,708331},{0,0.3,0.2,0.1,0})+LOOKUP(I588,{0,158334,300000,550000,708331},{0,6667,36667,91667,162500})),0)-LOOKUP(I588,{0,2120834,2162500,2204167,2245834},{48334,40000,26667,13334,0})),{0,162501,275001,579167,750001,1500001,3333334},{0,8296,36374,54113,130688,237893,408061}),-1))</f>
        <v/>
      </c>
      <c r="K588" s="25">
        <f>IF(AND(D588&gt;0,C588&gt;=E588),ROUND(B588*D588,0),0)</f>
        <v/>
      </c>
      <c r="L588" s="25">
        <f>ROUND(K588*0.14575,0)</f>
        <v/>
      </c>
      <c r="M588" s="25">
        <f>IF(K588=0,0,ROUNDDOWN(ROUND((K588-L588)*LOOKUP(I588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88" s="25">
        <f>B588*C588+K588</f>
        <v/>
      </c>
      <c r="O588" s="25">
        <f>H588*C588+L588</f>
        <v/>
      </c>
      <c r="P588" s="25">
        <f>J588*C588+M588</f>
        <v/>
      </c>
      <c r="Q588" s="25">
        <f>IF(F588=1,IF(N588&lt;741000,0,IF(N588&lt;2191000,N588-740000,IF(N588&lt;2193000,1451000,IF(N588&lt;2196000,1453000,IF(N588&lt;2200000,1456000,IF(N588&lt;6600000,ROUND(IF(FLOOR(N588,4000)&lt;=3600000,FLOOR(N588,4000)*0.7-80000,FLOOR(N588,4000)*0.8-440000),0),IF(N588&lt;=8500000,ROUNDDOWN(N588*0.9-1100000,0),N588-1950000))))))),IF(N588&lt;651000,0,IF(N588&lt;1900000,N588-650000,IF(N588&lt;6600000,ROUND(IF(FLOOR(N588,4000)&lt;=3600000,FLOOR(N588,4000)*0.7-80000,FLOOR(N588,4000)*0.8-440000),0),IF(N588&lt;=8500000,ROUNDDOWN(N588*0.9-1100000,0),N588-1950000)))))</f>
        <v/>
      </c>
      <c r="R588" s="25">
        <f>IF(F588=1,LOOKUP(Q588,{0,4890001,6550001,23500001},{1040000,670000,620000,0}),LOOKUP(Q588,{0,1320001,3360001,4890001,6550001,23500001},{950000,880000,680000,630000,580000,0}))</f>
        <v/>
      </c>
      <c r="S588" s="25">
        <f>MAX(0,ROUNDDOWN(Q588-O588-R588-G588,-3))</f>
        <v/>
      </c>
      <c r="T588" s="25">
        <f>IF(S588&lt;=0,0,ROUNDDOWN(S588*LOOKUP(S588,{0,1950001,3300001,6950001,9000001,18000001,40000001},{0.05,0.1,0.2,0.23,0.33,0.4,0.45})-LOOKUP(S588,{0,1950001,3300001,6950001,9000001,18000001,40000001},{0,97500,427500,636000,1536000,2796000,4796000}),0)+ROUNDDOWN(ROUNDDOWN(S588*LOOKUP(S588,{0,1950001,3300001,6950001,9000001,18000001,40000001},{0.05,0.1,0.2,0.23,0.33,0.4,0.45})-LOOKUP(S588,{0,1950001,3300001,6950001,9000001,18000001,40000001},{0,97500,427500,636000,1536000,2796000,4796000}),0)*0.021,0))</f>
        <v/>
      </c>
      <c r="U588" s="25">
        <f>P588-T588</f>
        <v/>
      </c>
      <c r="V588" s="26">
        <f>IF(AND(P588&gt;0,T588=0),1,0)</f>
        <v/>
      </c>
    </row>
    <row r="589">
      <c r="A589" t="inlineStr">
        <is>
          <t>1万円刻み</t>
        </is>
      </c>
      <c r="B589" s="25">
        <f>'4_1万円刻み'!$A$36</f>
        <v/>
      </c>
      <c r="C589" s="26" t="n">
        <v>11</v>
      </c>
      <c r="D589" s="27" t="n">
        <v>0</v>
      </c>
      <c r="E589" s="26" t="n">
        <v>7</v>
      </c>
      <c r="F589" s="26" t="n">
        <v>1</v>
      </c>
      <c r="G589" s="25" t="n">
        <v>0</v>
      </c>
      <c r="H589" s="25">
        <f>ROUND(B589*0.14575,0)</f>
        <v/>
      </c>
      <c r="I589" s="25">
        <f>B589-H589</f>
        <v/>
      </c>
      <c r="J589" s="25">
        <f>IF(MAX(0,I589-ROUNDUP(IF(I589&lt;=158333,54167,I589*LOOKUP(I589,{0,158334,300000,550000,708331},{0,0.3,0.2,0.1,0})+LOOKUP(I589,{0,158334,300000,550000,708331},{0,6667,36667,91667,162500})),0)-LOOKUP(I589,{0,2120834,2162500,2204167,2245834},{48334,40000,26667,13334,0}))&lt;=0,0,ROUND(MAX(0,I589-ROUNDUP(IF(I589&lt;=158333,54167,I589*LOOKUP(I589,{0,158334,300000,550000,708331},{0,0.3,0.2,0.1,0})+LOOKUP(I589,{0,158334,300000,550000,708331},{0,6667,36667,91667,162500})),0)-LOOKUP(I589,{0,2120834,2162500,2204167,2245834},{48334,40000,26667,13334,0}))*LOOKUP(MAX(0,I589-ROUNDUP(IF(I589&lt;=158333,54167,I589*LOOKUP(I589,{0,158334,300000,550000,708331},{0,0.3,0.2,0.1,0})+LOOKUP(I589,{0,158334,300000,550000,708331},{0,6667,36667,91667,162500})),0)-LOOKUP(I589,{0,2120834,2162500,2204167,2245834},{48334,40000,26667,13334,0})),{0,162501,275001,579167,750001,1500001,3333334},{0.05105,0.1021,0.2042,0.23483,0.33693,0.4084,0.45945})-LOOKUP(MAX(0,I589-ROUNDUP(IF(I589&lt;=158333,54167,I589*LOOKUP(I589,{0,158334,300000,550000,708331},{0,0.3,0.2,0.1,0})+LOOKUP(I589,{0,158334,300000,550000,708331},{0,6667,36667,91667,162500})),0)-LOOKUP(I589,{0,2120834,2162500,2204167,2245834},{48334,40000,26667,13334,0})),{0,162501,275001,579167,750001,1500001,3333334},{0,8296,36374,54113,130688,237893,408061}),-1))</f>
        <v/>
      </c>
      <c r="K589" s="25">
        <f>IF(AND(D589&gt;0,C589&gt;=E589),ROUND(B589*D589,0),0)</f>
        <v/>
      </c>
      <c r="L589" s="25">
        <f>ROUND(K589*0.14575,0)</f>
        <v/>
      </c>
      <c r="M589" s="25">
        <f>IF(K589=0,0,ROUNDDOWN(ROUND((K589-L589)*LOOKUP(I589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89" s="25">
        <f>B589*C589+K589</f>
        <v/>
      </c>
      <c r="O589" s="25">
        <f>H589*C589+L589</f>
        <v/>
      </c>
      <c r="P589" s="25">
        <f>J589*C589+M589</f>
        <v/>
      </c>
      <c r="Q589" s="25">
        <f>IF(F589=1,IF(N589&lt;741000,0,IF(N589&lt;2191000,N589-740000,IF(N589&lt;2193000,1451000,IF(N589&lt;2196000,1453000,IF(N589&lt;2200000,1456000,IF(N589&lt;6600000,ROUND(IF(FLOOR(N589,4000)&lt;=3600000,FLOOR(N589,4000)*0.7-80000,FLOOR(N589,4000)*0.8-440000),0),IF(N589&lt;=8500000,ROUNDDOWN(N589*0.9-1100000,0),N589-1950000))))))),IF(N589&lt;651000,0,IF(N589&lt;1900000,N589-650000,IF(N589&lt;6600000,ROUND(IF(FLOOR(N589,4000)&lt;=3600000,FLOOR(N589,4000)*0.7-80000,FLOOR(N589,4000)*0.8-440000),0),IF(N589&lt;=8500000,ROUNDDOWN(N589*0.9-1100000,0),N589-1950000)))))</f>
        <v/>
      </c>
      <c r="R589" s="25">
        <f>IF(F589=1,LOOKUP(Q589,{0,4890001,6550001,23500001},{1040000,670000,620000,0}),LOOKUP(Q589,{0,1320001,3360001,4890001,6550001,23500001},{950000,880000,680000,630000,580000,0}))</f>
        <v/>
      </c>
      <c r="S589" s="25">
        <f>MAX(0,ROUNDDOWN(Q589-O589-R589-G589,-3))</f>
        <v/>
      </c>
      <c r="T589" s="25">
        <f>IF(S589&lt;=0,0,ROUNDDOWN(S589*LOOKUP(S589,{0,1950001,3300001,6950001,9000001,18000001,40000001},{0.05,0.1,0.2,0.23,0.33,0.4,0.45})-LOOKUP(S589,{0,1950001,3300001,6950001,9000001,18000001,40000001},{0,97500,427500,636000,1536000,2796000,4796000}),0)+ROUNDDOWN(ROUNDDOWN(S589*LOOKUP(S589,{0,1950001,3300001,6950001,9000001,18000001,40000001},{0.05,0.1,0.2,0.23,0.33,0.4,0.45})-LOOKUP(S589,{0,1950001,3300001,6950001,9000001,18000001,40000001},{0,97500,427500,636000,1536000,2796000,4796000}),0)*0.021,0))</f>
        <v/>
      </c>
      <c r="U589" s="25">
        <f>P589-T589</f>
        <v/>
      </c>
      <c r="V589" s="26">
        <f>IF(AND(P589&gt;0,T589=0),1,0)</f>
        <v/>
      </c>
    </row>
    <row r="590">
      <c r="A590" t="inlineStr">
        <is>
          <t>1万円刻み</t>
        </is>
      </c>
      <c r="B590" s="25">
        <f>'4_1万円刻み'!$A$36</f>
        <v/>
      </c>
      <c r="C590" s="26" t="n">
        <v>12</v>
      </c>
      <c r="D590" s="27" t="n">
        <v>0</v>
      </c>
      <c r="E590" s="26" t="n">
        <v>7</v>
      </c>
      <c r="F590" s="26" t="n">
        <v>1</v>
      </c>
      <c r="G590" s="25" t="n">
        <v>0</v>
      </c>
      <c r="H590" s="25">
        <f>ROUND(B590*0.14575,0)</f>
        <v/>
      </c>
      <c r="I590" s="25">
        <f>B590-H590</f>
        <v/>
      </c>
      <c r="J590" s="25">
        <f>IF(MAX(0,I590-ROUNDUP(IF(I590&lt;=158333,54167,I590*LOOKUP(I590,{0,158334,300000,550000,708331},{0,0.3,0.2,0.1,0})+LOOKUP(I590,{0,158334,300000,550000,708331},{0,6667,36667,91667,162500})),0)-LOOKUP(I590,{0,2120834,2162500,2204167,2245834},{48334,40000,26667,13334,0}))&lt;=0,0,ROUND(MAX(0,I590-ROUNDUP(IF(I590&lt;=158333,54167,I590*LOOKUP(I590,{0,158334,300000,550000,708331},{0,0.3,0.2,0.1,0})+LOOKUP(I590,{0,158334,300000,550000,708331},{0,6667,36667,91667,162500})),0)-LOOKUP(I590,{0,2120834,2162500,2204167,2245834},{48334,40000,26667,13334,0}))*LOOKUP(MAX(0,I590-ROUNDUP(IF(I590&lt;=158333,54167,I590*LOOKUP(I590,{0,158334,300000,550000,708331},{0,0.3,0.2,0.1,0})+LOOKUP(I590,{0,158334,300000,550000,708331},{0,6667,36667,91667,162500})),0)-LOOKUP(I590,{0,2120834,2162500,2204167,2245834},{48334,40000,26667,13334,0})),{0,162501,275001,579167,750001,1500001,3333334},{0.05105,0.1021,0.2042,0.23483,0.33693,0.4084,0.45945})-LOOKUP(MAX(0,I590-ROUNDUP(IF(I590&lt;=158333,54167,I590*LOOKUP(I590,{0,158334,300000,550000,708331},{0,0.3,0.2,0.1,0})+LOOKUP(I590,{0,158334,300000,550000,708331},{0,6667,36667,91667,162500})),0)-LOOKUP(I590,{0,2120834,2162500,2204167,2245834},{48334,40000,26667,13334,0})),{0,162501,275001,579167,750001,1500001,3333334},{0,8296,36374,54113,130688,237893,408061}),-1))</f>
        <v/>
      </c>
      <c r="K590" s="25">
        <f>IF(AND(D590&gt;0,C590&gt;=E590),ROUND(B590*D590,0),0)</f>
        <v/>
      </c>
      <c r="L590" s="25">
        <f>ROUND(K590*0.14575,0)</f>
        <v/>
      </c>
      <c r="M590" s="25">
        <f>IF(K590=0,0,ROUNDDOWN(ROUND((K590-L590)*LOOKUP(I590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90" s="25">
        <f>B590*C590+K590</f>
        <v/>
      </c>
      <c r="O590" s="25">
        <f>H590*C590+L590</f>
        <v/>
      </c>
      <c r="P590" s="25">
        <f>J590*C590+M590</f>
        <v/>
      </c>
      <c r="Q590" s="25">
        <f>IF(F590=1,IF(N590&lt;741000,0,IF(N590&lt;2191000,N590-740000,IF(N590&lt;2193000,1451000,IF(N590&lt;2196000,1453000,IF(N590&lt;2200000,1456000,IF(N590&lt;6600000,ROUND(IF(FLOOR(N590,4000)&lt;=3600000,FLOOR(N590,4000)*0.7-80000,FLOOR(N590,4000)*0.8-440000),0),IF(N590&lt;=8500000,ROUNDDOWN(N590*0.9-1100000,0),N590-1950000))))))),IF(N590&lt;651000,0,IF(N590&lt;1900000,N590-650000,IF(N590&lt;6600000,ROUND(IF(FLOOR(N590,4000)&lt;=3600000,FLOOR(N590,4000)*0.7-80000,FLOOR(N590,4000)*0.8-440000),0),IF(N590&lt;=8500000,ROUNDDOWN(N590*0.9-1100000,0),N590-1950000)))))</f>
        <v/>
      </c>
      <c r="R590" s="25">
        <f>IF(F590=1,LOOKUP(Q590,{0,4890001,6550001,23500001},{1040000,670000,620000,0}),LOOKUP(Q590,{0,1320001,3360001,4890001,6550001,23500001},{950000,880000,680000,630000,580000,0}))</f>
        <v/>
      </c>
      <c r="S590" s="25">
        <f>MAX(0,ROUNDDOWN(Q590-O590-R590-G590,-3))</f>
        <v/>
      </c>
      <c r="T590" s="25">
        <f>IF(S590&lt;=0,0,ROUNDDOWN(S590*LOOKUP(S590,{0,1950001,3300001,6950001,9000001,18000001,40000001},{0.05,0.1,0.2,0.23,0.33,0.4,0.45})-LOOKUP(S590,{0,1950001,3300001,6950001,9000001,18000001,40000001},{0,97500,427500,636000,1536000,2796000,4796000}),0)+ROUNDDOWN(ROUNDDOWN(S590*LOOKUP(S590,{0,1950001,3300001,6950001,9000001,18000001,40000001},{0.05,0.1,0.2,0.23,0.33,0.4,0.45})-LOOKUP(S590,{0,1950001,3300001,6950001,9000001,18000001,40000001},{0,97500,427500,636000,1536000,2796000,4796000}),0)*0.021,0))</f>
        <v/>
      </c>
      <c r="U590" s="25">
        <f>P590-T590</f>
        <v/>
      </c>
      <c r="V590" s="26">
        <f>IF(AND(P590&gt;0,T590=0),1,0)</f>
        <v/>
      </c>
    </row>
    <row r="591">
      <c r="A591" t="inlineStr">
        <is>
          <t>1万円刻み</t>
        </is>
      </c>
      <c r="B591" s="25">
        <f>'4_1万円刻み'!$A$37</f>
        <v/>
      </c>
      <c r="C591" s="26" t="n">
        <v>1</v>
      </c>
      <c r="D591" s="27" t="n">
        <v>0</v>
      </c>
      <c r="E591" s="26" t="n">
        <v>7</v>
      </c>
      <c r="F591" s="26" t="n">
        <v>1</v>
      </c>
      <c r="G591" s="25" t="n">
        <v>0</v>
      </c>
      <c r="H591" s="25">
        <f>ROUND(B591*0.14575,0)</f>
        <v/>
      </c>
      <c r="I591" s="25">
        <f>B591-H591</f>
        <v/>
      </c>
      <c r="J591" s="25">
        <f>IF(MAX(0,I591-ROUNDUP(IF(I591&lt;=158333,54167,I591*LOOKUP(I591,{0,158334,300000,550000,708331},{0,0.3,0.2,0.1,0})+LOOKUP(I591,{0,158334,300000,550000,708331},{0,6667,36667,91667,162500})),0)-LOOKUP(I591,{0,2120834,2162500,2204167,2245834},{48334,40000,26667,13334,0}))&lt;=0,0,ROUND(MAX(0,I591-ROUNDUP(IF(I591&lt;=158333,54167,I591*LOOKUP(I591,{0,158334,300000,550000,708331},{0,0.3,0.2,0.1,0})+LOOKUP(I591,{0,158334,300000,550000,708331},{0,6667,36667,91667,162500})),0)-LOOKUP(I591,{0,2120834,2162500,2204167,2245834},{48334,40000,26667,13334,0}))*LOOKUP(MAX(0,I591-ROUNDUP(IF(I591&lt;=158333,54167,I591*LOOKUP(I591,{0,158334,300000,550000,708331},{0,0.3,0.2,0.1,0})+LOOKUP(I591,{0,158334,300000,550000,708331},{0,6667,36667,91667,162500})),0)-LOOKUP(I591,{0,2120834,2162500,2204167,2245834},{48334,40000,26667,13334,0})),{0,162501,275001,579167,750001,1500001,3333334},{0.05105,0.1021,0.2042,0.23483,0.33693,0.4084,0.45945})-LOOKUP(MAX(0,I591-ROUNDUP(IF(I591&lt;=158333,54167,I591*LOOKUP(I591,{0,158334,300000,550000,708331},{0,0.3,0.2,0.1,0})+LOOKUP(I591,{0,158334,300000,550000,708331},{0,6667,36667,91667,162500})),0)-LOOKUP(I591,{0,2120834,2162500,2204167,2245834},{48334,40000,26667,13334,0})),{0,162501,275001,579167,750001,1500001,3333334},{0,8296,36374,54113,130688,237893,408061}),-1))</f>
        <v/>
      </c>
      <c r="K591" s="25">
        <f>IF(AND(D591&gt;0,C591&gt;=E591),ROUND(B591*D591,0),0)</f>
        <v/>
      </c>
      <c r="L591" s="25">
        <f>ROUND(K591*0.14575,0)</f>
        <v/>
      </c>
      <c r="M591" s="25">
        <f>IF(K591=0,0,ROUNDDOWN(ROUND((K591-L591)*LOOKUP(I591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91" s="25">
        <f>B591*C591+K591</f>
        <v/>
      </c>
      <c r="O591" s="25">
        <f>H591*C591+L591</f>
        <v/>
      </c>
      <c r="P591" s="25">
        <f>J591*C591+M591</f>
        <v/>
      </c>
      <c r="Q591" s="25">
        <f>IF(F591=1,IF(N591&lt;741000,0,IF(N591&lt;2191000,N591-740000,IF(N591&lt;2193000,1451000,IF(N591&lt;2196000,1453000,IF(N591&lt;2200000,1456000,IF(N591&lt;6600000,ROUND(IF(FLOOR(N591,4000)&lt;=3600000,FLOOR(N591,4000)*0.7-80000,FLOOR(N591,4000)*0.8-440000),0),IF(N591&lt;=8500000,ROUNDDOWN(N591*0.9-1100000,0),N591-1950000))))))),IF(N591&lt;651000,0,IF(N591&lt;1900000,N591-650000,IF(N591&lt;6600000,ROUND(IF(FLOOR(N591,4000)&lt;=3600000,FLOOR(N591,4000)*0.7-80000,FLOOR(N591,4000)*0.8-440000),0),IF(N591&lt;=8500000,ROUNDDOWN(N591*0.9-1100000,0),N591-1950000)))))</f>
        <v/>
      </c>
      <c r="R591" s="25">
        <f>IF(F591=1,LOOKUP(Q591,{0,4890001,6550001,23500001},{1040000,670000,620000,0}),LOOKUP(Q591,{0,1320001,3360001,4890001,6550001,23500001},{950000,880000,680000,630000,580000,0}))</f>
        <v/>
      </c>
      <c r="S591" s="25">
        <f>MAX(0,ROUNDDOWN(Q591-O591-R591-G591,-3))</f>
        <v/>
      </c>
      <c r="T591" s="25">
        <f>IF(S591&lt;=0,0,ROUNDDOWN(S591*LOOKUP(S591,{0,1950001,3300001,6950001,9000001,18000001,40000001},{0.05,0.1,0.2,0.23,0.33,0.4,0.45})-LOOKUP(S591,{0,1950001,3300001,6950001,9000001,18000001,40000001},{0,97500,427500,636000,1536000,2796000,4796000}),0)+ROUNDDOWN(ROUNDDOWN(S591*LOOKUP(S591,{0,1950001,3300001,6950001,9000001,18000001,40000001},{0.05,0.1,0.2,0.23,0.33,0.4,0.45})-LOOKUP(S591,{0,1950001,3300001,6950001,9000001,18000001,40000001},{0,97500,427500,636000,1536000,2796000,4796000}),0)*0.021,0))</f>
        <v/>
      </c>
      <c r="U591" s="25">
        <f>P591-T591</f>
        <v/>
      </c>
      <c r="V591" s="26">
        <f>IF(AND(P591&gt;0,T591=0),1,0)</f>
        <v/>
      </c>
    </row>
    <row r="592">
      <c r="A592" t="inlineStr">
        <is>
          <t>1万円刻み</t>
        </is>
      </c>
      <c r="B592" s="25">
        <f>'4_1万円刻み'!$A$37</f>
        <v/>
      </c>
      <c r="C592" s="26" t="n">
        <v>2</v>
      </c>
      <c r="D592" s="27" t="n">
        <v>0</v>
      </c>
      <c r="E592" s="26" t="n">
        <v>7</v>
      </c>
      <c r="F592" s="26" t="n">
        <v>1</v>
      </c>
      <c r="G592" s="25" t="n">
        <v>0</v>
      </c>
      <c r="H592" s="25">
        <f>ROUND(B592*0.14575,0)</f>
        <v/>
      </c>
      <c r="I592" s="25">
        <f>B592-H592</f>
        <v/>
      </c>
      <c r="J592" s="25">
        <f>IF(MAX(0,I592-ROUNDUP(IF(I592&lt;=158333,54167,I592*LOOKUP(I592,{0,158334,300000,550000,708331},{0,0.3,0.2,0.1,0})+LOOKUP(I592,{0,158334,300000,550000,708331},{0,6667,36667,91667,162500})),0)-LOOKUP(I592,{0,2120834,2162500,2204167,2245834},{48334,40000,26667,13334,0}))&lt;=0,0,ROUND(MAX(0,I592-ROUNDUP(IF(I592&lt;=158333,54167,I592*LOOKUP(I592,{0,158334,300000,550000,708331},{0,0.3,0.2,0.1,0})+LOOKUP(I592,{0,158334,300000,550000,708331},{0,6667,36667,91667,162500})),0)-LOOKUP(I592,{0,2120834,2162500,2204167,2245834},{48334,40000,26667,13334,0}))*LOOKUP(MAX(0,I592-ROUNDUP(IF(I592&lt;=158333,54167,I592*LOOKUP(I592,{0,158334,300000,550000,708331},{0,0.3,0.2,0.1,0})+LOOKUP(I592,{0,158334,300000,550000,708331},{0,6667,36667,91667,162500})),0)-LOOKUP(I592,{0,2120834,2162500,2204167,2245834},{48334,40000,26667,13334,0})),{0,162501,275001,579167,750001,1500001,3333334},{0.05105,0.1021,0.2042,0.23483,0.33693,0.4084,0.45945})-LOOKUP(MAX(0,I592-ROUNDUP(IF(I592&lt;=158333,54167,I592*LOOKUP(I592,{0,158334,300000,550000,708331},{0,0.3,0.2,0.1,0})+LOOKUP(I592,{0,158334,300000,550000,708331},{0,6667,36667,91667,162500})),0)-LOOKUP(I592,{0,2120834,2162500,2204167,2245834},{48334,40000,26667,13334,0})),{0,162501,275001,579167,750001,1500001,3333334},{0,8296,36374,54113,130688,237893,408061}),-1))</f>
        <v/>
      </c>
      <c r="K592" s="25">
        <f>IF(AND(D592&gt;0,C592&gt;=E592),ROUND(B592*D592,0),0)</f>
        <v/>
      </c>
      <c r="L592" s="25">
        <f>ROUND(K592*0.14575,0)</f>
        <v/>
      </c>
      <c r="M592" s="25">
        <f>IF(K592=0,0,ROUNDDOWN(ROUND((K592-L592)*LOOKUP(I592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92" s="25">
        <f>B592*C592+K592</f>
        <v/>
      </c>
      <c r="O592" s="25">
        <f>H592*C592+L592</f>
        <v/>
      </c>
      <c r="P592" s="25">
        <f>J592*C592+M592</f>
        <v/>
      </c>
      <c r="Q592" s="25">
        <f>IF(F592=1,IF(N592&lt;741000,0,IF(N592&lt;2191000,N592-740000,IF(N592&lt;2193000,1451000,IF(N592&lt;2196000,1453000,IF(N592&lt;2200000,1456000,IF(N592&lt;6600000,ROUND(IF(FLOOR(N592,4000)&lt;=3600000,FLOOR(N592,4000)*0.7-80000,FLOOR(N592,4000)*0.8-440000),0),IF(N592&lt;=8500000,ROUNDDOWN(N592*0.9-1100000,0),N592-1950000))))))),IF(N592&lt;651000,0,IF(N592&lt;1900000,N592-650000,IF(N592&lt;6600000,ROUND(IF(FLOOR(N592,4000)&lt;=3600000,FLOOR(N592,4000)*0.7-80000,FLOOR(N592,4000)*0.8-440000),0),IF(N592&lt;=8500000,ROUNDDOWN(N592*0.9-1100000,0),N592-1950000)))))</f>
        <v/>
      </c>
      <c r="R592" s="25">
        <f>IF(F592=1,LOOKUP(Q592,{0,4890001,6550001,23500001},{1040000,670000,620000,0}),LOOKUP(Q592,{0,1320001,3360001,4890001,6550001,23500001},{950000,880000,680000,630000,580000,0}))</f>
        <v/>
      </c>
      <c r="S592" s="25">
        <f>MAX(0,ROUNDDOWN(Q592-O592-R592-G592,-3))</f>
        <v/>
      </c>
      <c r="T592" s="25">
        <f>IF(S592&lt;=0,0,ROUNDDOWN(S592*LOOKUP(S592,{0,1950001,3300001,6950001,9000001,18000001,40000001},{0.05,0.1,0.2,0.23,0.33,0.4,0.45})-LOOKUP(S592,{0,1950001,3300001,6950001,9000001,18000001,40000001},{0,97500,427500,636000,1536000,2796000,4796000}),0)+ROUNDDOWN(ROUNDDOWN(S592*LOOKUP(S592,{0,1950001,3300001,6950001,9000001,18000001,40000001},{0.05,0.1,0.2,0.23,0.33,0.4,0.45})-LOOKUP(S592,{0,1950001,3300001,6950001,9000001,18000001,40000001},{0,97500,427500,636000,1536000,2796000,4796000}),0)*0.021,0))</f>
        <v/>
      </c>
      <c r="U592" s="25">
        <f>P592-T592</f>
        <v/>
      </c>
      <c r="V592" s="26">
        <f>IF(AND(P592&gt;0,T592=0),1,0)</f>
        <v/>
      </c>
    </row>
    <row r="593">
      <c r="A593" t="inlineStr">
        <is>
          <t>1万円刻み</t>
        </is>
      </c>
      <c r="B593" s="25">
        <f>'4_1万円刻み'!$A$37</f>
        <v/>
      </c>
      <c r="C593" s="26" t="n">
        <v>3</v>
      </c>
      <c r="D593" s="27" t="n">
        <v>0</v>
      </c>
      <c r="E593" s="26" t="n">
        <v>7</v>
      </c>
      <c r="F593" s="26" t="n">
        <v>1</v>
      </c>
      <c r="G593" s="25" t="n">
        <v>0</v>
      </c>
      <c r="H593" s="25">
        <f>ROUND(B593*0.14575,0)</f>
        <v/>
      </c>
      <c r="I593" s="25">
        <f>B593-H593</f>
        <v/>
      </c>
      <c r="J593" s="25">
        <f>IF(MAX(0,I593-ROUNDUP(IF(I593&lt;=158333,54167,I593*LOOKUP(I593,{0,158334,300000,550000,708331},{0,0.3,0.2,0.1,0})+LOOKUP(I593,{0,158334,300000,550000,708331},{0,6667,36667,91667,162500})),0)-LOOKUP(I593,{0,2120834,2162500,2204167,2245834},{48334,40000,26667,13334,0}))&lt;=0,0,ROUND(MAX(0,I593-ROUNDUP(IF(I593&lt;=158333,54167,I593*LOOKUP(I593,{0,158334,300000,550000,708331},{0,0.3,0.2,0.1,0})+LOOKUP(I593,{0,158334,300000,550000,708331},{0,6667,36667,91667,162500})),0)-LOOKUP(I593,{0,2120834,2162500,2204167,2245834},{48334,40000,26667,13334,0}))*LOOKUP(MAX(0,I593-ROUNDUP(IF(I593&lt;=158333,54167,I593*LOOKUP(I593,{0,158334,300000,550000,708331},{0,0.3,0.2,0.1,0})+LOOKUP(I593,{0,158334,300000,550000,708331},{0,6667,36667,91667,162500})),0)-LOOKUP(I593,{0,2120834,2162500,2204167,2245834},{48334,40000,26667,13334,0})),{0,162501,275001,579167,750001,1500001,3333334},{0.05105,0.1021,0.2042,0.23483,0.33693,0.4084,0.45945})-LOOKUP(MAX(0,I593-ROUNDUP(IF(I593&lt;=158333,54167,I593*LOOKUP(I593,{0,158334,300000,550000,708331},{0,0.3,0.2,0.1,0})+LOOKUP(I593,{0,158334,300000,550000,708331},{0,6667,36667,91667,162500})),0)-LOOKUP(I593,{0,2120834,2162500,2204167,2245834},{48334,40000,26667,13334,0})),{0,162501,275001,579167,750001,1500001,3333334},{0,8296,36374,54113,130688,237893,408061}),-1))</f>
        <v/>
      </c>
      <c r="K593" s="25">
        <f>IF(AND(D593&gt;0,C593&gt;=E593),ROUND(B593*D593,0),0)</f>
        <v/>
      </c>
      <c r="L593" s="25">
        <f>ROUND(K593*0.14575,0)</f>
        <v/>
      </c>
      <c r="M593" s="25">
        <f>IF(K593=0,0,ROUNDDOWN(ROUND((K593-L593)*LOOKUP(I593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93" s="25">
        <f>B593*C593+K593</f>
        <v/>
      </c>
      <c r="O593" s="25">
        <f>H593*C593+L593</f>
        <v/>
      </c>
      <c r="P593" s="25">
        <f>J593*C593+M593</f>
        <v/>
      </c>
      <c r="Q593" s="25">
        <f>IF(F593=1,IF(N593&lt;741000,0,IF(N593&lt;2191000,N593-740000,IF(N593&lt;2193000,1451000,IF(N593&lt;2196000,1453000,IF(N593&lt;2200000,1456000,IF(N593&lt;6600000,ROUND(IF(FLOOR(N593,4000)&lt;=3600000,FLOOR(N593,4000)*0.7-80000,FLOOR(N593,4000)*0.8-440000),0),IF(N593&lt;=8500000,ROUNDDOWN(N593*0.9-1100000,0),N593-1950000))))))),IF(N593&lt;651000,0,IF(N593&lt;1900000,N593-650000,IF(N593&lt;6600000,ROUND(IF(FLOOR(N593,4000)&lt;=3600000,FLOOR(N593,4000)*0.7-80000,FLOOR(N593,4000)*0.8-440000),0),IF(N593&lt;=8500000,ROUNDDOWN(N593*0.9-1100000,0),N593-1950000)))))</f>
        <v/>
      </c>
      <c r="R593" s="25">
        <f>IF(F593=1,LOOKUP(Q593,{0,4890001,6550001,23500001},{1040000,670000,620000,0}),LOOKUP(Q593,{0,1320001,3360001,4890001,6550001,23500001},{950000,880000,680000,630000,580000,0}))</f>
        <v/>
      </c>
      <c r="S593" s="25">
        <f>MAX(0,ROUNDDOWN(Q593-O593-R593-G593,-3))</f>
        <v/>
      </c>
      <c r="T593" s="25">
        <f>IF(S593&lt;=0,0,ROUNDDOWN(S593*LOOKUP(S593,{0,1950001,3300001,6950001,9000001,18000001,40000001},{0.05,0.1,0.2,0.23,0.33,0.4,0.45})-LOOKUP(S593,{0,1950001,3300001,6950001,9000001,18000001,40000001},{0,97500,427500,636000,1536000,2796000,4796000}),0)+ROUNDDOWN(ROUNDDOWN(S593*LOOKUP(S593,{0,1950001,3300001,6950001,9000001,18000001,40000001},{0.05,0.1,0.2,0.23,0.33,0.4,0.45})-LOOKUP(S593,{0,1950001,3300001,6950001,9000001,18000001,40000001},{0,97500,427500,636000,1536000,2796000,4796000}),0)*0.021,0))</f>
        <v/>
      </c>
      <c r="U593" s="25">
        <f>P593-T593</f>
        <v/>
      </c>
      <c r="V593" s="26">
        <f>IF(AND(P593&gt;0,T593=0),1,0)</f>
        <v/>
      </c>
    </row>
    <row r="594">
      <c r="A594" t="inlineStr">
        <is>
          <t>1万円刻み</t>
        </is>
      </c>
      <c r="B594" s="25">
        <f>'4_1万円刻み'!$A$37</f>
        <v/>
      </c>
      <c r="C594" s="26" t="n">
        <v>4</v>
      </c>
      <c r="D594" s="27" t="n">
        <v>0</v>
      </c>
      <c r="E594" s="26" t="n">
        <v>7</v>
      </c>
      <c r="F594" s="26" t="n">
        <v>1</v>
      </c>
      <c r="G594" s="25" t="n">
        <v>0</v>
      </c>
      <c r="H594" s="25">
        <f>ROUND(B594*0.14575,0)</f>
        <v/>
      </c>
      <c r="I594" s="25">
        <f>B594-H594</f>
        <v/>
      </c>
      <c r="J594" s="25">
        <f>IF(MAX(0,I594-ROUNDUP(IF(I594&lt;=158333,54167,I594*LOOKUP(I594,{0,158334,300000,550000,708331},{0,0.3,0.2,0.1,0})+LOOKUP(I594,{0,158334,300000,550000,708331},{0,6667,36667,91667,162500})),0)-LOOKUP(I594,{0,2120834,2162500,2204167,2245834},{48334,40000,26667,13334,0}))&lt;=0,0,ROUND(MAX(0,I594-ROUNDUP(IF(I594&lt;=158333,54167,I594*LOOKUP(I594,{0,158334,300000,550000,708331},{0,0.3,0.2,0.1,0})+LOOKUP(I594,{0,158334,300000,550000,708331},{0,6667,36667,91667,162500})),0)-LOOKUP(I594,{0,2120834,2162500,2204167,2245834},{48334,40000,26667,13334,0}))*LOOKUP(MAX(0,I594-ROUNDUP(IF(I594&lt;=158333,54167,I594*LOOKUP(I594,{0,158334,300000,550000,708331},{0,0.3,0.2,0.1,0})+LOOKUP(I594,{0,158334,300000,550000,708331},{0,6667,36667,91667,162500})),0)-LOOKUP(I594,{0,2120834,2162500,2204167,2245834},{48334,40000,26667,13334,0})),{0,162501,275001,579167,750001,1500001,3333334},{0.05105,0.1021,0.2042,0.23483,0.33693,0.4084,0.45945})-LOOKUP(MAX(0,I594-ROUNDUP(IF(I594&lt;=158333,54167,I594*LOOKUP(I594,{0,158334,300000,550000,708331},{0,0.3,0.2,0.1,0})+LOOKUP(I594,{0,158334,300000,550000,708331},{0,6667,36667,91667,162500})),0)-LOOKUP(I594,{0,2120834,2162500,2204167,2245834},{48334,40000,26667,13334,0})),{0,162501,275001,579167,750001,1500001,3333334},{0,8296,36374,54113,130688,237893,408061}),-1))</f>
        <v/>
      </c>
      <c r="K594" s="25">
        <f>IF(AND(D594&gt;0,C594&gt;=E594),ROUND(B594*D594,0),0)</f>
        <v/>
      </c>
      <c r="L594" s="25">
        <f>ROUND(K594*0.14575,0)</f>
        <v/>
      </c>
      <c r="M594" s="25">
        <f>IF(K594=0,0,ROUNDDOWN(ROUND((K594-L594)*LOOKUP(I594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94" s="25">
        <f>B594*C594+K594</f>
        <v/>
      </c>
      <c r="O594" s="25">
        <f>H594*C594+L594</f>
        <v/>
      </c>
      <c r="P594" s="25">
        <f>J594*C594+M594</f>
        <v/>
      </c>
      <c r="Q594" s="25">
        <f>IF(F594=1,IF(N594&lt;741000,0,IF(N594&lt;2191000,N594-740000,IF(N594&lt;2193000,1451000,IF(N594&lt;2196000,1453000,IF(N594&lt;2200000,1456000,IF(N594&lt;6600000,ROUND(IF(FLOOR(N594,4000)&lt;=3600000,FLOOR(N594,4000)*0.7-80000,FLOOR(N594,4000)*0.8-440000),0),IF(N594&lt;=8500000,ROUNDDOWN(N594*0.9-1100000,0),N594-1950000))))))),IF(N594&lt;651000,0,IF(N594&lt;1900000,N594-650000,IF(N594&lt;6600000,ROUND(IF(FLOOR(N594,4000)&lt;=3600000,FLOOR(N594,4000)*0.7-80000,FLOOR(N594,4000)*0.8-440000),0),IF(N594&lt;=8500000,ROUNDDOWN(N594*0.9-1100000,0),N594-1950000)))))</f>
        <v/>
      </c>
      <c r="R594" s="25">
        <f>IF(F594=1,LOOKUP(Q594,{0,4890001,6550001,23500001},{1040000,670000,620000,0}),LOOKUP(Q594,{0,1320001,3360001,4890001,6550001,23500001},{950000,880000,680000,630000,580000,0}))</f>
        <v/>
      </c>
      <c r="S594" s="25">
        <f>MAX(0,ROUNDDOWN(Q594-O594-R594-G594,-3))</f>
        <v/>
      </c>
      <c r="T594" s="25">
        <f>IF(S594&lt;=0,0,ROUNDDOWN(S594*LOOKUP(S594,{0,1950001,3300001,6950001,9000001,18000001,40000001},{0.05,0.1,0.2,0.23,0.33,0.4,0.45})-LOOKUP(S594,{0,1950001,3300001,6950001,9000001,18000001,40000001},{0,97500,427500,636000,1536000,2796000,4796000}),0)+ROUNDDOWN(ROUNDDOWN(S594*LOOKUP(S594,{0,1950001,3300001,6950001,9000001,18000001,40000001},{0.05,0.1,0.2,0.23,0.33,0.4,0.45})-LOOKUP(S594,{0,1950001,3300001,6950001,9000001,18000001,40000001},{0,97500,427500,636000,1536000,2796000,4796000}),0)*0.021,0))</f>
        <v/>
      </c>
      <c r="U594" s="25">
        <f>P594-T594</f>
        <v/>
      </c>
      <c r="V594" s="26">
        <f>IF(AND(P594&gt;0,T594=0),1,0)</f>
        <v/>
      </c>
    </row>
    <row r="595">
      <c r="A595" t="inlineStr">
        <is>
          <t>1万円刻み</t>
        </is>
      </c>
      <c r="B595" s="25">
        <f>'4_1万円刻み'!$A$37</f>
        <v/>
      </c>
      <c r="C595" s="26" t="n">
        <v>5</v>
      </c>
      <c r="D595" s="27" t="n">
        <v>0</v>
      </c>
      <c r="E595" s="26" t="n">
        <v>7</v>
      </c>
      <c r="F595" s="26" t="n">
        <v>1</v>
      </c>
      <c r="G595" s="25" t="n">
        <v>0</v>
      </c>
      <c r="H595" s="25">
        <f>ROUND(B595*0.14575,0)</f>
        <v/>
      </c>
      <c r="I595" s="25">
        <f>B595-H595</f>
        <v/>
      </c>
      <c r="J595" s="25">
        <f>IF(MAX(0,I595-ROUNDUP(IF(I595&lt;=158333,54167,I595*LOOKUP(I595,{0,158334,300000,550000,708331},{0,0.3,0.2,0.1,0})+LOOKUP(I595,{0,158334,300000,550000,708331},{0,6667,36667,91667,162500})),0)-LOOKUP(I595,{0,2120834,2162500,2204167,2245834},{48334,40000,26667,13334,0}))&lt;=0,0,ROUND(MAX(0,I595-ROUNDUP(IF(I595&lt;=158333,54167,I595*LOOKUP(I595,{0,158334,300000,550000,708331},{0,0.3,0.2,0.1,0})+LOOKUP(I595,{0,158334,300000,550000,708331},{0,6667,36667,91667,162500})),0)-LOOKUP(I595,{0,2120834,2162500,2204167,2245834},{48334,40000,26667,13334,0}))*LOOKUP(MAX(0,I595-ROUNDUP(IF(I595&lt;=158333,54167,I595*LOOKUP(I595,{0,158334,300000,550000,708331},{0,0.3,0.2,0.1,0})+LOOKUP(I595,{0,158334,300000,550000,708331},{0,6667,36667,91667,162500})),0)-LOOKUP(I595,{0,2120834,2162500,2204167,2245834},{48334,40000,26667,13334,0})),{0,162501,275001,579167,750001,1500001,3333334},{0.05105,0.1021,0.2042,0.23483,0.33693,0.4084,0.45945})-LOOKUP(MAX(0,I595-ROUNDUP(IF(I595&lt;=158333,54167,I595*LOOKUP(I595,{0,158334,300000,550000,708331},{0,0.3,0.2,0.1,0})+LOOKUP(I595,{0,158334,300000,550000,708331},{0,6667,36667,91667,162500})),0)-LOOKUP(I595,{0,2120834,2162500,2204167,2245834},{48334,40000,26667,13334,0})),{0,162501,275001,579167,750001,1500001,3333334},{0,8296,36374,54113,130688,237893,408061}),-1))</f>
        <v/>
      </c>
      <c r="K595" s="25">
        <f>IF(AND(D595&gt;0,C595&gt;=E595),ROUND(B595*D595,0),0)</f>
        <v/>
      </c>
      <c r="L595" s="25">
        <f>ROUND(K595*0.14575,0)</f>
        <v/>
      </c>
      <c r="M595" s="25">
        <f>IF(K595=0,0,ROUNDDOWN(ROUND((K595-L595)*LOOKUP(I595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95" s="25">
        <f>B595*C595+K595</f>
        <v/>
      </c>
      <c r="O595" s="25">
        <f>H595*C595+L595</f>
        <v/>
      </c>
      <c r="P595" s="25">
        <f>J595*C595+M595</f>
        <v/>
      </c>
      <c r="Q595" s="25">
        <f>IF(F595=1,IF(N595&lt;741000,0,IF(N595&lt;2191000,N595-740000,IF(N595&lt;2193000,1451000,IF(N595&lt;2196000,1453000,IF(N595&lt;2200000,1456000,IF(N595&lt;6600000,ROUND(IF(FLOOR(N595,4000)&lt;=3600000,FLOOR(N595,4000)*0.7-80000,FLOOR(N595,4000)*0.8-440000),0),IF(N595&lt;=8500000,ROUNDDOWN(N595*0.9-1100000,0),N595-1950000))))))),IF(N595&lt;651000,0,IF(N595&lt;1900000,N595-650000,IF(N595&lt;6600000,ROUND(IF(FLOOR(N595,4000)&lt;=3600000,FLOOR(N595,4000)*0.7-80000,FLOOR(N595,4000)*0.8-440000),0),IF(N595&lt;=8500000,ROUNDDOWN(N595*0.9-1100000,0),N595-1950000)))))</f>
        <v/>
      </c>
      <c r="R595" s="25">
        <f>IF(F595=1,LOOKUP(Q595,{0,4890001,6550001,23500001},{1040000,670000,620000,0}),LOOKUP(Q595,{0,1320001,3360001,4890001,6550001,23500001},{950000,880000,680000,630000,580000,0}))</f>
        <v/>
      </c>
      <c r="S595" s="25">
        <f>MAX(0,ROUNDDOWN(Q595-O595-R595-G595,-3))</f>
        <v/>
      </c>
      <c r="T595" s="25">
        <f>IF(S595&lt;=0,0,ROUNDDOWN(S595*LOOKUP(S595,{0,1950001,3300001,6950001,9000001,18000001,40000001},{0.05,0.1,0.2,0.23,0.33,0.4,0.45})-LOOKUP(S595,{0,1950001,3300001,6950001,9000001,18000001,40000001},{0,97500,427500,636000,1536000,2796000,4796000}),0)+ROUNDDOWN(ROUNDDOWN(S595*LOOKUP(S595,{0,1950001,3300001,6950001,9000001,18000001,40000001},{0.05,0.1,0.2,0.23,0.33,0.4,0.45})-LOOKUP(S595,{0,1950001,3300001,6950001,9000001,18000001,40000001},{0,97500,427500,636000,1536000,2796000,4796000}),0)*0.021,0))</f>
        <v/>
      </c>
      <c r="U595" s="25">
        <f>P595-T595</f>
        <v/>
      </c>
      <c r="V595" s="26">
        <f>IF(AND(P595&gt;0,T595=0),1,0)</f>
        <v/>
      </c>
    </row>
    <row r="596">
      <c r="A596" t="inlineStr">
        <is>
          <t>1万円刻み</t>
        </is>
      </c>
      <c r="B596" s="25">
        <f>'4_1万円刻み'!$A$37</f>
        <v/>
      </c>
      <c r="C596" s="26" t="n">
        <v>6</v>
      </c>
      <c r="D596" s="27" t="n">
        <v>0</v>
      </c>
      <c r="E596" s="26" t="n">
        <v>7</v>
      </c>
      <c r="F596" s="26" t="n">
        <v>1</v>
      </c>
      <c r="G596" s="25" t="n">
        <v>0</v>
      </c>
      <c r="H596" s="25">
        <f>ROUND(B596*0.14575,0)</f>
        <v/>
      </c>
      <c r="I596" s="25">
        <f>B596-H596</f>
        <v/>
      </c>
      <c r="J596" s="25">
        <f>IF(MAX(0,I596-ROUNDUP(IF(I596&lt;=158333,54167,I596*LOOKUP(I596,{0,158334,300000,550000,708331},{0,0.3,0.2,0.1,0})+LOOKUP(I596,{0,158334,300000,550000,708331},{0,6667,36667,91667,162500})),0)-LOOKUP(I596,{0,2120834,2162500,2204167,2245834},{48334,40000,26667,13334,0}))&lt;=0,0,ROUND(MAX(0,I596-ROUNDUP(IF(I596&lt;=158333,54167,I596*LOOKUP(I596,{0,158334,300000,550000,708331},{0,0.3,0.2,0.1,0})+LOOKUP(I596,{0,158334,300000,550000,708331},{0,6667,36667,91667,162500})),0)-LOOKUP(I596,{0,2120834,2162500,2204167,2245834},{48334,40000,26667,13334,0}))*LOOKUP(MAX(0,I596-ROUNDUP(IF(I596&lt;=158333,54167,I596*LOOKUP(I596,{0,158334,300000,550000,708331},{0,0.3,0.2,0.1,0})+LOOKUP(I596,{0,158334,300000,550000,708331},{0,6667,36667,91667,162500})),0)-LOOKUP(I596,{0,2120834,2162500,2204167,2245834},{48334,40000,26667,13334,0})),{0,162501,275001,579167,750001,1500001,3333334},{0.05105,0.1021,0.2042,0.23483,0.33693,0.4084,0.45945})-LOOKUP(MAX(0,I596-ROUNDUP(IF(I596&lt;=158333,54167,I596*LOOKUP(I596,{0,158334,300000,550000,708331},{0,0.3,0.2,0.1,0})+LOOKUP(I596,{0,158334,300000,550000,708331},{0,6667,36667,91667,162500})),0)-LOOKUP(I596,{0,2120834,2162500,2204167,2245834},{48334,40000,26667,13334,0})),{0,162501,275001,579167,750001,1500001,3333334},{0,8296,36374,54113,130688,237893,408061}),-1))</f>
        <v/>
      </c>
      <c r="K596" s="25">
        <f>IF(AND(D596&gt;0,C596&gt;=E596),ROUND(B596*D596,0),0)</f>
        <v/>
      </c>
      <c r="L596" s="25">
        <f>ROUND(K596*0.14575,0)</f>
        <v/>
      </c>
      <c r="M596" s="25">
        <f>IF(K596=0,0,ROUNDDOWN(ROUND((K596-L596)*LOOKUP(I596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96" s="25">
        <f>B596*C596+K596</f>
        <v/>
      </c>
      <c r="O596" s="25">
        <f>H596*C596+L596</f>
        <v/>
      </c>
      <c r="P596" s="25">
        <f>J596*C596+M596</f>
        <v/>
      </c>
      <c r="Q596" s="25">
        <f>IF(F596=1,IF(N596&lt;741000,0,IF(N596&lt;2191000,N596-740000,IF(N596&lt;2193000,1451000,IF(N596&lt;2196000,1453000,IF(N596&lt;2200000,1456000,IF(N596&lt;6600000,ROUND(IF(FLOOR(N596,4000)&lt;=3600000,FLOOR(N596,4000)*0.7-80000,FLOOR(N596,4000)*0.8-440000),0),IF(N596&lt;=8500000,ROUNDDOWN(N596*0.9-1100000,0),N596-1950000))))))),IF(N596&lt;651000,0,IF(N596&lt;1900000,N596-650000,IF(N596&lt;6600000,ROUND(IF(FLOOR(N596,4000)&lt;=3600000,FLOOR(N596,4000)*0.7-80000,FLOOR(N596,4000)*0.8-440000),0),IF(N596&lt;=8500000,ROUNDDOWN(N596*0.9-1100000,0),N596-1950000)))))</f>
        <v/>
      </c>
      <c r="R596" s="25">
        <f>IF(F596=1,LOOKUP(Q596,{0,4890001,6550001,23500001},{1040000,670000,620000,0}),LOOKUP(Q596,{0,1320001,3360001,4890001,6550001,23500001},{950000,880000,680000,630000,580000,0}))</f>
        <v/>
      </c>
      <c r="S596" s="25">
        <f>MAX(0,ROUNDDOWN(Q596-O596-R596-G596,-3))</f>
        <v/>
      </c>
      <c r="T596" s="25">
        <f>IF(S596&lt;=0,0,ROUNDDOWN(S596*LOOKUP(S596,{0,1950001,3300001,6950001,9000001,18000001,40000001},{0.05,0.1,0.2,0.23,0.33,0.4,0.45})-LOOKUP(S596,{0,1950001,3300001,6950001,9000001,18000001,40000001},{0,97500,427500,636000,1536000,2796000,4796000}),0)+ROUNDDOWN(ROUNDDOWN(S596*LOOKUP(S596,{0,1950001,3300001,6950001,9000001,18000001,40000001},{0.05,0.1,0.2,0.23,0.33,0.4,0.45})-LOOKUP(S596,{0,1950001,3300001,6950001,9000001,18000001,40000001},{0,97500,427500,636000,1536000,2796000,4796000}),0)*0.021,0))</f>
        <v/>
      </c>
      <c r="U596" s="25">
        <f>P596-T596</f>
        <v/>
      </c>
      <c r="V596" s="26">
        <f>IF(AND(P596&gt;0,T596=0),1,0)</f>
        <v/>
      </c>
    </row>
    <row r="597">
      <c r="A597" t="inlineStr">
        <is>
          <t>1万円刻み</t>
        </is>
      </c>
      <c r="B597" s="25">
        <f>'4_1万円刻み'!$A$37</f>
        <v/>
      </c>
      <c r="C597" s="26" t="n">
        <v>7</v>
      </c>
      <c r="D597" s="27" t="n">
        <v>0</v>
      </c>
      <c r="E597" s="26" t="n">
        <v>7</v>
      </c>
      <c r="F597" s="26" t="n">
        <v>1</v>
      </c>
      <c r="G597" s="25" t="n">
        <v>0</v>
      </c>
      <c r="H597" s="25">
        <f>ROUND(B597*0.14575,0)</f>
        <v/>
      </c>
      <c r="I597" s="25">
        <f>B597-H597</f>
        <v/>
      </c>
      <c r="J597" s="25">
        <f>IF(MAX(0,I597-ROUNDUP(IF(I597&lt;=158333,54167,I597*LOOKUP(I597,{0,158334,300000,550000,708331},{0,0.3,0.2,0.1,0})+LOOKUP(I597,{0,158334,300000,550000,708331},{0,6667,36667,91667,162500})),0)-LOOKUP(I597,{0,2120834,2162500,2204167,2245834},{48334,40000,26667,13334,0}))&lt;=0,0,ROUND(MAX(0,I597-ROUNDUP(IF(I597&lt;=158333,54167,I597*LOOKUP(I597,{0,158334,300000,550000,708331},{0,0.3,0.2,0.1,0})+LOOKUP(I597,{0,158334,300000,550000,708331},{0,6667,36667,91667,162500})),0)-LOOKUP(I597,{0,2120834,2162500,2204167,2245834},{48334,40000,26667,13334,0}))*LOOKUP(MAX(0,I597-ROUNDUP(IF(I597&lt;=158333,54167,I597*LOOKUP(I597,{0,158334,300000,550000,708331},{0,0.3,0.2,0.1,0})+LOOKUP(I597,{0,158334,300000,550000,708331},{0,6667,36667,91667,162500})),0)-LOOKUP(I597,{0,2120834,2162500,2204167,2245834},{48334,40000,26667,13334,0})),{0,162501,275001,579167,750001,1500001,3333334},{0.05105,0.1021,0.2042,0.23483,0.33693,0.4084,0.45945})-LOOKUP(MAX(0,I597-ROUNDUP(IF(I597&lt;=158333,54167,I597*LOOKUP(I597,{0,158334,300000,550000,708331},{0,0.3,0.2,0.1,0})+LOOKUP(I597,{0,158334,300000,550000,708331},{0,6667,36667,91667,162500})),0)-LOOKUP(I597,{0,2120834,2162500,2204167,2245834},{48334,40000,26667,13334,0})),{0,162501,275001,579167,750001,1500001,3333334},{0,8296,36374,54113,130688,237893,408061}),-1))</f>
        <v/>
      </c>
      <c r="K597" s="25">
        <f>IF(AND(D597&gt;0,C597&gt;=E597),ROUND(B597*D597,0),0)</f>
        <v/>
      </c>
      <c r="L597" s="25">
        <f>ROUND(K597*0.14575,0)</f>
        <v/>
      </c>
      <c r="M597" s="25">
        <f>IF(K597=0,0,ROUNDDOWN(ROUND((K597-L597)*LOOKUP(I597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97" s="25">
        <f>B597*C597+K597</f>
        <v/>
      </c>
      <c r="O597" s="25">
        <f>H597*C597+L597</f>
        <v/>
      </c>
      <c r="P597" s="25">
        <f>J597*C597+M597</f>
        <v/>
      </c>
      <c r="Q597" s="25">
        <f>IF(F597=1,IF(N597&lt;741000,0,IF(N597&lt;2191000,N597-740000,IF(N597&lt;2193000,1451000,IF(N597&lt;2196000,1453000,IF(N597&lt;2200000,1456000,IF(N597&lt;6600000,ROUND(IF(FLOOR(N597,4000)&lt;=3600000,FLOOR(N597,4000)*0.7-80000,FLOOR(N597,4000)*0.8-440000),0),IF(N597&lt;=8500000,ROUNDDOWN(N597*0.9-1100000,0),N597-1950000))))))),IF(N597&lt;651000,0,IF(N597&lt;1900000,N597-650000,IF(N597&lt;6600000,ROUND(IF(FLOOR(N597,4000)&lt;=3600000,FLOOR(N597,4000)*0.7-80000,FLOOR(N597,4000)*0.8-440000),0),IF(N597&lt;=8500000,ROUNDDOWN(N597*0.9-1100000,0),N597-1950000)))))</f>
        <v/>
      </c>
      <c r="R597" s="25">
        <f>IF(F597=1,LOOKUP(Q597,{0,4890001,6550001,23500001},{1040000,670000,620000,0}),LOOKUP(Q597,{0,1320001,3360001,4890001,6550001,23500001},{950000,880000,680000,630000,580000,0}))</f>
        <v/>
      </c>
      <c r="S597" s="25">
        <f>MAX(0,ROUNDDOWN(Q597-O597-R597-G597,-3))</f>
        <v/>
      </c>
      <c r="T597" s="25">
        <f>IF(S597&lt;=0,0,ROUNDDOWN(S597*LOOKUP(S597,{0,1950001,3300001,6950001,9000001,18000001,40000001},{0.05,0.1,0.2,0.23,0.33,0.4,0.45})-LOOKUP(S597,{0,1950001,3300001,6950001,9000001,18000001,40000001},{0,97500,427500,636000,1536000,2796000,4796000}),0)+ROUNDDOWN(ROUNDDOWN(S597*LOOKUP(S597,{0,1950001,3300001,6950001,9000001,18000001,40000001},{0.05,0.1,0.2,0.23,0.33,0.4,0.45})-LOOKUP(S597,{0,1950001,3300001,6950001,9000001,18000001,40000001},{0,97500,427500,636000,1536000,2796000,4796000}),0)*0.021,0))</f>
        <v/>
      </c>
      <c r="U597" s="25">
        <f>P597-T597</f>
        <v/>
      </c>
      <c r="V597" s="26">
        <f>IF(AND(P597&gt;0,T597=0),1,0)</f>
        <v/>
      </c>
    </row>
    <row r="598">
      <c r="A598" t="inlineStr">
        <is>
          <t>1万円刻み</t>
        </is>
      </c>
      <c r="B598" s="25">
        <f>'4_1万円刻み'!$A$37</f>
        <v/>
      </c>
      <c r="C598" s="26" t="n">
        <v>8</v>
      </c>
      <c r="D598" s="27" t="n">
        <v>0</v>
      </c>
      <c r="E598" s="26" t="n">
        <v>7</v>
      </c>
      <c r="F598" s="26" t="n">
        <v>1</v>
      </c>
      <c r="G598" s="25" t="n">
        <v>0</v>
      </c>
      <c r="H598" s="25">
        <f>ROUND(B598*0.14575,0)</f>
        <v/>
      </c>
      <c r="I598" s="25">
        <f>B598-H598</f>
        <v/>
      </c>
      <c r="J598" s="25">
        <f>IF(MAX(0,I598-ROUNDUP(IF(I598&lt;=158333,54167,I598*LOOKUP(I598,{0,158334,300000,550000,708331},{0,0.3,0.2,0.1,0})+LOOKUP(I598,{0,158334,300000,550000,708331},{0,6667,36667,91667,162500})),0)-LOOKUP(I598,{0,2120834,2162500,2204167,2245834},{48334,40000,26667,13334,0}))&lt;=0,0,ROUND(MAX(0,I598-ROUNDUP(IF(I598&lt;=158333,54167,I598*LOOKUP(I598,{0,158334,300000,550000,708331},{0,0.3,0.2,0.1,0})+LOOKUP(I598,{0,158334,300000,550000,708331},{0,6667,36667,91667,162500})),0)-LOOKUP(I598,{0,2120834,2162500,2204167,2245834},{48334,40000,26667,13334,0}))*LOOKUP(MAX(0,I598-ROUNDUP(IF(I598&lt;=158333,54167,I598*LOOKUP(I598,{0,158334,300000,550000,708331},{0,0.3,0.2,0.1,0})+LOOKUP(I598,{0,158334,300000,550000,708331},{0,6667,36667,91667,162500})),0)-LOOKUP(I598,{0,2120834,2162500,2204167,2245834},{48334,40000,26667,13334,0})),{0,162501,275001,579167,750001,1500001,3333334},{0.05105,0.1021,0.2042,0.23483,0.33693,0.4084,0.45945})-LOOKUP(MAX(0,I598-ROUNDUP(IF(I598&lt;=158333,54167,I598*LOOKUP(I598,{0,158334,300000,550000,708331},{0,0.3,0.2,0.1,0})+LOOKUP(I598,{0,158334,300000,550000,708331},{0,6667,36667,91667,162500})),0)-LOOKUP(I598,{0,2120834,2162500,2204167,2245834},{48334,40000,26667,13334,0})),{0,162501,275001,579167,750001,1500001,3333334},{0,8296,36374,54113,130688,237893,408061}),-1))</f>
        <v/>
      </c>
      <c r="K598" s="25">
        <f>IF(AND(D598&gt;0,C598&gt;=E598),ROUND(B598*D598,0),0)</f>
        <v/>
      </c>
      <c r="L598" s="25">
        <f>ROUND(K598*0.14575,0)</f>
        <v/>
      </c>
      <c r="M598" s="25">
        <f>IF(K598=0,0,ROUNDDOWN(ROUND((K598-L598)*LOOKUP(I598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98" s="25">
        <f>B598*C598+K598</f>
        <v/>
      </c>
      <c r="O598" s="25">
        <f>H598*C598+L598</f>
        <v/>
      </c>
      <c r="P598" s="25">
        <f>J598*C598+M598</f>
        <v/>
      </c>
      <c r="Q598" s="25">
        <f>IF(F598=1,IF(N598&lt;741000,0,IF(N598&lt;2191000,N598-740000,IF(N598&lt;2193000,1451000,IF(N598&lt;2196000,1453000,IF(N598&lt;2200000,1456000,IF(N598&lt;6600000,ROUND(IF(FLOOR(N598,4000)&lt;=3600000,FLOOR(N598,4000)*0.7-80000,FLOOR(N598,4000)*0.8-440000),0),IF(N598&lt;=8500000,ROUNDDOWN(N598*0.9-1100000,0),N598-1950000))))))),IF(N598&lt;651000,0,IF(N598&lt;1900000,N598-650000,IF(N598&lt;6600000,ROUND(IF(FLOOR(N598,4000)&lt;=3600000,FLOOR(N598,4000)*0.7-80000,FLOOR(N598,4000)*0.8-440000),0),IF(N598&lt;=8500000,ROUNDDOWN(N598*0.9-1100000,0),N598-1950000)))))</f>
        <v/>
      </c>
      <c r="R598" s="25">
        <f>IF(F598=1,LOOKUP(Q598,{0,4890001,6550001,23500001},{1040000,670000,620000,0}),LOOKUP(Q598,{0,1320001,3360001,4890001,6550001,23500001},{950000,880000,680000,630000,580000,0}))</f>
        <v/>
      </c>
      <c r="S598" s="25">
        <f>MAX(0,ROUNDDOWN(Q598-O598-R598-G598,-3))</f>
        <v/>
      </c>
      <c r="T598" s="25">
        <f>IF(S598&lt;=0,0,ROUNDDOWN(S598*LOOKUP(S598,{0,1950001,3300001,6950001,9000001,18000001,40000001},{0.05,0.1,0.2,0.23,0.33,0.4,0.45})-LOOKUP(S598,{0,1950001,3300001,6950001,9000001,18000001,40000001},{0,97500,427500,636000,1536000,2796000,4796000}),0)+ROUNDDOWN(ROUNDDOWN(S598*LOOKUP(S598,{0,1950001,3300001,6950001,9000001,18000001,40000001},{0.05,0.1,0.2,0.23,0.33,0.4,0.45})-LOOKUP(S598,{0,1950001,3300001,6950001,9000001,18000001,40000001},{0,97500,427500,636000,1536000,2796000,4796000}),0)*0.021,0))</f>
        <v/>
      </c>
      <c r="U598" s="25">
        <f>P598-T598</f>
        <v/>
      </c>
      <c r="V598" s="26">
        <f>IF(AND(P598&gt;0,T598=0),1,0)</f>
        <v/>
      </c>
    </row>
    <row r="599">
      <c r="A599" t="inlineStr">
        <is>
          <t>1万円刻み</t>
        </is>
      </c>
      <c r="B599" s="25">
        <f>'4_1万円刻み'!$A$37</f>
        <v/>
      </c>
      <c r="C599" s="26" t="n">
        <v>9</v>
      </c>
      <c r="D599" s="27" t="n">
        <v>0</v>
      </c>
      <c r="E599" s="26" t="n">
        <v>7</v>
      </c>
      <c r="F599" s="26" t="n">
        <v>1</v>
      </c>
      <c r="G599" s="25" t="n">
        <v>0</v>
      </c>
      <c r="H599" s="25">
        <f>ROUND(B599*0.14575,0)</f>
        <v/>
      </c>
      <c r="I599" s="25">
        <f>B599-H599</f>
        <v/>
      </c>
      <c r="J599" s="25">
        <f>IF(MAX(0,I599-ROUNDUP(IF(I599&lt;=158333,54167,I599*LOOKUP(I599,{0,158334,300000,550000,708331},{0,0.3,0.2,0.1,0})+LOOKUP(I599,{0,158334,300000,550000,708331},{0,6667,36667,91667,162500})),0)-LOOKUP(I599,{0,2120834,2162500,2204167,2245834},{48334,40000,26667,13334,0}))&lt;=0,0,ROUND(MAX(0,I599-ROUNDUP(IF(I599&lt;=158333,54167,I599*LOOKUP(I599,{0,158334,300000,550000,708331},{0,0.3,0.2,0.1,0})+LOOKUP(I599,{0,158334,300000,550000,708331},{0,6667,36667,91667,162500})),0)-LOOKUP(I599,{0,2120834,2162500,2204167,2245834},{48334,40000,26667,13334,0}))*LOOKUP(MAX(0,I599-ROUNDUP(IF(I599&lt;=158333,54167,I599*LOOKUP(I599,{0,158334,300000,550000,708331},{0,0.3,0.2,0.1,0})+LOOKUP(I599,{0,158334,300000,550000,708331},{0,6667,36667,91667,162500})),0)-LOOKUP(I599,{0,2120834,2162500,2204167,2245834},{48334,40000,26667,13334,0})),{0,162501,275001,579167,750001,1500001,3333334},{0.05105,0.1021,0.2042,0.23483,0.33693,0.4084,0.45945})-LOOKUP(MAX(0,I599-ROUNDUP(IF(I599&lt;=158333,54167,I599*LOOKUP(I599,{0,158334,300000,550000,708331},{0,0.3,0.2,0.1,0})+LOOKUP(I599,{0,158334,300000,550000,708331},{0,6667,36667,91667,162500})),0)-LOOKUP(I599,{0,2120834,2162500,2204167,2245834},{48334,40000,26667,13334,0})),{0,162501,275001,579167,750001,1500001,3333334},{0,8296,36374,54113,130688,237893,408061}),-1))</f>
        <v/>
      </c>
      <c r="K599" s="25">
        <f>IF(AND(D599&gt;0,C599&gt;=E599),ROUND(B599*D599,0),0)</f>
        <v/>
      </c>
      <c r="L599" s="25">
        <f>ROUND(K599*0.14575,0)</f>
        <v/>
      </c>
      <c r="M599" s="25">
        <f>IF(K599=0,0,ROUNDDOWN(ROUND((K599-L599)*LOOKUP(I599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599" s="25">
        <f>B599*C599+K599</f>
        <v/>
      </c>
      <c r="O599" s="25">
        <f>H599*C599+L599</f>
        <v/>
      </c>
      <c r="P599" s="25">
        <f>J599*C599+M599</f>
        <v/>
      </c>
      <c r="Q599" s="25">
        <f>IF(F599=1,IF(N599&lt;741000,0,IF(N599&lt;2191000,N599-740000,IF(N599&lt;2193000,1451000,IF(N599&lt;2196000,1453000,IF(N599&lt;2200000,1456000,IF(N599&lt;6600000,ROUND(IF(FLOOR(N599,4000)&lt;=3600000,FLOOR(N599,4000)*0.7-80000,FLOOR(N599,4000)*0.8-440000),0),IF(N599&lt;=8500000,ROUNDDOWN(N599*0.9-1100000,0),N599-1950000))))))),IF(N599&lt;651000,0,IF(N599&lt;1900000,N599-650000,IF(N599&lt;6600000,ROUND(IF(FLOOR(N599,4000)&lt;=3600000,FLOOR(N599,4000)*0.7-80000,FLOOR(N599,4000)*0.8-440000),0),IF(N599&lt;=8500000,ROUNDDOWN(N599*0.9-1100000,0),N599-1950000)))))</f>
        <v/>
      </c>
      <c r="R599" s="25">
        <f>IF(F599=1,LOOKUP(Q599,{0,4890001,6550001,23500001},{1040000,670000,620000,0}),LOOKUP(Q599,{0,1320001,3360001,4890001,6550001,23500001},{950000,880000,680000,630000,580000,0}))</f>
        <v/>
      </c>
      <c r="S599" s="25">
        <f>MAX(0,ROUNDDOWN(Q599-O599-R599-G599,-3))</f>
        <v/>
      </c>
      <c r="T599" s="25">
        <f>IF(S599&lt;=0,0,ROUNDDOWN(S599*LOOKUP(S599,{0,1950001,3300001,6950001,9000001,18000001,40000001},{0.05,0.1,0.2,0.23,0.33,0.4,0.45})-LOOKUP(S599,{0,1950001,3300001,6950001,9000001,18000001,40000001},{0,97500,427500,636000,1536000,2796000,4796000}),0)+ROUNDDOWN(ROUNDDOWN(S599*LOOKUP(S599,{0,1950001,3300001,6950001,9000001,18000001,40000001},{0.05,0.1,0.2,0.23,0.33,0.4,0.45})-LOOKUP(S599,{0,1950001,3300001,6950001,9000001,18000001,40000001},{0,97500,427500,636000,1536000,2796000,4796000}),0)*0.021,0))</f>
        <v/>
      </c>
      <c r="U599" s="25">
        <f>P599-T599</f>
        <v/>
      </c>
      <c r="V599" s="26">
        <f>IF(AND(P599&gt;0,T599=0),1,0)</f>
        <v/>
      </c>
    </row>
    <row r="600">
      <c r="A600" t="inlineStr">
        <is>
          <t>1万円刻み</t>
        </is>
      </c>
      <c r="B600" s="25">
        <f>'4_1万円刻み'!$A$37</f>
        <v/>
      </c>
      <c r="C600" s="26" t="n">
        <v>10</v>
      </c>
      <c r="D600" s="27" t="n">
        <v>0</v>
      </c>
      <c r="E600" s="26" t="n">
        <v>7</v>
      </c>
      <c r="F600" s="26" t="n">
        <v>1</v>
      </c>
      <c r="G600" s="25" t="n">
        <v>0</v>
      </c>
      <c r="H600" s="25">
        <f>ROUND(B600*0.14575,0)</f>
        <v/>
      </c>
      <c r="I600" s="25">
        <f>B600-H600</f>
        <v/>
      </c>
      <c r="J600" s="25">
        <f>IF(MAX(0,I600-ROUNDUP(IF(I600&lt;=158333,54167,I600*LOOKUP(I600,{0,158334,300000,550000,708331},{0,0.3,0.2,0.1,0})+LOOKUP(I600,{0,158334,300000,550000,708331},{0,6667,36667,91667,162500})),0)-LOOKUP(I600,{0,2120834,2162500,2204167,2245834},{48334,40000,26667,13334,0}))&lt;=0,0,ROUND(MAX(0,I600-ROUNDUP(IF(I600&lt;=158333,54167,I600*LOOKUP(I600,{0,158334,300000,550000,708331},{0,0.3,0.2,0.1,0})+LOOKUP(I600,{0,158334,300000,550000,708331},{0,6667,36667,91667,162500})),0)-LOOKUP(I600,{0,2120834,2162500,2204167,2245834},{48334,40000,26667,13334,0}))*LOOKUP(MAX(0,I600-ROUNDUP(IF(I600&lt;=158333,54167,I600*LOOKUP(I600,{0,158334,300000,550000,708331},{0,0.3,0.2,0.1,0})+LOOKUP(I600,{0,158334,300000,550000,708331},{0,6667,36667,91667,162500})),0)-LOOKUP(I600,{0,2120834,2162500,2204167,2245834},{48334,40000,26667,13334,0})),{0,162501,275001,579167,750001,1500001,3333334},{0.05105,0.1021,0.2042,0.23483,0.33693,0.4084,0.45945})-LOOKUP(MAX(0,I600-ROUNDUP(IF(I600&lt;=158333,54167,I600*LOOKUP(I600,{0,158334,300000,550000,708331},{0,0.3,0.2,0.1,0})+LOOKUP(I600,{0,158334,300000,550000,708331},{0,6667,36667,91667,162500})),0)-LOOKUP(I600,{0,2120834,2162500,2204167,2245834},{48334,40000,26667,13334,0})),{0,162501,275001,579167,750001,1500001,3333334},{0,8296,36374,54113,130688,237893,408061}),-1))</f>
        <v/>
      </c>
      <c r="K600" s="25">
        <f>IF(AND(D600&gt;0,C600&gt;=E600),ROUND(B600*D600,0),0)</f>
        <v/>
      </c>
      <c r="L600" s="25">
        <f>ROUND(K600*0.14575,0)</f>
        <v/>
      </c>
      <c r="M600" s="25">
        <f>IF(K600=0,0,ROUNDDOWN(ROUND((K600-L600)*LOOKUP(I600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00" s="25">
        <f>B600*C600+K600</f>
        <v/>
      </c>
      <c r="O600" s="25">
        <f>H600*C600+L600</f>
        <v/>
      </c>
      <c r="P600" s="25">
        <f>J600*C600+M600</f>
        <v/>
      </c>
      <c r="Q600" s="25">
        <f>IF(F600=1,IF(N600&lt;741000,0,IF(N600&lt;2191000,N600-740000,IF(N600&lt;2193000,1451000,IF(N600&lt;2196000,1453000,IF(N600&lt;2200000,1456000,IF(N600&lt;6600000,ROUND(IF(FLOOR(N600,4000)&lt;=3600000,FLOOR(N600,4000)*0.7-80000,FLOOR(N600,4000)*0.8-440000),0),IF(N600&lt;=8500000,ROUNDDOWN(N600*0.9-1100000,0),N600-1950000))))))),IF(N600&lt;651000,0,IF(N600&lt;1900000,N600-650000,IF(N600&lt;6600000,ROUND(IF(FLOOR(N600,4000)&lt;=3600000,FLOOR(N600,4000)*0.7-80000,FLOOR(N600,4000)*0.8-440000),0),IF(N600&lt;=8500000,ROUNDDOWN(N600*0.9-1100000,0),N600-1950000)))))</f>
        <v/>
      </c>
      <c r="R600" s="25">
        <f>IF(F600=1,LOOKUP(Q600,{0,4890001,6550001,23500001},{1040000,670000,620000,0}),LOOKUP(Q600,{0,1320001,3360001,4890001,6550001,23500001},{950000,880000,680000,630000,580000,0}))</f>
        <v/>
      </c>
      <c r="S600" s="25">
        <f>MAX(0,ROUNDDOWN(Q600-O600-R600-G600,-3))</f>
        <v/>
      </c>
      <c r="T600" s="25">
        <f>IF(S600&lt;=0,0,ROUNDDOWN(S600*LOOKUP(S600,{0,1950001,3300001,6950001,9000001,18000001,40000001},{0.05,0.1,0.2,0.23,0.33,0.4,0.45})-LOOKUP(S600,{0,1950001,3300001,6950001,9000001,18000001,40000001},{0,97500,427500,636000,1536000,2796000,4796000}),0)+ROUNDDOWN(ROUNDDOWN(S600*LOOKUP(S600,{0,1950001,3300001,6950001,9000001,18000001,40000001},{0.05,0.1,0.2,0.23,0.33,0.4,0.45})-LOOKUP(S600,{0,1950001,3300001,6950001,9000001,18000001,40000001},{0,97500,427500,636000,1536000,2796000,4796000}),0)*0.021,0))</f>
        <v/>
      </c>
      <c r="U600" s="25">
        <f>P600-T600</f>
        <v/>
      </c>
      <c r="V600" s="26">
        <f>IF(AND(P600&gt;0,T600=0),1,0)</f>
        <v/>
      </c>
    </row>
    <row r="601">
      <c r="A601" t="inlineStr">
        <is>
          <t>1万円刻み</t>
        </is>
      </c>
      <c r="B601" s="25">
        <f>'4_1万円刻み'!$A$37</f>
        <v/>
      </c>
      <c r="C601" s="26" t="n">
        <v>11</v>
      </c>
      <c r="D601" s="27" t="n">
        <v>0</v>
      </c>
      <c r="E601" s="26" t="n">
        <v>7</v>
      </c>
      <c r="F601" s="26" t="n">
        <v>1</v>
      </c>
      <c r="G601" s="25" t="n">
        <v>0</v>
      </c>
      <c r="H601" s="25">
        <f>ROUND(B601*0.14575,0)</f>
        <v/>
      </c>
      <c r="I601" s="25">
        <f>B601-H601</f>
        <v/>
      </c>
      <c r="J601" s="25">
        <f>IF(MAX(0,I601-ROUNDUP(IF(I601&lt;=158333,54167,I601*LOOKUP(I601,{0,158334,300000,550000,708331},{0,0.3,0.2,0.1,0})+LOOKUP(I601,{0,158334,300000,550000,708331},{0,6667,36667,91667,162500})),0)-LOOKUP(I601,{0,2120834,2162500,2204167,2245834},{48334,40000,26667,13334,0}))&lt;=0,0,ROUND(MAX(0,I601-ROUNDUP(IF(I601&lt;=158333,54167,I601*LOOKUP(I601,{0,158334,300000,550000,708331},{0,0.3,0.2,0.1,0})+LOOKUP(I601,{0,158334,300000,550000,708331},{0,6667,36667,91667,162500})),0)-LOOKUP(I601,{0,2120834,2162500,2204167,2245834},{48334,40000,26667,13334,0}))*LOOKUP(MAX(0,I601-ROUNDUP(IF(I601&lt;=158333,54167,I601*LOOKUP(I601,{0,158334,300000,550000,708331},{0,0.3,0.2,0.1,0})+LOOKUP(I601,{0,158334,300000,550000,708331},{0,6667,36667,91667,162500})),0)-LOOKUP(I601,{0,2120834,2162500,2204167,2245834},{48334,40000,26667,13334,0})),{0,162501,275001,579167,750001,1500001,3333334},{0.05105,0.1021,0.2042,0.23483,0.33693,0.4084,0.45945})-LOOKUP(MAX(0,I601-ROUNDUP(IF(I601&lt;=158333,54167,I601*LOOKUP(I601,{0,158334,300000,550000,708331},{0,0.3,0.2,0.1,0})+LOOKUP(I601,{0,158334,300000,550000,708331},{0,6667,36667,91667,162500})),0)-LOOKUP(I601,{0,2120834,2162500,2204167,2245834},{48334,40000,26667,13334,0})),{0,162501,275001,579167,750001,1500001,3333334},{0,8296,36374,54113,130688,237893,408061}),-1))</f>
        <v/>
      </c>
      <c r="K601" s="25">
        <f>IF(AND(D601&gt;0,C601&gt;=E601),ROUND(B601*D601,0),0)</f>
        <v/>
      </c>
      <c r="L601" s="25">
        <f>ROUND(K601*0.14575,0)</f>
        <v/>
      </c>
      <c r="M601" s="25">
        <f>IF(K601=0,0,ROUNDDOWN(ROUND((K601-L601)*LOOKUP(I601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01" s="25">
        <f>B601*C601+K601</f>
        <v/>
      </c>
      <c r="O601" s="25">
        <f>H601*C601+L601</f>
        <v/>
      </c>
      <c r="P601" s="25">
        <f>J601*C601+M601</f>
        <v/>
      </c>
      <c r="Q601" s="25">
        <f>IF(F601=1,IF(N601&lt;741000,0,IF(N601&lt;2191000,N601-740000,IF(N601&lt;2193000,1451000,IF(N601&lt;2196000,1453000,IF(N601&lt;2200000,1456000,IF(N601&lt;6600000,ROUND(IF(FLOOR(N601,4000)&lt;=3600000,FLOOR(N601,4000)*0.7-80000,FLOOR(N601,4000)*0.8-440000),0),IF(N601&lt;=8500000,ROUNDDOWN(N601*0.9-1100000,0),N601-1950000))))))),IF(N601&lt;651000,0,IF(N601&lt;1900000,N601-650000,IF(N601&lt;6600000,ROUND(IF(FLOOR(N601,4000)&lt;=3600000,FLOOR(N601,4000)*0.7-80000,FLOOR(N601,4000)*0.8-440000),0),IF(N601&lt;=8500000,ROUNDDOWN(N601*0.9-1100000,0),N601-1950000)))))</f>
        <v/>
      </c>
      <c r="R601" s="25">
        <f>IF(F601=1,LOOKUP(Q601,{0,4890001,6550001,23500001},{1040000,670000,620000,0}),LOOKUP(Q601,{0,1320001,3360001,4890001,6550001,23500001},{950000,880000,680000,630000,580000,0}))</f>
        <v/>
      </c>
      <c r="S601" s="25">
        <f>MAX(0,ROUNDDOWN(Q601-O601-R601-G601,-3))</f>
        <v/>
      </c>
      <c r="T601" s="25">
        <f>IF(S601&lt;=0,0,ROUNDDOWN(S601*LOOKUP(S601,{0,1950001,3300001,6950001,9000001,18000001,40000001},{0.05,0.1,0.2,0.23,0.33,0.4,0.45})-LOOKUP(S601,{0,1950001,3300001,6950001,9000001,18000001,40000001},{0,97500,427500,636000,1536000,2796000,4796000}),0)+ROUNDDOWN(ROUNDDOWN(S601*LOOKUP(S601,{0,1950001,3300001,6950001,9000001,18000001,40000001},{0.05,0.1,0.2,0.23,0.33,0.4,0.45})-LOOKUP(S601,{0,1950001,3300001,6950001,9000001,18000001,40000001},{0,97500,427500,636000,1536000,2796000,4796000}),0)*0.021,0))</f>
        <v/>
      </c>
      <c r="U601" s="25">
        <f>P601-T601</f>
        <v/>
      </c>
      <c r="V601" s="26">
        <f>IF(AND(P601&gt;0,T601=0),1,0)</f>
        <v/>
      </c>
    </row>
    <row r="602">
      <c r="A602" t="inlineStr">
        <is>
          <t>1万円刻み</t>
        </is>
      </c>
      <c r="B602" s="25">
        <f>'4_1万円刻み'!$A$37</f>
        <v/>
      </c>
      <c r="C602" s="26" t="n">
        <v>12</v>
      </c>
      <c r="D602" s="27" t="n">
        <v>0</v>
      </c>
      <c r="E602" s="26" t="n">
        <v>7</v>
      </c>
      <c r="F602" s="26" t="n">
        <v>1</v>
      </c>
      <c r="G602" s="25" t="n">
        <v>0</v>
      </c>
      <c r="H602" s="25">
        <f>ROUND(B602*0.14575,0)</f>
        <v/>
      </c>
      <c r="I602" s="25">
        <f>B602-H602</f>
        <v/>
      </c>
      <c r="J602" s="25">
        <f>IF(MAX(0,I602-ROUNDUP(IF(I602&lt;=158333,54167,I602*LOOKUP(I602,{0,158334,300000,550000,708331},{0,0.3,0.2,0.1,0})+LOOKUP(I602,{0,158334,300000,550000,708331},{0,6667,36667,91667,162500})),0)-LOOKUP(I602,{0,2120834,2162500,2204167,2245834},{48334,40000,26667,13334,0}))&lt;=0,0,ROUND(MAX(0,I602-ROUNDUP(IF(I602&lt;=158333,54167,I602*LOOKUP(I602,{0,158334,300000,550000,708331},{0,0.3,0.2,0.1,0})+LOOKUP(I602,{0,158334,300000,550000,708331},{0,6667,36667,91667,162500})),0)-LOOKUP(I602,{0,2120834,2162500,2204167,2245834},{48334,40000,26667,13334,0}))*LOOKUP(MAX(0,I602-ROUNDUP(IF(I602&lt;=158333,54167,I602*LOOKUP(I602,{0,158334,300000,550000,708331},{0,0.3,0.2,0.1,0})+LOOKUP(I602,{0,158334,300000,550000,708331},{0,6667,36667,91667,162500})),0)-LOOKUP(I602,{0,2120834,2162500,2204167,2245834},{48334,40000,26667,13334,0})),{0,162501,275001,579167,750001,1500001,3333334},{0.05105,0.1021,0.2042,0.23483,0.33693,0.4084,0.45945})-LOOKUP(MAX(0,I602-ROUNDUP(IF(I602&lt;=158333,54167,I602*LOOKUP(I602,{0,158334,300000,550000,708331},{0,0.3,0.2,0.1,0})+LOOKUP(I602,{0,158334,300000,550000,708331},{0,6667,36667,91667,162500})),0)-LOOKUP(I602,{0,2120834,2162500,2204167,2245834},{48334,40000,26667,13334,0})),{0,162501,275001,579167,750001,1500001,3333334},{0,8296,36374,54113,130688,237893,408061}),-1))</f>
        <v/>
      </c>
      <c r="K602" s="25">
        <f>IF(AND(D602&gt;0,C602&gt;=E602),ROUND(B602*D602,0),0)</f>
        <v/>
      </c>
      <c r="L602" s="25">
        <f>ROUND(K602*0.14575,0)</f>
        <v/>
      </c>
      <c r="M602" s="25">
        <f>IF(K602=0,0,ROUNDDOWN(ROUND((K602-L602)*LOOKUP(I602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02" s="25">
        <f>B602*C602+K602</f>
        <v/>
      </c>
      <c r="O602" s="25">
        <f>H602*C602+L602</f>
        <v/>
      </c>
      <c r="P602" s="25">
        <f>J602*C602+M602</f>
        <v/>
      </c>
      <c r="Q602" s="25">
        <f>IF(F602=1,IF(N602&lt;741000,0,IF(N602&lt;2191000,N602-740000,IF(N602&lt;2193000,1451000,IF(N602&lt;2196000,1453000,IF(N602&lt;2200000,1456000,IF(N602&lt;6600000,ROUND(IF(FLOOR(N602,4000)&lt;=3600000,FLOOR(N602,4000)*0.7-80000,FLOOR(N602,4000)*0.8-440000),0),IF(N602&lt;=8500000,ROUNDDOWN(N602*0.9-1100000,0),N602-1950000))))))),IF(N602&lt;651000,0,IF(N602&lt;1900000,N602-650000,IF(N602&lt;6600000,ROUND(IF(FLOOR(N602,4000)&lt;=3600000,FLOOR(N602,4000)*0.7-80000,FLOOR(N602,4000)*0.8-440000),0),IF(N602&lt;=8500000,ROUNDDOWN(N602*0.9-1100000,0),N602-1950000)))))</f>
        <v/>
      </c>
      <c r="R602" s="25">
        <f>IF(F602=1,LOOKUP(Q602,{0,4890001,6550001,23500001},{1040000,670000,620000,0}),LOOKUP(Q602,{0,1320001,3360001,4890001,6550001,23500001},{950000,880000,680000,630000,580000,0}))</f>
        <v/>
      </c>
      <c r="S602" s="25">
        <f>MAX(0,ROUNDDOWN(Q602-O602-R602-G602,-3))</f>
        <v/>
      </c>
      <c r="T602" s="25">
        <f>IF(S602&lt;=0,0,ROUNDDOWN(S602*LOOKUP(S602,{0,1950001,3300001,6950001,9000001,18000001,40000001},{0.05,0.1,0.2,0.23,0.33,0.4,0.45})-LOOKUP(S602,{0,1950001,3300001,6950001,9000001,18000001,40000001},{0,97500,427500,636000,1536000,2796000,4796000}),0)+ROUNDDOWN(ROUNDDOWN(S602*LOOKUP(S602,{0,1950001,3300001,6950001,9000001,18000001,40000001},{0.05,0.1,0.2,0.23,0.33,0.4,0.45})-LOOKUP(S602,{0,1950001,3300001,6950001,9000001,18000001,40000001},{0,97500,427500,636000,1536000,2796000,4796000}),0)*0.021,0))</f>
        <v/>
      </c>
      <c r="U602" s="25">
        <f>P602-T602</f>
        <v/>
      </c>
      <c r="V602" s="26">
        <f>IF(AND(P602&gt;0,T602=0),1,0)</f>
        <v/>
      </c>
    </row>
    <row r="603">
      <c r="A603" t="inlineStr">
        <is>
          <t>1万円刻み</t>
        </is>
      </c>
      <c r="B603" s="25">
        <f>'4_1万円刻み'!$A$38</f>
        <v/>
      </c>
      <c r="C603" s="26" t="n">
        <v>1</v>
      </c>
      <c r="D603" s="27" t="n">
        <v>0</v>
      </c>
      <c r="E603" s="26" t="n">
        <v>7</v>
      </c>
      <c r="F603" s="26" t="n">
        <v>1</v>
      </c>
      <c r="G603" s="25" t="n">
        <v>0</v>
      </c>
      <c r="H603" s="25">
        <f>ROUND(B603*0.14575,0)</f>
        <v/>
      </c>
      <c r="I603" s="25">
        <f>B603-H603</f>
        <v/>
      </c>
      <c r="J603" s="25">
        <f>IF(MAX(0,I603-ROUNDUP(IF(I603&lt;=158333,54167,I603*LOOKUP(I603,{0,158334,300000,550000,708331},{0,0.3,0.2,0.1,0})+LOOKUP(I603,{0,158334,300000,550000,708331},{0,6667,36667,91667,162500})),0)-LOOKUP(I603,{0,2120834,2162500,2204167,2245834},{48334,40000,26667,13334,0}))&lt;=0,0,ROUND(MAX(0,I603-ROUNDUP(IF(I603&lt;=158333,54167,I603*LOOKUP(I603,{0,158334,300000,550000,708331},{0,0.3,0.2,0.1,0})+LOOKUP(I603,{0,158334,300000,550000,708331},{0,6667,36667,91667,162500})),0)-LOOKUP(I603,{0,2120834,2162500,2204167,2245834},{48334,40000,26667,13334,0}))*LOOKUP(MAX(0,I603-ROUNDUP(IF(I603&lt;=158333,54167,I603*LOOKUP(I603,{0,158334,300000,550000,708331},{0,0.3,0.2,0.1,0})+LOOKUP(I603,{0,158334,300000,550000,708331},{0,6667,36667,91667,162500})),0)-LOOKUP(I603,{0,2120834,2162500,2204167,2245834},{48334,40000,26667,13334,0})),{0,162501,275001,579167,750001,1500001,3333334},{0.05105,0.1021,0.2042,0.23483,0.33693,0.4084,0.45945})-LOOKUP(MAX(0,I603-ROUNDUP(IF(I603&lt;=158333,54167,I603*LOOKUP(I603,{0,158334,300000,550000,708331},{0,0.3,0.2,0.1,0})+LOOKUP(I603,{0,158334,300000,550000,708331},{0,6667,36667,91667,162500})),0)-LOOKUP(I603,{0,2120834,2162500,2204167,2245834},{48334,40000,26667,13334,0})),{0,162501,275001,579167,750001,1500001,3333334},{0,8296,36374,54113,130688,237893,408061}),-1))</f>
        <v/>
      </c>
      <c r="K603" s="25">
        <f>IF(AND(D603&gt;0,C603&gt;=E603),ROUND(B603*D603,0),0)</f>
        <v/>
      </c>
      <c r="L603" s="25">
        <f>ROUND(K603*0.14575,0)</f>
        <v/>
      </c>
      <c r="M603" s="25">
        <f>IF(K603=0,0,ROUNDDOWN(ROUND((K603-L603)*LOOKUP(I603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03" s="25">
        <f>B603*C603+K603</f>
        <v/>
      </c>
      <c r="O603" s="25">
        <f>H603*C603+L603</f>
        <v/>
      </c>
      <c r="P603" s="25">
        <f>J603*C603+M603</f>
        <v/>
      </c>
      <c r="Q603" s="25">
        <f>IF(F603=1,IF(N603&lt;741000,0,IF(N603&lt;2191000,N603-740000,IF(N603&lt;2193000,1451000,IF(N603&lt;2196000,1453000,IF(N603&lt;2200000,1456000,IF(N603&lt;6600000,ROUND(IF(FLOOR(N603,4000)&lt;=3600000,FLOOR(N603,4000)*0.7-80000,FLOOR(N603,4000)*0.8-440000),0),IF(N603&lt;=8500000,ROUNDDOWN(N603*0.9-1100000,0),N603-1950000))))))),IF(N603&lt;651000,0,IF(N603&lt;1900000,N603-650000,IF(N603&lt;6600000,ROUND(IF(FLOOR(N603,4000)&lt;=3600000,FLOOR(N603,4000)*0.7-80000,FLOOR(N603,4000)*0.8-440000),0),IF(N603&lt;=8500000,ROUNDDOWN(N603*0.9-1100000,0),N603-1950000)))))</f>
        <v/>
      </c>
      <c r="R603" s="25">
        <f>IF(F603=1,LOOKUP(Q603,{0,4890001,6550001,23500001},{1040000,670000,620000,0}),LOOKUP(Q603,{0,1320001,3360001,4890001,6550001,23500001},{950000,880000,680000,630000,580000,0}))</f>
        <v/>
      </c>
      <c r="S603" s="25">
        <f>MAX(0,ROUNDDOWN(Q603-O603-R603-G603,-3))</f>
        <v/>
      </c>
      <c r="T603" s="25">
        <f>IF(S603&lt;=0,0,ROUNDDOWN(S603*LOOKUP(S603,{0,1950001,3300001,6950001,9000001,18000001,40000001},{0.05,0.1,0.2,0.23,0.33,0.4,0.45})-LOOKUP(S603,{0,1950001,3300001,6950001,9000001,18000001,40000001},{0,97500,427500,636000,1536000,2796000,4796000}),0)+ROUNDDOWN(ROUNDDOWN(S603*LOOKUP(S603,{0,1950001,3300001,6950001,9000001,18000001,40000001},{0.05,0.1,0.2,0.23,0.33,0.4,0.45})-LOOKUP(S603,{0,1950001,3300001,6950001,9000001,18000001,40000001},{0,97500,427500,636000,1536000,2796000,4796000}),0)*0.021,0))</f>
        <v/>
      </c>
      <c r="U603" s="25">
        <f>P603-T603</f>
        <v/>
      </c>
      <c r="V603" s="26">
        <f>IF(AND(P603&gt;0,T603=0),1,0)</f>
        <v/>
      </c>
    </row>
    <row r="604">
      <c r="A604" t="inlineStr">
        <is>
          <t>1万円刻み</t>
        </is>
      </c>
      <c r="B604" s="25">
        <f>'4_1万円刻み'!$A$38</f>
        <v/>
      </c>
      <c r="C604" s="26" t="n">
        <v>2</v>
      </c>
      <c r="D604" s="27" t="n">
        <v>0</v>
      </c>
      <c r="E604" s="26" t="n">
        <v>7</v>
      </c>
      <c r="F604" s="26" t="n">
        <v>1</v>
      </c>
      <c r="G604" s="25" t="n">
        <v>0</v>
      </c>
      <c r="H604" s="25">
        <f>ROUND(B604*0.14575,0)</f>
        <v/>
      </c>
      <c r="I604" s="25">
        <f>B604-H604</f>
        <v/>
      </c>
      <c r="J604" s="25">
        <f>IF(MAX(0,I604-ROUNDUP(IF(I604&lt;=158333,54167,I604*LOOKUP(I604,{0,158334,300000,550000,708331},{0,0.3,0.2,0.1,0})+LOOKUP(I604,{0,158334,300000,550000,708331},{0,6667,36667,91667,162500})),0)-LOOKUP(I604,{0,2120834,2162500,2204167,2245834},{48334,40000,26667,13334,0}))&lt;=0,0,ROUND(MAX(0,I604-ROUNDUP(IF(I604&lt;=158333,54167,I604*LOOKUP(I604,{0,158334,300000,550000,708331},{0,0.3,0.2,0.1,0})+LOOKUP(I604,{0,158334,300000,550000,708331},{0,6667,36667,91667,162500})),0)-LOOKUP(I604,{0,2120834,2162500,2204167,2245834},{48334,40000,26667,13334,0}))*LOOKUP(MAX(0,I604-ROUNDUP(IF(I604&lt;=158333,54167,I604*LOOKUP(I604,{0,158334,300000,550000,708331},{0,0.3,0.2,0.1,0})+LOOKUP(I604,{0,158334,300000,550000,708331},{0,6667,36667,91667,162500})),0)-LOOKUP(I604,{0,2120834,2162500,2204167,2245834},{48334,40000,26667,13334,0})),{0,162501,275001,579167,750001,1500001,3333334},{0.05105,0.1021,0.2042,0.23483,0.33693,0.4084,0.45945})-LOOKUP(MAX(0,I604-ROUNDUP(IF(I604&lt;=158333,54167,I604*LOOKUP(I604,{0,158334,300000,550000,708331},{0,0.3,0.2,0.1,0})+LOOKUP(I604,{0,158334,300000,550000,708331},{0,6667,36667,91667,162500})),0)-LOOKUP(I604,{0,2120834,2162500,2204167,2245834},{48334,40000,26667,13334,0})),{0,162501,275001,579167,750001,1500001,3333334},{0,8296,36374,54113,130688,237893,408061}),-1))</f>
        <v/>
      </c>
      <c r="K604" s="25">
        <f>IF(AND(D604&gt;0,C604&gt;=E604),ROUND(B604*D604,0),0)</f>
        <v/>
      </c>
      <c r="L604" s="25">
        <f>ROUND(K604*0.14575,0)</f>
        <v/>
      </c>
      <c r="M604" s="25">
        <f>IF(K604=0,0,ROUNDDOWN(ROUND((K604-L604)*LOOKUP(I604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04" s="25">
        <f>B604*C604+K604</f>
        <v/>
      </c>
      <c r="O604" s="25">
        <f>H604*C604+L604</f>
        <v/>
      </c>
      <c r="P604" s="25">
        <f>J604*C604+M604</f>
        <v/>
      </c>
      <c r="Q604" s="25">
        <f>IF(F604=1,IF(N604&lt;741000,0,IF(N604&lt;2191000,N604-740000,IF(N604&lt;2193000,1451000,IF(N604&lt;2196000,1453000,IF(N604&lt;2200000,1456000,IF(N604&lt;6600000,ROUND(IF(FLOOR(N604,4000)&lt;=3600000,FLOOR(N604,4000)*0.7-80000,FLOOR(N604,4000)*0.8-440000),0),IF(N604&lt;=8500000,ROUNDDOWN(N604*0.9-1100000,0),N604-1950000))))))),IF(N604&lt;651000,0,IF(N604&lt;1900000,N604-650000,IF(N604&lt;6600000,ROUND(IF(FLOOR(N604,4000)&lt;=3600000,FLOOR(N604,4000)*0.7-80000,FLOOR(N604,4000)*0.8-440000),0),IF(N604&lt;=8500000,ROUNDDOWN(N604*0.9-1100000,0),N604-1950000)))))</f>
        <v/>
      </c>
      <c r="R604" s="25">
        <f>IF(F604=1,LOOKUP(Q604,{0,4890001,6550001,23500001},{1040000,670000,620000,0}),LOOKUP(Q604,{0,1320001,3360001,4890001,6550001,23500001},{950000,880000,680000,630000,580000,0}))</f>
        <v/>
      </c>
      <c r="S604" s="25">
        <f>MAX(0,ROUNDDOWN(Q604-O604-R604-G604,-3))</f>
        <v/>
      </c>
      <c r="T604" s="25">
        <f>IF(S604&lt;=0,0,ROUNDDOWN(S604*LOOKUP(S604,{0,1950001,3300001,6950001,9000001,18000001,40000001},{0.05,0.1,0.2,0.23,0.33,0.4,0.45})-LOOKUP(S604,{0,1950001,3300001,6950001,9000001,18000001,40000001},{0,97500,427500,636000,1536000,2796000,4796000}),0)+ROUNDDOWN(ROUNDDOWN(S604*LOOKUP(S604,{0,1950001,3300001,6950001,9000001,18000001,40000001},{0.05,0.1,0.2,0.23,0.33,0.4,0.45})-LOOKUP(S604,{0,1950001,3300001,6950001,9000001,18000001,40000001},{0,97500,427500,636000,1536000,2796000,4796000}),0)*0.021,0))</f>
        <v/>
      </c>
      <c r="U604" s="25">
        <f>P604-T604</f>
        <v/>
      </c>
      <c r="V604" s="26">
        <f>IF(AND(P604&gt;0,T604=0),1,0)</f>
        <v/>
      </c>
    </row>
    <row r="605">
      <c r="A605" t="inlineStr">
        <is>
          <t>1万円刻み</t>
        </is>
      </c>
      <c r="B605" s="25">
        <f>'4_1万円刻み'!$A$38</f>
        <v/>
      </c>
      <c r="C605" s="26" t="n">
        <v>3</v>
      </c>
      <c r="D605" s="27" t="n">
        <v>0</v>
      </c>
      <c r="E605" s="26" t="n">
        <v>7</v>
      </c>
      <c r="F605" s="26" t="n">
        <v>1</v>
      </c>
      <c r="G605" s="25" t="n">
        <v>0</v>
      </c>
      <c r="H605" s="25">
        <f>ROUND(B605*0.14575,0)</f>
        <v/>
      </c>
      <c r="I605" s="25">
        <f>B605-H605</f>
        <v/>
      </c>
      <c r="J605" s="25">
        <f>IF(MAX(0,I605-ROUNDUP(IF(I605&lt;=158333,54167,I605*LOOKUP(I605,{0,158334,300000,550000,708331},{0,0.3,0.2,0.1,0})+LOOKUP(I605,{0,158334,300000,550000,708331},{0,6667,36667,91667,162500})),0)-LOOKUP(I605,{0,2120834,2162500,2204167,2245834},{48334,40000,26667,13334,0}))&lt;=0,0,ROUND(MAX(0,I605-ROUNDUP(IF(I605&lt;=158333,54167,I605*LOOKUP(I605,{0,158334,300000,550000,708331},{0,0.3,0.2,0.1,0})+LOOKUP(I605,{0,158334,300000,550000,708331},{0,6667,36667,91667,162500})),0)-LOOKUP(I605,{0,2120834,2162500,2204167,2245834},{48334,40000,26667,13334,0}))*LOOKUP(MAX(0,I605-ROUNDUP(IF(I605&lt;=158333,54167,I605*LOOKUP(I605,{0,158334,300000,550000,708331},{0,0.3,0.2,0.1,0})+LOOKUP(I605,{0,158334,300000,550000,708331},{0,6667,36667,91667,162500})),0)-LOOKUP(I605,{0,2120834,2162500,2204167,2245834},{48334,40000,26667,13334,0})),{0,162501,275001,579167,750001,1500001,3333334},{0.05105,0.1021,0.2042,0.23483,0.33693,0.4084,0.45945})-LOOKUP(MAX(0,I605-ROUNDUP(IF(I605&lt;=158333,54167,I605*LOOKUP(I605,{0,158334,300000,550000,708331},{0,0.3,0.2,0.1,0})+LOOKUP(I605,{0,158334,300000,550000,708331},{0,6667,36667,91667,162500})),0)-LOOKUP(I605,{0,2120834,2162500,2204167,2245834},{48334,40000,26667,13334,0})),{0,162501,275001,579167,750001,1500001,3333334},{0,8296,36374,54113,130688,237893,408061}),-1))</f>
        <v/>
      </c>
      <c r="K605" s="25">
        <f>IF(AND(D605&gt;0,C605&gt;=E605),ROUND(B605*D605,0),0)</f>
        <v/>
      </c>
      <c r="L605" s="25">
        <f>ROUND(K605*0.14575,0)</f>
        <v/>
      </c>
      <c r="M605" s="25">
        <f>IF(K605=0,0,ROUNDDOWN(ROUND((K605-L605)*LOOKUP(I605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05" s="25">
        <f>B605*C605+K605</f>
        <v/>
      </c>
      <c r="O605" s="25">
        <f>H605*C605+L605</f>
        <v/>
      </c>
      <c r="P605" s="25">
        <f>J605*C605+M605</f>
        <v/>
      </c>
      <c r="Q605" s="25">
        <f>IF(F605=1,IF(N605&lt;741000,0,IF(N605&lt;2191000,N605-740000,IF(N605&lt;2193000,1451000,IF(N605&lt;2196000,1453000,IF(N605&lt;2200000,1456000,IF(N605&lt;6600000,ROUND(IF(FLOOR(N605,4000)&lt;=3600000,FLOOR(N605,4000)*0.7-80000,FLOOR(N605,4000)*0.8-440000),0),IF(N605&lt;=8500000,ROUNDDOWN(N605*0.9-1100000,0),N605-1950000))))))),IF(N605&lt;651000,0,IF(N605&lt;1900000,N605-650000,IF(N605&lt;6600000,ROUND(IF(FLOOR(N605,4000)&lt;=3600000,FLOOR(N605,4000)*0.7-80000,FLOOR(N605,4000)*0.8-440000),0),IF(N605&lt;=8500000,ROUNDDOWN(N605*0.9-1100000,0),N605-1950000)))))</f>
        <v/>
      </c>
      <c r="R605" s="25">
        <f>IF(F605=1,LOOKUP(Q605,{0,4890001,6550001,23500001},{1040000,670000,620000,0}),LOOKUP(Q605,{0,1320001,3360001,4890001,6550001,23500001},{950000,880000,680000,630000,580000,0}))</f>
        <v/>
      </c>
      <c r="S605" s="25">
        <f>MAX(0,ROUNDDOWN(Q605-O605-R605-G605,-3))</f>
        <v/>
      </c>
      <c r="T605" s="25">
        <f>IF(S605&lt;=0,0,ROUNDDOWN(S605*LOOKUP(S605,{0,1950001,3300001,6950001,9000001,18000001,40000001},{0.05,0.1,0.2,0.23,0.33,0.4,0.45})-LOOKUP(S605,{0,1950001,3300001,6950001,9000001,18000001,40000001},{0,97500,427500,636000,1536000,2796000,4796000}),0)+ROUNDDOWN(ROUNDDOWN(S605*LOOKUP(S605,{0,1950001,3300001,6950001,9000001,18000001,40000001},{0.05,0.1,0.2,0.23,0.33,0.4,0.45})-LOOKUP(S605,{0,1950001,3300001,6950001,9000001,18000001,40000001},{0,97500,427500,636000,1536000,2796000,4796000}),0)*0.021,0))</f>
        <v/>
      </c>
      <c r="U605" s="25">
        <f>P605-T605</f>
        <v/>
      </c>
      <c r="V605" s="26">
        <f>IF(AND(P605&gt;0,T605=0),1,0)</f>
        <v/>
      </c>
    </row>
    <row r="606">
      <c r="A606" t="inlineStr">
        <is>
          <t>1万円刻み</t>
        </is>
      </c>
      <c r="B606" s="25">
        <f>'4_1万円刻み'!$A$38</f>
        <v/>
      </c>
      <c r="C606" s="26" t="n">
        <v>4</v>
      </c>
      <c r="D606" s="27" t="n">
        <v>0</v>
      </c>
      <c r="E606" s="26" t="n">
        <v>7</v>
      </c>
      <c r="F606" s="26" t="n">
        <v>1</v>
      </c>
      <c r="G606" s="25" t="n">
        <v>0</v>
      </c>
      <c r="H606" s="25">
        <f>ROUND(B606*0.14575,0)</f>
        <v/>
      </c>
      <c r="I606" s="25">
        <f>B606-H606</f>
        <v/>
      </c>
      <c r="J606" s="25">
        <f>IF(MAX(0,I606-ROUNDUP(IF(I606&lt;=158333,54167,I606*LOOKUP(I606,{0,158334,300000,550000,708331},{0,0.3,0.2,0.1,0})+LOOKUP(I606,{0,158334,300000,550000,708331},{0,6667,36667,91667,162500})),0)-LOOKUP(I606,{0,2120834,2162500,2204167,2245834},{48334,40000,26667,13334,0}))&lt;=0,0,ROUND(MAX(0,I606-ROUNDUP(IF(I606&lt;=158333,54167,I606*LOOKUP(I606,{0,158334,300000,550000,708331},{0,0.3,0.2,0.1,0})+LOOKUP(I606,{0,158334,300000,550000,708331},{0,6667,36667,91667,162500})),0)-LOOKUP(I606,{0,2120834,2162500,2204167,2245834},{48334,40000,26667,13334,0}))*LOOKUP(MAX(0,I606-ROUNDUP(IF(I606&lt;=158333,54167,I606*LOOKUP(I606,{0,158334,300000,550000,708331},{0,0.3,0.2,0.1,0})+LOOKUP(I606,{0,158334,300000,550000,708331},{0,6667,36667,91667,162500})),0)-LOOKUP(I606,{0,2120834,2162500,2204167,2245834},{48334,40000,26667,13334,0})),{0,162501,275001,579167,750001,1500001,3333334},{0.05105,0.1021,0.2042,0.23483,0.33693,0.4084,0.45945})-LOOKUP(MAX(0,I606-ROUNDUP(IF(I606&lt;=158333,54167,I606*LOOKUP(I606,{0,158334,300000,550000,708331},{0,0.3,0.2,0.1,0})+LOOKUP(I606,{0,158334,300000,550000,708331},{0,6667,36667,91667,162500})),0)-LOOKUP(I606,{0,2120834,2162500,2204167,2245834},{48334,40000,26667,13334,0})),{0,162501,275001,579167,750001,1500001,3333334},{0,8296,36374,54113,130688,237893,408061}),-1))</f>
        <v/>
      </c>
      <c r="K606" s="25">
        <f>IF(AND(D606&gt;0,C606&gt;=E606),ROUND(B606*D606,0),0)</f>
        <v/>
      </c>
      <c r="L606" s="25">
        <f>ROUND(K606*0.14575,0)</f>
        <v/>
      </c>
      <c r="M606" s="25">
        <f>IF(K606=0,0,ROUNDDOWN(ROUND((K606-L606)*LOOKUP(I606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06" s="25">
        <f>B606*C606+K606</f>
        <v/>
      </c>
      <c r="O606" s="25">
        <f>H606*C606+L606</f>
        <v/>
      </c>
      <c r="P606" s="25">
        <f>J606*C606+M606</f>
        <v/>
      </c>
      <c r="Q606" s="25">
        <f>IF(F606=1,IF(N606&lt;741000,0,IF(N606&lt;2191000,N606-740000,IF(N606&lt;2193000,1451000,IF(N606&lt;2196000,1453000,IF(N606&lt;2200000,1456000,IF(N606&lt;6600000,ROUND(IF(FLOOR(N606,4000)&lt;=3600000,FLOOR(N606,4000)*0.7-80000,FLOOR(N606,4000)*0.8-440000),0),IF(N606&lt;=8500000,ROUNDDOWN(N606*0.9-1100000,0),N606-1950000))))))),IF(N606&lt;651000,0,IF(N606&lt;1900000,N606-650000,IF(N606&lt;6600000,ROUND(IF(FLOOR(N606,4000)&lt;=3600000,FLOOR(N606,4000)*0.7-80000,FLOOR(N606,4000)*0.8-440000),0),IF(N606&lt;=8500000,ROUNDDOWN(N606*0.9-1100000,0),N606-1950000)))))</f>
        <v/>
      </c>
      <c r="R606" s="25">
        <f>IF(F606=1,LOOKUP(Q606,{0,4890001,6550001,23500001},{1040000,670000,620000,0}),LOOKUP(Q606,{0,1320001,3360001,4890001,6550001,23500001},{950000,880000,680000,630000,580000,0}))</f>
        <v/>
      </c>
      <c r="S606" s="25">
        <f>MAX(0,ROUNDDOWN(Q606-O606-R606-G606,-3))</f>
        <v/>
      </c>
      <c r="T606" s="25">
        <f>IF(S606&lt;=0,0,ROUNDDOWN(S606*LOOKUP(S606,{0,1950001,3300001,6950001,9000001,18000001,40000001},{0.05,0.1,0.2,0.23,0.33,0.4,0.45})-LOOKUP(S606,{0,1950001,3300001,6950001,9000001,18000001,40000001},{0,97500,427500,636000,1536000,2796000,4796000}),0)+ROUNDDOWN(ROUNDDOWN(S606*LOOKUP(S606,{0,1950001,3300001,6950001,9000001,18000001,40000001},{0.05,0.1,0.2,0.23,0.33,0.4,0.45})-LOOKUP(S606,{0,1950001,3300001,6950001,9000001,18000001,40000001},{0,97500,427500,636000,1536000,2796000,4796000}),0)*0.021,0))</f>
        <v/>
      </c>
      <c r="U606" s="25">
        <f>P606-T606</f>
        <v/>
      </c>
      <c r="V606" s="26">
        <f>IF(AND(P606&gt;0,T606=0),1,0)</f>
        <v/>
      </c>
    </row>
    <row r="607">
      <c r="A607" t="inlineStr">
        <is>
          <t>1万円刻み</t>
        </is>
      </c>
      <c r="B607" s="25">
        <f>'4_1万円刻み'!$A$38</f>
        <v/>
      </c>
      <c r="C607" s="26" t="n">
        <v>5</v>
      </c>
      <c r="D607" s="27" t="n">
        <v>0</v>
      </c>
      <c r="E607" s="26" t="n">
        <v>7</v>
      </c>
      <c r="F607" s="26" t="n">
        <v>1</v>
      </c>
      <c r="G607" s="25" t="n">
        <v>0</v>
      </c>
      <c r="H607" s="25">
        <f>ROUND(B607*0.14575,0)</f>
        <v/>
      </c>
      <c r="I607" s="25">
        <f>B607-H607</f>
        <v/>
      </c>
      <c r="J607" s="25">
        <f>IF(MAX(0,I607-ROUNDUP(IF(I607&lt;=158333,54167,I607*LOOKUP(I607,{0,158334,300000,550000,708331},{0,0.3,0.2,0.1,0})+LOOKUP(I607,{0,158334,300000,550000,708331},{0,6667,36667,91667,162500})),0)-LOOKUP(I607,{0,2120834,2162500,2204167,2245834},{48334,40000,26667,13334,0}))&lt;=0,0,ROUND(MAX(0,I607-ROUNDUP(IF(I607&lt;=158333,54167,I607*LOOKUP(I607,{0,158334,300000,550000,708331},{0,0.3,0.2,0.1,0})+LOOKUP(I607,{0,158334,300000,550000,708331},{0,6667,36667,91667,162500})),0)-LOOKUP(I607,{0,2120834,2162500,2204167,2245834},{48334,40000,26667,13334,0}))*LOOKUP(MAX(0,I607-ROUNDUP(IF(I607&lt;=158333,54167,I607*LOOKUP(I607,{0,158334,300000,550000,708331},{0,0.3,0.2,0.1,0})+LOOKUP(I607,{0,158334,300000,550000,708331},{0,6667,36667,91667,162500})),0)-LOOKUP(I607,{0,2120834,2162500,2204167,2245834},{48334,40000,26667,13334,0})),{0,162501,275001,579167,750001,1500001,3333334},{0.05105,0.1021,0.2042,0.23483,0.33693,0.4084,0.45945})-LOOKUP(MAX(0,I607-ROUNDUP(IF(I607&lt;=158333,54167,I607*LOOKUP(I607,{0,158334,300000,550000,708331},{0,0.3,0.2,0.1,0})+LOOKUP(I607,{0,158334,300000,550000,708331},{0,6667,36667,91667,162500})),0)-LOOKUP(I607,{0,2120834,2162500,2204167,2245834},{48334,40000,26667,13334,0})),{0,162501,275001,579167,750001,1500001,3333334},{0,8296,36374,54113,130688,237893,408061}),-1))</f>
        <v/>
      </c>
      <c r="K607" s="25">
        <f>IF(AND(D607&gt;0,C607&gt;=E607),ROUND(B607*D607,0),0)</f>
        <v/>
      </c>
      <c r="L607" s="25">
        <f>ROUND(K607*0.14575,0)</f>
        <v/>
      </c>
      <c r="M607" s="25">
        <f>IF(K607=0,0,ROUNDDOWN(ROUND((K607-L607)*LOOKUP(I607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07" s="25">
        <f>B607*C607+K607</f>
        <v/>
      </c>
      <c r="O607" s="25">
        <f>H607*C607+L607</f>
        <v/>
      </c>
      <c r="P607" s="25">
        <f>J607*C607+M607</f>
        <v/>
      </c>
      <c r="Q607" s="25">
        <f>IF(F607=1,IF(N607&lt;741000,0,IF(N607&lt;2191000,N607-740000,IF(N607&lt;2193000,1451000,IF(N607&lt;2196000,1453000,IF(N607&lt;2200000,1456000,IF(N607&lt;6600000,ROUND(IF(FLOOR(N607,4000)&lt;=3600000,FLOOR(N607,4000)*0.7-80000,FLOOR(N607,4000)*0.8-440000),0),IF(N607&lt;=8500000,ROUNDDOWN(N607*0.9-1100000,0),N607-1950000))))))),IF(N607&lt;651000,0,IF(N607&lt;1900000,N607-650000,IF(N607&lt;6600000,ROUND(IF(FLOOR(N607,4000)&lt;=3600000,FLOOR(N607,4000)*0.7-80000,FLOOR(N607,4000)*0.8-440000),0),IF(N607&lt;=8500000,ROUNDDOWN(N607*0.9-1100000,0),N607-1950000)))))</f>
        <v/>
      </c>
      <c r="R607" s="25">
        <f>IF(F607=1,LOOKUP(Q607,{0,4890001,6550001,23500001},{1040000,670000,620000,0}),LOOKUP(Q607,{0,1320001,3360001,4890001,6550001,23500001},{950000,880000,680000,630000,580000,0}))</f>
        <v/>
      </c>
      <c r="S607" s="25">
        <f>MAX(0,ROUNDDOWN(Q607-O607-R607-G607,-3))</f>
        <v/>
      </c>
      <c r="T607" s="25">
        <f>IF(S607&lt;=0,0,ROUNDDOWN(S607*LOOKUP(S607,{0,1950001,3300001,6950001,9000001,18000001,40000001},{0.05,0.1,0.2,0.23,0.33,0.4,0.45})-LOOKUP(S607,{0,1950001,3300001,6950001,9000001,18000001,40000001},{0,97500,427500,636000,1536000,2796000,4796000}),0)+ROUNDDOWN(ROUNDDOWN(S607*LOOKUP(S607,{0,1950001,3300001,6950001,9000001,18000001,40000001},{0.05,0.1,0.2,0.23,0.33,0.4,0.45})-LOOKUP(S607,{0,1950001,3300001,6950001,9000001,18000001,40000001},{0,97500,427500,636000,1536000,2796000,4796000}),0)*0.021,0))</f>
        <v/>
      </c>
      <c r="U607" s="25">
        <f>P607-T607</f>
        <v/>
      </c>
      <c r="V607" s="26">
        <f>IF(AND(P607&gt;0,T607=0),1,0)</f>
        <v/>
      </c>
    </row>
    <row r="608">
      <c r="A608" t="inlineStr">
        <is>
          <t>1万円刻み</t>
        </is>
      </c>
      <c r="B608" s="25">
        <f>'4_1万円刻み'!$A$38</f>
        <v/>
      </c>
      <c r="C608" s="26" t="n">
        <v>6</v>
      </c>
      <c r="D608" s="27" t="n">
        <v>0</v>
      </c>
      <c r="E608" s="26" t="n">
        <v>7</v>
      </c>
      <c r="F608" s="26" t="n">
        <v>1</v>
      </c>
      <c r="G608" s="25" t="n">
        <v>0</v>
      </c>
      <c r="H608" s="25">
        <f>ROUND(B608*0.14575,0)</f>
        <v/>
      </c>
      <c r="I608" s="25">
        <f>B608-H608</f>
        <v/>
      </c>
      <c r="J608" s="25">
        <f>IF(MAX(0,I608-ROUNDUP(IF(I608&lt;=158333,54167,I608*LOOKUP(I608,{0,158334,300000,550000,708331},{0,0.3,0.2,0.1,0})+LOOKUP(I608,{0,158334,300000,550000,708331},{0,6667,36667,91667,162500})),0)-LOOKUP(I608,{0,2120834,2162500,2204167,2245834},{48334,40000,26667,13334,0}))&lt;=0,0,ROUND(MAX(0,I608-ROUNDUP(IF(I608&lt;=158333,54167,I608*LOOKUP(I608,{0,158334,300000,550000,708331},{0,0.3,0.2,0.1,0})+LOOKUP(I608,{0,158334,300000,550000,708331},{0,6667,36667,91667,162500})),0)-LOOKUP(I608,{0,2120834,2162500,2204167,2245834},{48334,40000,26667,13334,0}))*LOOKUP(MAX(0,I608-ROUNDUP(IF(I608&lt;=158333,54167,I608*LOOKUP(I608,{0,158334,300000,550000,708331},{0,0.3,0.2,0.1,0})+LOOKUP(I608,{0,158334,300000,550000,708331},{0,6667,36667,91667,162500})),0)-LOOKUP(I608,{0,2120834,2162500,2204167,2245834},{48334,40000,26667,13334,0})),{0,162501,275001,579167,750001,1500001,3333334},{0.05105,0.1021,0.2042,0.23483,0.33693,0.4084,0.45945})-LOOKUP(MAX(0,I608-ROUNDUP(IF(I608&lt;=158333,54167,I608*LOOKUP(I608,{0,158334,300000,550000,708331},{0,0.3,0.2,0.1,0})+LOOKUP(I608,{0,158334,300000,550000,708331},{0,6667,36667,91667,162500})),0)-LOOKUP(I608,{0,2120834,2162500,2204167,2245834},{48334,40000,26667,13334,0})),{0,162501,275001,579167,750001,1500001,3333334},{0,8296,36374,54113,130688,237893,408061}),-1))</f>
        <v/>
      </c>
      <c r="K608" s="25">
        <f>IF(AND(D608&gt;0,C608&gt;=E608),ROUND(B608*D608,0),0)</f>
        <v/>
      </c>
      <c r="L608" s="25">
        <f>ROUND(K608*0.14575,0)</f>
        <v/>
      </c>
      <c r="M608" s="25">
        <f>IF(K608=0,0,ROUNDDOWN(ROUND((K608-L608)*LOOKUP(I608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08" s="25">
        <f>B608*C608+K608</f>
        <v/>
      </c>
      <c r="O608" s="25">
        <f>H608*C608+L608</f>
        <v/>
      </c>
      <c r="P608" s="25">
        <f>J608*C608+M608</f>
        <v/>
      </c>
      <c r="Q608" s="25">
        <f>IF(F608=1,IF(N608&lt;741000,0,IF(N608&lt;2191000,N608-740000,IF(N608&lt;2193000,1451000,IF(N608&lt;2196000,1453000,IF(N608&lt;2200000,1456000,IF(N608&lt;6600000,ROUND(IF(FLOOR(N608,4000)&lt;=3600000,FLOOR(N608,4000)*0.7-80000,FLOOR(N608,4000)*0.8-440000),0),IF(N608&lt;=8500000,ROUNDDOWN(N608*0.9-1100000,0),N608-1950000))))))),IF(N608&lt;651000,0,IF(N608&lt;1900000,N608-650000,IF(N608&lt;6600000,ROUND(IF(FLOOR(N608,4000)&lt;=3600000,FLOOR(N608,4000)*0.7-80000,FLOOR(N608,4000)*0.8-440000),0),IF(N608&lt;=8500000,ROUNDDOWN(N608*0.9-1100000,0),N608-1950000)))))</f>
        <v/>
      </c>
      <c r="R608" s="25">
        <f>IF(F608=1,LOOKUP(Q608,{0,4890001,6550001,23500001},{1040000,670000,620000,0}),LOOKUP(Q608,{0,1320001,3360001,4890001,6550001,23500001},{950000,880000,680000,630000,580000,0}))</f>
        <v/>
      </c>
      <c r="S608" s="25">
        <f>MAX(0,ROUNDDOWN(Q608-O608-R608-G608,-3))</f>
        <v/>
      </c>
      <c r="T608" s="25">
        <f>IF(S608&lt;=0,0,ROUNDDOWN(S608*LOOKUP(S608,{0,1950001,3300001,6950001,9000001,18000001,40000001},{0.05,0.1,0.2,0.23,0.33,0.4,0.45})-LOOKUP(S608,{0,1950001,3300001,6950001,9000001,18000001,40000001},{0,97500,427500,636000,1536000,2796000,4796000}),0)+ROUNDDOWN(ROUNDDOWN(S608*LOOKUP(S608,{0,1950001,3300001,6950001,9000001,18000001,40000001},{0.05,0.1,0.2,0.23,0.33,0.4,0.45})-LOOKUP(S608,{0,1950001,3300001,6950001,9000001,18000001,40000001},{0,97500,427500,636000,1536000,2796000,4796000}),0)*0.021,0))</f>
        <v/>
      </c>
      <c r="U608" s="25">
        <f>P608-T608</f>
        <v/>
      </c>
      <c r="V608" s="26">
        <f>IF(AND(P608&gt;0,T608=0),1,0)</f>
        <v/>
      </c>
    </row>
    <row r="609">
      <c r="A609" t="inlineStr">
        <is>
          <t>1万円刻み</t>
        </is>
      </c>
      <c r="B609" s="25">
        <f>'4_1万円刻み'!$A$38</f>
        <v/>
      </c>
      <c r="C609" s="26" t="n">
        <v>7</v>
      </c>
      <c r="D609" s="27" t="n">
        <v>0</v>
      </c>
      <c r="E609" s="26" t="n">
        <v>7</v>
      </c>
      <c r="F609" s="26" t="n">
        <v>1</v>
      </c>
      <c r="G609" s="25" t="n">
        <v>0</v>
      </c>
      <c r="H609" s="25">
        <f>ROUND(B609*0.14575,0)</f>
        <v/>
      </c>
      <c r="I609" s="25">
        <f>B609-H609</f>
        <v/>
      </c>
      <c r="J609" s="25">
        <f>IF(MAX(0,I609-ROUNDUP(IF(I609&lt;=158333,54167,I609*LOOKUP(I609,{0,158334,300000,550000,708331},{0,0.3,0.2,0.1,0})+LOOKUP(I609,{0,158334,300000,550000,708331},{0,6667,36667,91667,162500})),0)-LOOKUP(I609,{0,2120834,2162500,2204167,2245834},{48334,40000,26667,13334,0}))&lt;=0,0,ROUND(MAX(0,I609-ROUNDUP(IF(I609&lt;=158333,54167,I609*LOOKUP(I609,{0,158334,300000,550000,708331},{0,0.3,0.2,0.1,0})+LOOKUP(I609,{0,158334,300000,550000,708331},{0,6667,36667,91667,162500})),0)-LOOKUP(I609,{0,2120834,2162500,2204167,2245834},{48334,40000,26667,13334,0}))*LOOKUP(MAX(0,I609-ROUNDUP(IF(I609&lt;=158333,54167,I609*LOOKUP(I609,{0,158334,300000,550000,708331},{0,0.3,0.2,0.1,0})+LOOKUP(I609,{0,158334,300000,550000,708331},{0,6667,36667,91667,162500})),0)-LOOKUP(I609,{0,2120834,2162500,2204167,2245834},{48334,40000,26667,13334,0})),{0,162501,275001,579167,750001,1500001,3333334},{0.05105,0.1021,0.2042,0.23483,0.33693,0.4084,0.45945})-LOOKUP(MAX(0,I609-ROUNDUP(IF(I609&lt;=158333,54167,I609*LOOKUP(I609,{0,158334,300000,550000,708331},{0,0.3,0.2,0.1,0})+LOOKUP(I609,{0,158334,300000,550000,708331},{0,6667,36667,91667,162500})),0)-LOOKUP(I609,{0,2120834,2162500,2204167,2245834},{48334,40000,26667,13334,0})),{0,162501,275001,579167,750001,1500001,3333334},{0,8296,36374,54113,130688,237893,408061}),-1))</f>
        <v/>
      </c>
      <c r="K609" s="25">
        <f>IF(AND(D609&gt;0,C609&gt;=E609),ROUND(B609*D609,0),0)</f>
        <v/>
      </c>
      <c r="L609" s="25">
        <f>ROUND(K609*0.14575,0)</f>
        <v/>
      </c>
      <c r="M609" s="25">
        <f>IF(K609=0,0,ROUNDDOWN(ROUND((K609-L609)*LOOKUP(I609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09" s="25">
        <f>B609*C609+K609</f>
        <v/>
      </c>
      <c r="O609" s="25">
        <f>H609*C609+L609</f>
        <v/>
      </c>
      <c r="P609" s="25">
        <f>J609*C609+M609</f>
        <v/>
      </c>
      <c r="Q609" s="25">
        <f>IF(F609=1,IF(N609&lt;741000,0,IF(N609&lt;2191000,N609-740000,IF(N609&lt;2193000,1451000,IF(N609&lt;2196000,1453000,IF(N609&lt;2200000,1456000,IF(N609&lt;6600000,ROUND(IF(FLOOR(N609,4000)&lt;=3600000,FLOOR(N609,4000)*0.7-80000,FLOOR(N609,4000)*0.8-440000),0),IF(N609&lt;=8500000,ROUNDDOWN(N609*0.9-1100000,0),N609-1950000))))))),IF(N609&lt;651000,0,IF(N609&lt;1900000,N609-650000,IF(N609&lt;6600000,ROUND(IF(FLOOR(N609,4000)&lt;=3600000,FLOOR(N609,4000)*0.7-80000,FLOOR(N609,4000)*0.8-440000),0),IF(N609&lt;=8500000,ROUNDDOWN(N609*0.9-1100000,0),N609-1950000)))))</f>
        <v/>
      </c>
      <c r="R609" s="25">
        <f>IF(F609=1,LOOKUP(Q609,{0,4890001,6550001,23500001},{1040000,670000,620000,0}),LOOKUP(Q609,{0,1320001,3360001,4890001,6550001,23500001},{950000,880000,680000,630000,580000,0}))</f>
        <v/>
      </c>
      <c r="S609" s="25">
        <f>MAX(0,ROUNDDOWN(Q609-O609-R609-G609,-3))</f>
        <v/>
      </c>
      <c r="T609" s="25">
        <f>IF(S609&lt;=0,0,ROUNDDOWN(S609*LOOKUP(S609,{0,1950001,3300001,6950001,9000001,18000001,40000001},{0.05,0.1,0.2,0.23,0.33,0.4,0.45})-LOOKUP(S609,{0,1950001,3300001,6950001,9000001,18000001,40000001},{0,97500,427500,636000,1536000,2796000,4796000}),0)+ROUNDDOWN(ROUNDDOWN(S609*LOOKUP(S609,{0,1950001,3300001,6950001,9000001,18000001,40000001},{0.05,0.1,0.2,0.23,0.33,0.4,0.45})-LOOKUP(S609,{0,1950001,3300001,6950001,9000001,18000001,40000001},{0,97500,427500,636000,1536000,2796000,4796000}),0)*0.021,0))</f>
        <v/>
      </c>
      <c r="U609" s="25">
        <f>P609-T609</f>
        <v/>
      </c>
      <c r="V609" s="26">
        <f>IF(AND(P609&gt;0,T609=0),1,0)</f>
        <v/>
      </c>
    </row>
    <row r="610">
      <c r="A610" t="inlineStr">
        <is>
          <t>1万円刻み</t>
        </is>
      </c>
      <c r="B610" s="25">
        <f>'4_1万円刻み'!$A$38</f>
        <v/>
      </c>
      <c r="C610" s="26" t="n">
        <v>8</v>
      </c>
      <c r="D610" s="27" t="n">
        <v>0</v>
      </c>
      <c r="E610" s="26" t="n">
        <v>7</v>
      </c>
      <c r="F610" s="26" t="n">
        <v>1</v>
      </c>
      <c r="G610" s="25" t="n">
        <v>0</v>
      </c>
      <c r="H610" s="25">
        <f>ROUND(B610*0.14575,0)</f>
        <v/>
      </c>
      <c r="I610" s="25">
        <f>B610-H610</f>
        <v/>
      </c>
      <c r="J610" s="25">
        <f>IF(MAX(0,I610-ROUNDUP(IF(I610&lt;=158333,54167,I610*LOOKUP(I610,{0,158334,300000,550000,708331},{0,0.3,0.2,0.1,0})+LOOKUP(I610,{0,158334,300000,550000,708331},{0,6667,36667,91667,162500})),0)-LOOKUP(I610,{0,2120834,2162500,2204167,2245834},{48334,40000,26667,13334,0}))&lt;=0,0,ROUND(MAX(0,I610-ROUNDUP(IF(I610&lt;=158333,54167,I610*LOOKUP(I610,{0,158334,300000,550000,708331},{0,0.3,0.2,0.1,0})+LOOKUP(I610,{0,158334,300000,550000,708331},{0,6667,36667,91667,162500})),0)-LOOKUP(I610,{0,2120834,2162500,2204167,2245834},{48334,40000,26667,13334,0}))*LOOKUP(MAX(0,I610-ROUNDUP(IF(I610&lt;=158333,54167,I610*LOOKUP(I610,{0,158334,300000,550000,708331},{0,0.3,0.2,0.1,0})+LOOKUP(I610,{0,158334,300000,550000,708331},{0,6667,36667,91667,162500})),0)-LOOKUP(I610,{0,2120834,2162500,2204167,2245834},{48334,40000,26667,13334,0})),{0,162501,275001,579167,750001,1500001,3333334},{0.05105,0.1021,0.2042,0.23483,0.33693,0.4084,0.45945})-LOOKUP(MAX(0,I610-ROUNDUP(IF(I610&lt;=158333,54167,I610*LOOKUP(I610,{0,158334,300000,550000,708331},{0,0.3,0.2,0.1,0})+LOOKUP(I610,{0,158334,300000,550000,708331},{0,6667,36667,91667,162500})),0)-LOOKUP(I610,{0,2120834,2162500,2204167,2245834},{48334,40000,26667,13334,0})),{0,162501,275001,579167,750001,1500001,3333334},{0,8296,36374,54113,130688,237893,408061}),-1))</f>
        <v/>
      </c>
      <c r="K610" s="25">
        <f>IF(AND(D610&gt;0,C610&gt;=E610),ROUND(B610*D610,0),0)</f>
        <v/>
      </c>
      <c r="L610" s="25">
        <f>ROUND(K610*0.14575,0)</f>
        <v/>
      </c>
      <c r="M610" s="25">
        <f>IF(K610=0,0,ROUNDDOWN(ROUND((K610-L610)*LOOKUP(I610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10" s="25">
        <f>B610*C610+K610</f>
        <v/>
      </c>
      <c r="O610" s="25">
        <f>H610*C610+L610</f>
        <v/>
      </c>
      <c r="P610" s="25">
        <f>J610*C610+M610</f>
        <v/>
      </c>
      <c r="Q610" s="25">
        <f>IF(F610=1,IF(N610&lt;741000,0,IF(N610&lt;2191000,N610-740000,IF(N610&lt;2193000,1451000,IF(N610&lt;2196000,1453000,IF(N610&lt;2200000,1456000,IF(N610&lt;6600000,ROUND(IF(FLOOR(N610,4000)&lt;=3600000,FLOOR(N610,4000)*0.7-80000,FLOOR(N610,4000)*0.8-440000),0),IF(N610&lt;=8500000,ROUNDDOWN(N610*0.9-1100000,0),N610-1950000))))))),IF(N610&lt;651000,0,IF(N610&lt;1900000,N610-650000,IF(N610&lt;6600000,ROUND(IF(FLOOR(N610,4000)&lt;=3600000,FLOOR(N610,4000)*0.7-80000,FLOOR(N610,4000)*0.8-440000),0),IF(N610&lt;=8500000,ROUNDDOWN(N610*0.9-1100000,0),N610-1950000)))))</f>
        <v/>
      </c>
      <c r="R610" s="25">
        <f>IF(F610=1,LOOKUP(Q610,{0,4890001,6550001,23500001},{1040000,670000,620000,0}),LOOKUP(Q610,{0,1320001,3360001,4890001,6550001,23500001},{950000,880000,680000,630000,580000,0}))</f>
        <v/>
      </c>
      <c r="S610" s="25">
        <f>MAX(0,ROUNDDOWN(Q610-O610-R610-G610,-3))</f>
        <v/>
      </c>
      <c r="T610" s="25">
        <f>IF(S610&lt;=0,0,ROUNDDOWN(S610*LOOKUP(S610,{0,1950001,3300001,6950001,9000001,18000001,40000001},{0.05,0.1,0.2,0.23,0.33,0.4,0.45})-LOOKUP(S610,{0,1950001,3300001,6950001,9000001,18000001,40000001},{0,97500,427500,636000,1536000,2796000,4796000}),0)+ROUNDDOWN(ROUNDDOWN(S610*LOOKUP(S610,{0,1950001,3300001,6950001,9000001,18000001,40000001},{0.05,0.1,0.2,0.23,0.33,0.4,0.45})-LOOKUP(S610,{0,1950001,3300001,6950001,9000001,18000001,40000001},{0,97500,427500,636000,1536000,2796000,4796000}),0)*0.021,0))</f>
        <v/>
      </c>
      <c r="U610" s="25">
        <f>P610-T610</f>
        <v/>
      </c>
      <c r="V610" s="26">
        <f>IF(AND(P610&gt;0,T610=0),1,0)</f>
        <v/>
      </c>
    </row>
    <row r="611">
      <c r="A611" t="inlineStr">
        <is>
          <t>1万円刻み</t>
        </is>
      </c>
      <c r="B611" s="25">
        <f>'4_1万円刻み'!$A$38</f>
        <v/>
      </c>
      <c r="C611" s="26" t="n">
        <v>9</v>
      </c>
      <c r="D611" s="27" t="n">
        <v>0</v>
      </c>
      <c r="E611" s="26" t="n">
        <v>7</v>
      </c>
      <c r="F611" s="26" t="n">
        <v>1</v>
      </c>
      <c r="G611" s="25" t="n">
        <v>0</v>
      </c>
      <c r="H611" s="25">
        <f>ROUND(B611*0.14575,0)</f>
        <v/>
      </c>
      <c r="I611" s="25">
        <f>B611-H611</f>
        <v/>
      </c>
      <c r="J611" s="25">
        <f>IF(MAX(0,I611-ROUNDUP(IF(I611&lt;=158333,54167,I611*LOOKUP(I611,{0,158334,300000,550000,708331},{0,0.3,0.2,0.1,0})+LOOKUP(I611,{0,158334,300000,550000,708331},{0,6667,36667,91667,162500})),0)-LOOKUP(I611,{0,2120834,2162500,2204167,2245834},{48334,40000,26667,13334,0}))&lt;=0,0,ROUND(MAX(0,I611-ROUNDUP(IF(I611&lt;=158333,54167,I611*LOOKUP(I611,{0,158334,300000,550000,708331},{0,0.3,0.2,0.1,0})+LOOKUP(I611,{0,158334,300000,550000,708331},{0,6667,36667,91667,162500})),0)-LOOKUP(I611,{0,2120834,2162500,2204167,2245834},{48334,40000,26667,13334,0}))*LOOKUP(MAX(0,I611-ROUNDUP(IF(I611&lt;=158333,54167,I611*LOOKUP(I611,{0,158334,300000,550000,708331},{0,0.3,0.2,0.1,0})+LOOKUP(I611,{0,158334,300000,550000,708331},{0,6667,36667,91667,162500})),0)-LOOKUP(I611,{0,2120834,2162500,2204167,2245834},{48334,40000,26667,13334,0})),{0,162501,275001,579167,750001,1500001,3333334},{0.05105,0.1021,0.2042,0.23483,0.33693,0.4084,0.45945})-LOOKUP(MAX(0,I611-ROUNDUP(IF(I611&lt;=158333,54167,I611*LOOKUP(I611,{0,158334,300000,550000,708331},{0,0.3,0.2,0.1,0})+LOOKUP(I611,{0,158334,300000,550000,708331},{0,6667,36667,91667,162500})),0)-LOOKUP(I611,{0,2120834,2162500,2204167,2245834},{48334,40000,26667,13334,0})),{0,162501,275001,579167,750001,1500001,3333334},{0,8296,36374,54113,130688,237893,408061}),-1))</f>
        <v/>
      </c>
      <c r="K611" s="25">
        <f>IF(AND(D611&gt;0,C611&gt;=E611),ROUND(B611*D611,0),0)</f>
        <v/>
      </c>
      <c r="L611" s="25">
        <f>ROUND(K611*0.14575,0)</f>
        <v/>
      </c>
      <c r="M611" s="25">
        <f>IF(K611=0,0,ROUNDDOWN(ROUND((K611-L611)*LOOKUP(I611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11" s="25">
        <f>B611*C611+K611</f>
        <v/>
      </c>
      <c r="O611" s="25">
        <f>H611*C611+L611</f>
        <v/>
      </c>
      <c r="P611" s="25">
        <f>J611*C611+M611</f>
        <v/>
      </c>
      <c r="Q611" s="25">
        <f>IF(F611=1,IF(N611&lt;741000,0,IF(N611&lt;2191000,N611-740000,IF(N611&lt;2193000,1451000,IF(N611&lt;2196000,1453000,IF(N611&lt;2200000,1456000,IF(N611&lt;6600000,ROUND(IF(FLOOR(N611,4000)&lt;=3600000,FLOOR(N611,4000)*0.7-80000,FLOOR(N611,4000)*0.8-440000),0),IF(N611&lt;=8500000,ROUNDDOWN(N611*0.9-1100000,0),N611-1950000))))))),IF(N611&lt;651000,0,IF(N611&lt;1900000,N611-650000,IF(N611&lt;6600000,ROUND(IF(FLOOR(N611,4000)&lt;=3600000,FLOOR(N611,4000)*0.7-80000,FLOOR(N611,4000)*0.8-440000),0),IF(N611&lt;=8500000,ROUNDDOWN(N611*0.9-1100000,0),N611-1950000)))))</f>
        <v/>
      </c>
      <c r="R611" s="25">
        <f>IF(F611=1,LOOKUP(Q611,{0,4890001,6550001,23500001},{1040000,670000,620000,0}),LOOKUP(Q611,{0,1320001,3360001,4890001,6550001,23500001},{950000,880000,680000,630000,580000,0}))</f>
        <v/>
      </c>
      <c r="S611" s="25">
        <f>MAX(0,ROUNDDOWN(Q611-O611-R611-G611,-3))</f>
        <v/>
      </c>
      <c r="T611" s="25">
        <f>IF(S611&lt;=0,0,ROUNDDOWN(S611*LOOKUP(S611,{0,1950001,3300001,6950001,9000001,18000001,40000001},{0.05,0.1,0.2,0.23,0.33,0.4,0.45})-LOOKUP(S611,{0,1950001,3300001,6950001,9000001,18000001,40000001},{0,97500,427500,636000,1536000,2796000,4796000}),0)+ROUNDDOWN(ROUNDDOWN(S611*LOOKUP(S611,{0,1950001,3300001,6950001,9000001,18000001,40000001},{0.05,0.1,0.2,0.23,0.33,0.4,0.45})-LOOKUP(S611,{0,1950001,3300001,6950001,9000001,18000001,40000001},{0,97500,427500,636000,1536000,2796000,4796000}),0)*0.021,0))</f>
        <v/>
      </c>
      <c r="U611" s="25">
        <f>P611-T611</f>
        <v/>
      </c>
      <c r="V611" s="26">
        <f>IF(AND(P611&gt;0,T611=0),1,0)</f>
        <v/>
      </c>
    </row>
    <row r="612">
      <c r="A612" t="inlineStr">
        <is>
          <t>1万円刻み</t>
        </is>
      </c>
      <c r="B612" s="25">
        <f>'4_1万円刻み'!$A$38</f>
        <v/>
      </c>
      <c r="C612" s="26" t="n">
        <v>10</v>
      </c>
      <c r="D612" s="27" t="n">
        <v>0</v>
      </c>
      <c r="E612" s="26" t="n">
        <v>7</v>
      </c>
      <c r="F612" s="26" t="n">
        <v>1</v>
      </c>
      <c r="G612" s="25" t="n">
        <v>0</v>
      </c>
      <c r="H612" s="25">
        <f>ROUND(B612*0.14575,0)</f>
        <v/>
      </c>
      <c r="I612" s="25">
        <f>B612-H612</f>
        <v/>
      </c>
      <c r="J612" s="25">
        <f>IF(MAX(0,I612-ROUNDUP(IF(I612&lt;=158333,54167,I612*LOOKUP(I612,{0,158334,300000,550000,708331},{0,0.3,0.2,0.1,0})+LOOKUP(I612,{0,158334,300000,550000,708331},{0,6667,36667,91667,162500})),0)-LOOKUP(I612,{0,2120834,2162500,2204167,2245834},{48334,40000,26667,13334,0}))&lt;=0,0,ROUND(MAX(0,I612-ROUNDUP(IF(I612&lt;=158333,54167,I612*LOOKUP(I612,{0,158334,300000,550000,708331},{0,0.3,0.2,0.1,0})+LOOKUP(I612,{0,158334,300000,550000,708331},{0,6667,36667,91667,162500})),0)-LOOKUP(I612,{0,2120834,2162500,2204167,2245834},{48334,40000,26667,13334,0}))*LOOKUP(MAX(0,I612-ROUNDUP(IF(I612&lt;=158333,54167,I612*LOOKUP(I612,{0,158334,300000,550000,708331},{0,0.3,0.2,0.1,0})+LOOKUP(I612,{0,158334,300000,550000,708331},{0,6667,36667,91667,162500})),0)-LOOKUP(I612,{0,2120834,2162500,2204167,2245834},{48334,40000,26667,13334,0})),{0,162501,275001,579167,750001,1500001,3333334},{0.05105,0.1021,0.2042,0.23483,0.33693,0.4084,0.45945})-LOOKUP(MAX(0,I612-ROUNDUP(IF(I612&lt;=158333,54167,I612*LOOKUP(I612,{0,158334,300000,550000,708331},{0,0.3,0.2,0.1,0})+LOOKUP(I612,{0,158334,300000,550000,708331},{0,6667,36667,91667,162500})),0)-LOOKUP(I612,{0,2120834,2162500,2204167,2245834},{48334,40000,26667,13334,0})),{0,162501,275001,579167,750001,1500001,3333334},{0,8296,36374,54113,130688,237893,408061}),-1))</f>
        <v/>
      </c>
      <c r="K612" s="25">
        <f>IF(AND(D612&gt;0,C612&gt;=E612),ROUND(B612*D612,0),0)</f>
        <v/>
      </c>
      <c r="L612" s="25">
        <f>ROUND(K612*0.14575,0)</f>
        <v/>
      </c>
      <c r="M612" s="25">
        <f>IF(K612=0,0,ROUNDDOWN(ROUND((K612-L612)*LOOKUP(I612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12" s="25">
        <f>B612*C612+K612</f>
        <v/>
      </c>
      <c r="O612" s="25">
        <f>H612*C612+L612</f>
        <v/>
      </c>
      <c r="P612" s="25">
        <f>J612*C612+M612</f>
        <v/>
      </c>
      <c r="Q612" s="25">
        <f>IF(F612=1,IF(N612&lt;741000,0,IF(N612&lt;2191000,N612-740000,IF(N612&lt;2193000,1451000,IF(N612&lt;2196000,1453000,IF(N612&lt;2200000,1456000,IF(N612&lt;6600000,ROUND(IF(FLOOR(N612,4000)&lt;=3600000,FLOOR(N612,4000)*0.7-80000,FLOOR(N612,4000)*0.8-440000),0),IF(N612&lt;=8500000,ROUNDDOWN(N612*0.9-1100000,0),N612-1950000))))))),IF(N612&lt;651000,0,IF(N612&lt;1900000,N612-650000,IF(N612&lt;6600000,ROUND(IF(FLOOR(N612,4000)&lt;=3600000,FLOOR(N612,4000)*0.7-80000,FLOOR(N612,4000)*0.8-440000),0),IF(N612&lt;=8500000,ROUNDDOWN(N612*0.9-1100000,0),N612-1950000)))))</f>
        <v/>
      </c>
      <c r="R612" s="25">
        <f>IF(F612=1,LOOKUP(Q612,{0,4890001,6550001,23500001},{1040000,670000,620000,0}),LOOKUP(Q612,{0,1320001,3360001,4890001,6550001,23500001},{950000,880000,680000,630000,580000,0}))</f>
        <v/>
      </c>
      <c r="S612" s="25">
        <f>MAX(0,ROUNDDOWN(Q612-O612-R612-G612,-3))</f>
        <v/>
      </c>
      <c r="T612" s="25">
        <f>IF(S612&lt;=0,0,ROUNDDOWN(S612*LOOKUP(S612,{0,1950001,3300001,6950001,9000001,18000001,40000001},{0.05,0.1,0.2,0.23,0.33,0.4,0.45})-LOOKUP(S612,{0,1950001,3300001,6950001,9000001,18000001,40000001},{0,97500,427500,636000,1536000,2796000,4796000}),0)+ROUNDDOWN(ROUNDDOWN(S612*LOOKUP(S612,{0,1950001,3300001,6950001,9000001,18000001,40000001},{0.05,0.1,0.2,0.23,0.33,0.4,0.45})-LOOKUP(S612,{0,1950001,3300001,6950001,9000001,18000001,40000001},{0,97500,427500,636000,1536000,2796000,4796000}),0)*0.021,0))</f>
        <v/>
      </c>
      <c r="U612" s="25">
        <f>P612-T612</f>
        <v/>
      </c>
      <c r="V612" s="26">
        <f>IF(AND(P612&gt;0,T612=0),1,0)</f>
        <v/>
      </c>
    </row>
    <row r="613">
      <c r="A613" t="inlineStr">
        <is>
          <t>1万円刻み</t>
        </is>
      </c>
      <c r="B613" s="25">
        <f>'4_1万円刻み'!$A$38</f>
        <v/>
      </c>
      <c r="C613" s="26" t="n">
        <v>11</v>
      </c>
      <c r="D613" s="27" t="n">
        <v>0</v>
      </c>
      <c r="E613" s="26" t="n">
        <v>7</v>
      </c>
      <c r="F613" s="26" t="n">
        <v>1</v>
      </c>
      <c r="G613" s="25" t="n">
        <v>0</v>
      </c>
      <c r="H613" s="25">
        <f>ROUND(B613*0.14575,0)</f>
        <v/>
      </c>
      <c r="I613" s="25">
        <f>B613-H613</f>
        <v/>
      </c>
      <c r="J613" s="25">
        <f>IF(MAX(0,I613-ROUNDUP(IF(I613&lt;=158333,54167,I613*LOOKUP(I613,{0,158334,300000,550000,708331},{0,0.3,0.2,0.1,0})+LOOKUP(I613,{0,158334,300000,550000,708331},{0,6667,36667,91667,162500})),0)-LOOKUP(I613,{0,2120834,2162500,2204167,2245834},{48334,40000,26667,13334,0}))&lt;=0,0,ROUND(MAX(0,I613-ROUNDUP(IF(I613&lt;=158333,54167,I613*LOOKUP(I613,{0,158334,300000,550000,708331},{0,0.3,0.2,0.1,0})+LOOKUP(I613,{0,158334,300000,550000,708331},{0,6667,36667,91667,162500})),0)-LOOKUP(I613,{0,2120834,2162500,2204167,2245834},{48334,40000,26667,13334,0}))*LOOKUP(MAX(0,I613-ROUNDUP(IF(I613&lt;=158333,54167,I613*LOOKUP(I613,{0,158334,300000,550000,708331},{0,0.3,0.2,0.1,0})+LOOKUP(I613,{0,158334,300000,550000,708331},{0,6667,36667,91667,162500})),0)-LOOKUP(I613,{0,2120834,2162500,2204167,2245834},{48334,40000,26667,13334,0})),{0,162501,275001,579167,750001,1500001,3333334},{0.05105,0.1021,0.2042,0.23483,0.33693,0.4084,0.45945})-LOOKUP(MAX(0,I613-ROUNDUP(IF(I613&lt;=158333,54167,I613*LOOKUP(I613,{0,158334,300000,550000,708331},{0,0.3,0.2,0.1,0})+LOOKUP(I613,{0,158334,300000,550000,708331},{0,6667,36667,91667,162500})),0)-LOOKUP(I613,{0,2120834,2162500,2204167,2245834},{48334,40000,26667,13334,0})),{0,162501,275001,579167,750001,1500001,3333334},{0,8296,36374,54113,130688,237893,408061}),-1))</f>
        <v/>
      </c>
      <c r="K613" s="25">
        <f>IF(AND(D613&gt;0,C613&gt;=E613),ROUND(B613*D613,0),0)</f>
        <v/>
      </c>
      <c r="L613" s="25">
        <f>ROUND(K613*0.14575,0)</f>
        <v/>
      </c>
      <c r="M613" s="25">
        <f>IF(K613=0,0,ROUNDDOWN(ROUND((K613-L613)*LOOKUP(I613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13" s="25">
        <f>B613*C613+K613</f>
        <v/>
      </c>
      <c r="O613" s="25">
        <f>H613*C613+L613</f>
        <v/>
      </c>
      <c r="P613" s="25">
        <f>J613*C613+M613</f>
        <v/>
      </c>
      <c r="Q613" s="25">
        <f>IF(F613=1,IF(N613&lt;741000,0,IF(N613&lt;2191000,N613-740000,IF(N613&lt;2193000,1451000,IF(N613&lt;2196000,1453000,IF(N613&lt;2200000,1456000,IF(N613&lt;6600000,ROUND(IF(FLOOR(N613,4000)&lt;=3600000,FLOOR(N613,4000)*0.7-80000,FLOOR(N613,4000)*0.8-440000),0),IF(N613&lt;=8500000,ROUNDDOWN(N613*0.9-1100000,0),N613-1950000))))))),IF(N613&lt;651000,0,IF(N613&lt;1900000,N613-650000,IF(N613&lt;6600000,ROUND(IF(FLOOR(N613,4000)&lt;=3600000,FLOOR(N613,4000)*0.7-80000,FLOOR(N613,4000)*0.8-440000),0),IF(N613&lt;=8500000,ROUNDDOWN(N613*0.9-1100000,0),N613-1950000)))))</f>
        <v/>
      </c>
      <c r="R613" s="25">
        <f>IF(F613=1,LOOKUP(Q613,{0,4890001,6550001,23500001},{1040000,670000,620000,0}),LOOKUP(Q613,{0,1320001,3360001,4890001,6550001,23500001},{950000,880000,680000,630000,580000,0}))</f>
        <v/>
      </c>
      <c r="S613" s="25">
        <f>MAX(0,ROUNDDOWN(Q613-O613-R613-G613,-3))</f>
        <v/>
      </c>
      <c r="T613" s="25">
        <f>IF(S613&lt;=0,0,ROUNDDOWN(S613*LOOKUP(S613,{0,1950001,3300001,6950001,9000001,18000001,40000001},{0.05,0.1,0.2,0.23,0.33,0.4,0.45})-LOOKUP(S613,{0,1950001,3300001,6950001,9000001,18000001,40000001},{0,97500,427500,636000,1536000,2796000,4796000}),0)+ROUNDDOWN(ROUNDDOWN(S613*LOOKUP(S613,{0,1950001,3300001,6950001,9000001,18000001,40000001},{0.05,0.1,0.2,0.23,0.33,0.4,0.45})-LOOKUP(S613,{0,1950001,3300001,6950001,9000001,18000001,40000001},{0,97500,427500,636000,1536000,2796000,4796000}),0)*0.021,0))</f>
        <v/>
      </c>
      <c r="U613" s="25">
        <f>P613-T613</f>
        <v/>
      </c>
      <c r="V613" s="26">
        <f>IF(AND(P613&gt;0,T613=0),1,0)</f>
        <v/>
      </c>
    </row>
    <row r="614">
      <c r="A614" t="inlineStr">
        <is>
          <t>1万円刻み</t>
        </is>
      </c>
      <c r="B614" s="25">
        <f>'4_1万円刻み'!$A$38</f>
        <v/>
      </c>
      <c r="C614" s="26" t="n">
        <v>12</v>
      </c>
      <c r="D614" s="27" t="n">
        <v>0</v>
      </c>
      <c r="E614" s="26" t="n">
        <v>7</v>
      </c>
      <c r="F614" s="26" t="n">
        <v>1</v>
      </c>
      <c r="G614" s="25" t="n">
        <v>0</v>
      </c>
      <c r="H614" s="25">
        <f>ROUND(B614*0.14575,0)</f>
        <v/>
      </c>
      <c r="I614" s="25">
        <f>B614-H614</f>
        <v/>
      </c>
      <c r="J614" s="25">
        <f>IF(MAX(0,I614-ROUNDUP(IF(I614&lt;=158333,54167,I614*LOOKUP(I614,{0,158334,300000,550000,708331},{0,0.3,0.2,0.1,0})+LOOKUP(I614,{0,158334,300000,550000,708331},{0,6667,36667,91667,162500})),0)-LOOKUP(I614,{0,2120834,2162500,2204167,2245834},{48334,40000,26667,13334,0}))&lt;=0,0,ROUND(MAX(0,I614-ROUNDUP(IF(I614&lt;=158333,54167,I614*LOOKUP(I614,{0,158334,300000,550000,708331},{0,0.3,0.2,0.1,0})+LOOKUP(I614,{0,158334,300000,550000,708331},{0,6667,36667,91667,162500})),0)-LOOKUP(I614,{0,2120834,2162500,2204167,2245834},{48334,40000,26667,13334,0}))*LOOKUP(MAX(0,I614-ROUNDUP(IF(I614&lt;=158333,54167,I614*LOOKUP(I614,{0,158334,300000,550000,708331},{0,0.3,0.2,0.1,0})+LOOKUP(I614,{0,158334,300000,550000,708331},{0,6667,36667,91667,162500})),0)-LOOKUP(I614,{0,2120834,2162500,2204167,2245834},{48334,40000,26667,13334,0})),{0,162501,275001,579167,750001,1500001,3333334},{0.05105,0.1021,0.2042,0.23483,0.33693,0.4084,0.45945})-LOOKUP(MAX(0,I614-ROUNDUP(IF(I614&lt;=158333,54167,I614*LOOKUP(I614,{0,158334,300000,550000,708331},{0,0.3,0.2,0.1,0})+LOOKUP(I614,{0,158334,300000,550000,708331},{0,6667,36667,91667,162500})),0)-LOOKUP(I614,{0,2120834,2162500,2204167,2245834},{48334,40000,26667,13334,0})),{0,162501,275001,579167,750001,1500001,3333334},{0,8296,36374,54113,130688,237893,408061}),-1))</f>
        <v/>
      </c>
      <c r="K614" s="25">
        <f>IF(AND(D614&gt;0,C614&gt;=E614),ROUND(B614*D614,0),0)</f>
        <v/>
      </c>
      <c r="L614" s="25">
        <f>ROUND(K614*0.14575,0)</f>
        <v/>
      </c>
      <c r="M614" s="25">
        <f>IF(K614=0,0,ROUNDDOWN(ROUND((K614-L614)*LOOKUP(I614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14" s="25">
        <f>B614*C614+K614</f>
        <v/>
      </c>
      <c r="O614" s="25">
        <f>H614*C614+L614</f>
        <v/>
      </c>
      <c r="P614" s="25">
        <f>J614*C614+M614</f>
        <v/>
      </c>
      <c r="Q614" s="25">
        <f>IF(F614=1,IF(N614&lt;741000,0,IF(N614&lt;2191000,N614-740000,IF(N614&lt;2193000,1451000,IF(N614&lt;2196000,1453000,IF(N614&lt;2200000,1456000,IF(N614&lt;6600000,ROUND(IF(FLOOR(N614,4000)&lt;=3600000,FLOOR(N614,4000)*0.7-80000,FLOOR(N614,4000)*0.8-440000),0),IF(N614&lt;=8500000,ROUNDDOWN(N614*0.9-1100000,0),N614-1950000))))))),IF(N614&lt;651000,0,IF(N614&lt;1900000,N614-650000,IF(N614&lt;6600000,ROUND(IF(FLOOR(N614,4000)&lt;=3600000,FLOOR(N614,4000)*0.7-80000,FLOOR(N614,4000)*0.8-440000),0),IF(N614&lt;=8500000,ROUNDDOWN(N614*0.9-1100000,0),N614-1950000)))))</f>
        <v/>
      </c>
      <c r="R614" s="25">
        <f>IF(F614=1,LOOKUP(Q614,{0,4890001,6550001,23500001},{1040000,670000,620000,0}),LOOKUP(Q614,{0,1320001,3360001,4890001,6550001,23500001},{950000,880000,680000,630000,580000,0}))</f>
        <v/>
      </c>
      <c r="S614" s="25">
        <f>MAX(0,ROUNDDOWN(Q614-O614-R614-G614,-3))</f>
        <v/>
      </c>
      <c r="T614" s="25">
        <f>IF(S614&lt;=0,0,ROUNDDOWN(S614*LOOKUP(S614,{0,1950001,3300001,6950001,9000001,18000001,40000001},{0.05,0.1,0.2,0.23,0.33,0.4,0.45})-LOOKUP(S614,{0,1950001,3300001,6950001,9000001,18000001,40000001},{0,97500,427500,636000,1536000,2796000,4796000}),0)+ROUNDDOWN(ROUNDDOWN(S614*LOOKUP(S614,{0,1950001,3300001,6950001,9000001,18000001,40000001},{0.05,0.1,0.2,0.23,0.33,0.4,0.45})-LOOKUP(S614,{0,1950001,3300001,6950001,9000001,18000001,40000001},{0,97500,427500,636000,1536000,2796000,4796000}),0)*0.021,0))</f>
        <v/>
      </c>
      <c r="U614" s="25">
        <f>P614-T614</f>
        <v/>
      </c>
      <c r="V614" s="26">
        <f>IF(AND(P614&gt;0,T614=0),1,0)</f>
        <v/>
      </c>
    </row>
    <row r="615">
      <c r="A615" t="inlineStr">
        <is>
          <t>1万円刻み</t>
        </is>
      </c>
      <c r="B615" s="25">
        <f>'4_1万円刻み'!$A$39</f>
        <v/>
      </c>
      <c r="C615" s="26" t="n">
        <v>1</v>
      </c>
      <c r="D615" s="27" t="n">
        <v>0</v>
      </c>
      <c r="E615" s="26" t="n">
        <v>7</v>
      </c>
      <c r="F615" s="26" t="n">
        <v>1</v>
      </c>
      <c r="G615" s="25" t="n">
        <v>0</v>
      </c>
      <c r="H615" s="25">
        <f>ROUND(B615*0.14575,0)</f>
        <v/>
      </c>
      <c r="I615" s="25">
        <f>B615-H615</f>
        <v/>
      </c>
      <c r="J615" s="25">
        <f>IF(MAX(0,I615-ROUNDUP(IF(I615&lt;=158333,54167,I615*LOOKUP(I615,{0,158334,300000,550000,708331},{0,0.3,0.2,0.1,0})+LOOKUP(I615,{0,158334,300000,550000,708331},{0,6667,36667,91667,162500})),0)-LOOKUP(I615,{0,2120834,2162500,2204167,2245834},{48334,40000,26667,13334,0}))&lt;=0,0,ROUND(MAX(0,I615-ROUNDUP(IF(I615&lt;=158333,54167,I615*LOOKUP(I615,{0,158334,300000,550000,708331},{0,0.3,0.2,0.1,0})+LOOKUP(I615,{0,158334,300000,550000,708331},{0,6667,36667,91667,162500})),0)-LOOKUP(I615,{0,2120834,2162500,2204167,2245834},{48334,40000,26667,13334,0}))*LOOKUP(MAX(0,I615-ROUNDUP(IF(I615&lt;=158333,54167,I615*LOOKUP(I615,{0,158334,300000,550000,708331},{0,0.3,0.2,0.1,0})+LOOKUP(I615,{0,158334,300000,550000,708331},{0,6667,36667,91667,162500})),0)-LOOKUP(I615,{0,2120834,2162500,2204167,2245834},{48334,40000,26667,13334,0})),{0,162501,275001,579167,750001,1500001,3333334},{0.05105,0.1021,0.2042,0.23483,0.33693,0.4084,0.45945})-LOOKUP(MAX(0,I615-ROUNDUP(IF(I615&lt;=158333,54167,I615*LOOKUP(I615,{0,158334,300000,550000,708331},{0,0.3,0.2,0.1,0})+LOOKUP(I615,{0,158334,300000,550000,708331},{0,6667,36667,91667,162500})),0)-LOOKUP(I615,{0,2120834,2162500,2204167,2245834},{48334,40000,26667,13334,0})),{0,162501,275001,579167,750001,1500001,3333334},{0,8296,36374,54113,130688,237893,408061}),-1))</f>
        <v/>
      </c>
      <c r="K615" s="25">
        <f>IF(AND(D615&gt;0,C615&gt;=E615),ROUND(B615*D615,0),0)</f>
        <v/>
      </c>
      <c r="L615" s="25">
        <f>ROUND(K615*0.14575,0)</f>
        <v/>
      </c>
      <c r="M615" s="25">
        <f>IF(K615=0,0,ROUNDDOWN(ROUND((K615-L615)*LOOKUP(I615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15" s="25">
        <f>B615*C615+K615</f>
        <v/>
      </c>
      <c r="O615" s="25">
        <f>H615*C615+L615</f>
        <v/>
      </c>
      <c r="P615" s="25">
        <f>J615*C615+M615</f>
        <v/>
      </c>
      <c r="Q615" s="25">
        <f>IF(F615=1,IF(N615&lt;741000,0,IF(N615&lt;2191000,N615-740000,IF(N615&lt;2193000,1451000,IF(N615&lt;2196000,1453000,IF(N615&lt;2200000,1456000,IF(N615&lt;6600000,ROUND(IF(FLOOR(N615,4000)&lt;=3600000,FLOOR(N615,4000)*0.7-80000,FLOOR(N615,4000)*0.8-440000),0),IF(N615&lt;=8500000,ROUNDDOWN(N615*0.9-1100000,0),N615-1950000))))))),IF(N615&lt;651000,0,IF(N615&lt;1900000,N615-650000,IF(N615&lt;6600000,ROUND(IF(FLOOR(N615,4000)&lt;=3600000,FLOOR(N615,4000)*0.7-80000,FLOOR(N615,4000)*0.8-440000),0),IF(N615&lt;=8500000,ROUNDDOWN(N615*0.9-1100000,0),N615-1950000)))))</f>
        <v/>
      </c>
      <c r="R615" s="25">
        <f>IF(F615=1,LOOKUP(Q615,{0,4890001,6550001,23500001},{1040000,670000,620000,0}),LOOKUP(Q615,{0,1320001,3360001,4890001,6550001,23500001},{950000,880000,680000,630000,580000,0}))</f>
        <v/>
      </c>
      <c r="S615" s="25">
        <f>MAX(0,ROUNDDOWN(Q615-O615-R615-G615,-3))</f>
        <v/>
      </c>
      <c r="T615" s="25">
        <f>IF(S615&lt;=0,0,ROUNDDOWN(S615*LOOKUP(S615,{0,1950001,3300001,6950001,9000001,18000001,40000001},{0.05,0.1,0.2,0.23,0.33,0.4,0.45})-LOOKUP(S615,{0,1950001,3300001,6950001,9000001,18000001,40000001},{0,97500,427500,636000,1536000,2796000,4796000}),0)+ROUNDDOWN(ROUNDDOWN(S615*LOOKUP(S615,{0,1950001,3300001,6950001,9000001,18000001,40000001},{0.05,0.1,0.2,0.23,0.33,0.4,0.45})-LOOKUP(S615,{0,1950001,3300001,6950001,9000001,18000001,40000001},{0,97500,427500,636000,1536000,2796000,4796000}),0)*0.021,0))</f>
        <v/>
      </c>
      <c r="U615" s="25">
        <f>P615-T615</f>
        <v/>
      </c>
      <c r="V615" s="26">
        <f>IF(AND(P615&gt;0,T615=0),1,0)</f>
        <v/>
      </c>
    </row>
    <row r="616">
      <c r="A616" t="inlineStr">
        <is>
          <t>1万円刻み</t>
        </is>
      </c>
      <c r="B616" s="25">
        <f>'4_1万円刻み'!$A$39</f>
        <v/>
      </c>
      <c r="C616" s="26" t="n">
        <v>2</v>
      </c>
      <c r="D616" s="27" t="n">
        <v>0</v>
      </c>
      <c r="E616" s="26" t="n">
        <v>7</v>
      </c>
      <c r="F616" s="26" t="n">
        <v>1</v>
      </c>
      <c r="G616" s="25" t="n">
        <v>0</v>
      </c>
      <c r="H616" s="25">
        <f>ROUND(B616*0.14575,0)</f>
        <v/>
      </c>
      <c r="I616" s="25">
        <f>B616-H616</f>
        <v/>
      </c>
      <c r="J616" s="25">
        <f>IF(MAX(0,I616-ROUNDUP(IF(I616&lt;=158333,54167,I616*LOOKUP(I616,{0,158334,300000,550000,708331},{0,0.3,0.2,0.1,0})+LOOKUP(I616,{0,158334,300000,550000,708331},{0,6667,36667,91667,162500})),0)-LOOKUP(I616,{0,2120834,2162500,2204167,2245834},{48334,40000,26667,13334,0}))&lt;=0,0,ROUND(MAX(0,I616-ROUNDUP(IF(I616&lt;=158333,54167,I616*LOOKUP(I616,{0,158334,300000,550000,708331},{0,0.3,0.2,0.1,0})+LOOKUP(I616,{0,158334,300000,550000,708331},{0,6667,36667,91667,162500})),0)-LOOKUP(I616,{0,2120834,2162500,2204167,2245834},{48334,40000,26667,13334,0}))*LOOKUP(MAX(0,I616-ROUNDUP(IF(I616&lt;=158333,54167,I616*LOOKUP(I616,{0,158334,300000,550000,708331},{0,0.3,0.2,0.1,0})+LOOKUP(I616,{0,158334,300000,550000,708331},{0,6667,36667,91667,162500})),0)-LOOKUP(I616,{0,2120834,2162500,2204167,2245834},{48334,40000,26667,13334,0})),{0,162501,275001,579167,750001,1500001,3333334},{0.05105,0.1021,0.2042,0.23483,0.33693,0.4084,0.45945})-LOOKUP(MAX(0,I616-ROUNDUP(IF(I616&lt;=158333,54167,I616*LOOKUP(I616,{0,158334,300000,550000,708331},{0,0.3,0.2,0.1,0})+LOOKUP(I616,{0,158334,300000,550000,708331},{0,6667,36667,91667,162500})),0)-LOOKUP(I616,{0,2120834,2162500,2204167,2245834},{48334,40000,26667,13334,0})),{0,162501,275001,579167,750001,1500001,3333334},{0,8296,36374,54113,130688,237893,408061}),-1))</f>
        <v/>
      </c>
      <c r="K616" s="25">
        <f>IF(AND(D616&gt;0,C616&gt;=E616),ROUND(B616*D616,0),0)</f>
        <v/>
      </c>
      <c r="L616" s="25">
        <f>ROUND(K616*0.14575,0)</f>
        <v/>
      </c>
      <c r="M616" s="25">
        <f>IF(K616=0,0,ROUNDDOWN(ROUND((K616-L616)*LOOKUP(I616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16" s="25">
        <f>B616*C616+K616</f>
        <v/>
      </c>
      <c r="O616" s="25">
        <f>H616*C616+L616</f>
        <v/>
      </c>
      <c r="P616" s="25">
        <f>J616*C616+M616</f>
        <v/>
      </c>
      <c r="Q616" s="25">
        <f>IF(F616=1,IF(N616&lt;741000,0,IF(N616&lt;2191000,N616-740000,IF(N616&lt;2193000,1451000,IF(N616&lt;2196000,1453000,IF(N616&lt;2200000,1456000,IF(N616&lt;6600000,ROUND(IF(FLOOR(N616,4000)&lt;=3600000,FLOOR(N616,4000)*0.7-80000,FLOOR(N616,4000)*0.8-440000),0),IF(N616&lt;=8500000,ROUNDDOWN(N616*0.9-1100000,0),N616-1950000))))))),IF(N616&lt;651000,0,IF(N616&lt;1900000,N616-650000,IF(N616&lt;6600000,ROUND(IF(FLOOR(N616,4000)&lt;=3600000,FLOOR(N616,4000)*0.7-80000,FLOOR(N616,4000)*0.8-440000),0),IF(N616&lt;=8500000,ROUNDDOWN(N616*0.9-1100000,0),N616-1950000)))))</f>
        <v/>
      </c>
      <c r="R616" s="25">
        <f>IF(F616=1,LOOKUP(Q616,{0,4890001,6550001,23500001},{1040000,670000,620000,0}),LOOKUP(Q616,{0,1320001,3360001,4890001,6550001,23500001},{950000,880000,680000,630000,580000,0}))</f>
        <v/>
      </c>
      <c r="S616" s="25">
        <f>MAX(0,ROUNDDOWN(Q616-O616-R616-G616,-3))</f>
        <v/>
      </c>
      <c r="T616" s="25">
        <f>IF(S616&lt;=0,0,ROUNDDOWN(S616*LOOKUP(S616,{0,1950001,3300001,6950001,9000001,18000001,40000001},{0.05,0.1,0.2,0.23,0.33,0.4,0.45})-LOOKUP(S616,{0,1950001,3300001,6950001,9000001,18000001,40000001},{0,97500,427500,636000,1536000,2796000,4796000}),0)+ROUNDDOWN(ROUNDDOWN(S616*LOOKUP(S616,{0,1950001,3300001,6950001,9000001,18000001,40000001},{0.05,0.1,0.2,0.23,0.33,0.4,0.45})-LOOKUP(S616,{0,1950001,3300001,6950001,9000001,18000001,40000001},{0,97500,427500,636000,1536000,2796000,4796000}),0)*0.021,0))</f>
        <v/>
      </c>
      <c r="U616" s="25">
        <f>P616-T616</f>
        <v/>
      </c>
      <c r="V616" s="26">
        <f>IF(AND(P616&gt;0,T616=0),1,0)</f>
        <v/>
      </c>
    </row>
    <row r="617">
      <c r="A617" t="inlineStr">
        <is>
          <t>1万円刻み</t>
        </is>
      </c>
      <c r="B617" s="25">
        <f>'4_1万円刻み'!$A$39</f>
        <v/>
      </c>
      <c r="C617" s="26" t="n">
        <v>3</v>
      </c>
      <c r="D617" s="27" t="n">
        <v>0</v>
      </c>
      <c r="E617" s="26" t="n">
        <v>7</v>
      </c>
      <c r="F617" s="26" t="n">
        <v>1</v>
      </c>
      <c r="G617" s="25" t="n">
        <v>0</v>
      </c>
      <c r="H617" s="25">
        <f>ROUND(B617*0.14575,0)</f>
        <v/>
      </c>
      <c r="I617" s="25">
        <f>B617-H617</f>
        <v/>
      </c>
      <c r="J617" s="25">
        <f>IF(MAX(0,I617-ROUNDUP(IF(I617&lt;=158333,54167,I617*LOOKUP(I617,{0,158334,300000,550000,708331},{0,0.3,0.2,0.1,0})+LOOKUP(I617,{0,158334,300000,550000,708331},{0,6667,36667,91667,162500})),0)-LOOKUP(I617,{0,2120834,2162500,2204167,2245834},{48334,40000,26667,13334,0}))&lt;=0,0,ROUND(MAX(0,I617-ROUNDUP(IF(I617&lt;=158333,54167,I617*LOOKUP(I617,{0,158334,300000,550000,708331},{0,0.3,0.2,0.1,0})+LOOKUP(I617,{0,158334,300000,550000,708331},{0,6667,36667,91667,162500})),0)-LOOKUP(I617,{0,2120834,2162500,2204167,2245834},{48334,40000,26667,13334,0}))*LOOKUP(MAX(0,I617-ROUNDUP(IF(I617&lt;=158333,54167,I617*LOOKUP(I617,{0,158334,300000,550000,708331},{0,0.3,0.2,0.1,0})+LOOKUP(I617,{0,158334,300000,550000,708331},{0,6667,36667,91667,162500})),0)-LOOKUP(I617,{0,2120834,2162500,2204167,2245834},{48334,40000,26667,13334,0})),{0,162501,275001,579167,750001,1500001,3333334},{0.05105,0.1021,0.2042,0.23483,0.33693,0.4084,0.45945})-LOOKUP(MAX(0,I617-ROUNDUP(IF(I617&lt;=158333,54167,I617*LOOKUP(I617,{0,158334,300000,550000,708331},{0,0.3,0.2,0.1,0})+LOOKUP(I617,{0,158334,300000,550000,708331},{0,6667,36667,91667,162500})),0)-LOOKUP(I617,{0,2120834,2162500,2204167,2245834},{48334,40000,26667,13334,0})),{0,162501,275001,579167,750001,1500001,3333334},{0,8296,36374,54113,130688,237893,408061}),-1))</f>
        <v/>
      </c>
      <c r="K617" s="25">
        <f>IF(AND(D617&gt;0,C617&gt;=E617),ROUND(B617*D617,0),0)</f>
        <v/>
      </c>
      <c r="L617" s="25">
        <f>ROUND(K617*0.14575,0)</f>
        <v/>
      </c>
      <c r="M617" s="25">
        <f>IF(K617=0,0,ROUNDDOWN(ROUND((K617-L617)*LOOKUP(I617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17" s="25">
        <f>B617*C617+K617</f>
        <v/>
      </c>
      <c r="O617" s="25">
        <f>H617*C617+L617</f>
        <v/>
      </c>
      <c r="P617" s="25">
        <f>J617*C617+M617</f>
        <v/>
      </c>
      <c r="Q617" s="25">
        <f>IF(F617=1,IF(N617&lt;741000,0,IF(N617&lt;2191000,N617-740000,IF(N617&lt;2193000,1451000,IF(N617&lt;2196000,1453000,IF(N617&lt;2200000,1456000,IF(N617&lt;6600000,ROUND(IF(FLOOR(N617,4000)&lt;=3600000,FLOOR(N617,4000)*0.7-80000,FLOOR(N617,4000)*0.8-440000),0),IF(N617&lt;=8500000,ROUNDDOWN(N617*0.9-1100000,0),N617-1950000))))))),IF(N617&lt;651000,0,IF(N617&lt;1900000,N617-650000,IF(N617&lt;6600000,ROUND(IF(FLOOR(N617,4000)&lt;=3600000,FLOOR(N617,4000)*0.7-80000,FLOOR(N617,4000)*0.8-440000),0),IF(N617&lt;=8500000,ROUNDDOWN(N617*0.9-1100000,0),N617-1950000)))))</f>
        <v/>
      </c>
      <c r="R617" s="25">
        <f>IF(F617=1,LOOKUP(Q617,{0,4890001,6550001,23500001},{1040000,670000,620000,0}),LOOKUP(Q617,{0,1320001,3360001,4890001,6550001,23500001},{950000,880000,680000,630000,580000,0}))</f>
        <v/>
      </c>
      <c r="S617" s="25">
        <f>MAX(0,ROUNDDOWN(Q617-O617-R617-G617,-3))</f>
        <v/>
      </c>
      <c r="T617" s="25">
        <f>IF(S617&lt;=0,0,ROUNDDOWN(S617*LOOKUP(S617,{0,1950001,3300001,6950001,9000001,18000001,40000001},{0.05,0.1,0.2,0.23,0.33,0.4,0.45})-LOOKUP(S617,{0,1950001,3300001,6950001,9000001,18000001,40000001},{0,97500,427500,636000,1536000,2796000,4796000}),0)+ROUNDDOWN(ROUNDDOWN(S617*LOOKUP(S617,{0,1950001,3300001,6950001,9000001,18000001,40000001},{0.05,0.1,0.2,0.23,0.33,0.4,0.45})-LOOKUP(S617,{0,1950001,3300001,6950001,9000001,18000001,40000001},{0,97500,427500,636000,1536000,2796000,4796000}),0)*0.021,0))</f>
        <v/>
      </c>
      <c r="U617" s="25">
        <f>P617-T617</f>
        <v/>
      </c>
      <c r="V617" s="26">
        <f>IF(AND(P617&gt;0,T617=0),1,0)</f>
        <v/>
      </c>
    </row>
    <row r="618">
      <c r="A618" t="inlineStr">
        <is>
          <t>1万円刻み</t>
        </is>
      </c>
      <c r="B618" s="25">
        <f>'4_1万円刻み'!$A$39</f>
        <v/>
      </c>
      <c r="C618" s="26" t="n">
        <v>4</v>
      </c>
      <c r="D618" s="27" t="n">
        <v>0</v>
      </c>
      <c r="E618" s="26" t="n">
        <v>7</v>
      </c>
      <c r="F618" s="26" t="n">
        <v>1</v>
      </c>
      <c r="G618" s="25" t="n">
        <v>0</v>
      </c>
      <c r="H618" s="25">
        <f>ROUND(B618*0.14575,0)</f>
        <v/>
      </c>
      <c r="I618" s="25">
        <f>B618-H618</f>
        <v/>
      </c>
      <c r="J618" s="25">
        <f>IF(MAX(0,I618-ROUNDUP(IF(I618&lt;=158333,54167,I618*LOOKUP(I618,{0,158334,300000,550000,708331},{0,0.3,0.2,0.1,0})+LOOKUP(I618,{0,158334,300000,550000,708331},{0,6667,36667,91667,162500})),0)-LOOKUP(I618,{0,2120834,2162500,2204167,2245834},{48334,40000,26667,13334,0}))&lt;=0,0,ROUND(MAX(0,I618-ROUNDUP(IF(I618&lt;=158333,54167,I618*LOOKUP(I618,{0,158334,300000,550000,708331},{0,0.3,0.2,0.1,0})+LOOKUP(I618,{0,158334,300000,550000,708331},{0,6667,36667,91667,162500})),0)-LOOKUP(I618,{0,2120834,2162500,2204167,2245834},{48334,40000,26667,13334,0}))*LOOKUP(MAX(0,I618-ROUNDUP(IF(I618&lt;=158333,54167,I618*LOOKUP(I618,{0,158334,300000,550000,708331},{0,0.3,0.2,0.1,0})+LOOKUP(I618,{0,158334,300000,550000,708331},{0,6667,36667,91667,162500})),0)-LOOKUP(I618,{0,2120834,2162500,2204167,2245834},{48334,40000,26667,13334,0})),{0,162501,275001,579167,750001,1500001,3333334},{0.05105,0.1021,0.2042,0.23483,0.33693,0.4084,0.45945})-LOOKUP(MAX(0,I618-ROUNDUP(IF(I618&lt;=158333,54167,I618*LOOKUP(I618,{0,158334,300000,550000,708331},{0,0.3,0.2,0.1,0})+LOOKUP(I618,{0,158334,300000,550000,708331},{0,6667,36667,91667,162500})),0)-LOOKUP(I618,{0,2120834,2162500,2204167,2245834},{48334,40000,26667,13334,0})),{0,162501,275001,579167,750001,1500001,3333334},{0,8296,36374,54113,130688,237893,408061}),-1))</f>
        <v/>
      </c>
      <c r="K618" s="25">
        <f>IF(AND(D618&gt;0,C618&gt;=E618),ROUND(B618*D618,0),0)</f>
        <v/>
      </c>
      <c r="L618" s="25">
        <f>ROUND(K618*0.14575,0)</f>
        <v/>
      </c>
      <c r="M618" s="25">
        <f>IF(K618=0,0,ROUNDDOWN(ROUND((K618-L618)*LOOKUP(I618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18" s="25">
        <f>B618*C618+K618</f>
        <v/>
      </c>
      <c r="O618" s="25">
        <f>H618*C618+L618</f>
        <v/>
      </c>
      <c r="P618" s="25">
        <f>J618*C618+M618</f>
        <v/>
      </c>
      <c r="Q618" s="25">
        <f>IF(F618=1,IF(N618&lt;741000,0,IF(N618&lt;2191000,N618-740000,IF(N618&lt;2193000,1451000,IF(N618&lt;2196000,1453000,IF(N618&lt;2200000,1456000,IF(N618&lt;6600000,ROUND(IF(FLOOR(N618,4000)&lt;=3600000,FLOOR(N618,4000)*0.7-80000,FLOOR(N618,4000)*0.8-440000),0),IF(N618&lt;=8500000,ROUNDDOWN(N618*0.9-1100000,0),N618-1950000))))))),IF(N618&lt;651000,0,IF(N618&lt;1900000,N618-650000,IF(N618&lt;6600000,ROUND(IF(FLOOR(N618,4000)&lt;=3600000,FLOOR(N618,4000)*0.7-80000,FLOOR(N618,4000)*0.8-440000),0),IF(N618&lt;=8500000,ROUNDDOWN(N618*0.9-1100000,0),N618-1950000)))))</f>
        <v/>
      </c>
      <c r="R618" s="25">
        <f>IF(F618=1,LOOKUP(Q618,{0,4890001,6550001,23500001},{1040000,670000,620000,0}),LOOKUP(Q618,{0,1320001,3360001,4890001,6550001,23500001},{950000,880000,680000,630000,580000,0}))</f>
        <v/>
      </c>
      <c r="S618" s="25">
        <f>MAX(0,ROUNDDOWN(Q618-O618-R618-G618,-3))</f>
        <v/>
      </c>
      <c r="T618" s="25">
        <f>IF(S618&lt;=0,0,ROUNDDOWN(S618*LOOKUP(S618,{0,1950001,3300001,6950001,9000001,18000001,40000001},{0.05,0.1,0.2,0.23,0.33,0.4,0.45})-LOOKUP(S618,{0,1950001,3300001,6950001,9000001,18000001,40000001},{0,97500,427500,636000,1536000,2796000,4796000}),0)+ROUNDDOWN(ROUNDDOWN(S618*LOOKUP(S618,{0,1950001,3300001,6950001,9000001,18000001,40000001},{0.05,0.1,0.2,0.23,0.33,0.4,0.45})-LOOKUP(S618,{0,1950001,3300001,6950001,9000001,18000001,40000001},{0,97500,427500,636000,1536000,2796000,4796000}),0)*0.021,0))</f>
        <v/>
      </c>
      <c r="U618" s="25">
        <f>P618-T618</f>
        <v/>
      </c>
      <c r="V618" s="26">
        <f>IF(AND(P618&gt;0,T618=0),1,0)</f>
        <v/>
      </c>
    </row>
    <row r="619">
      <c r="A619" t="inlineStr">
        <is>
          <t>1万円刻み</t>
        </is>
      </c>
      <c r="B619" s="25">
        <f>'4_1万円刻み'!$A$39</f>
        <v/>
      </c>
      <c r="C619" s="26" t="n">
        <v>5</v>
      </c>
      <c r="D619" s="27" t="n">
        <v>0</v>
      </c>
      <c r="E619" s="26" t="n">
        <v>7</v>
      </c>
      <c r="F619" s="26" t="n">
        <v>1</v>
      </c>
      <c r="G619" s="25" t="n">
        <v>0</v>
      </c>
      <c r="H619" s="25">
        <f>ROUND(B619*0.14575,0)</f>
        <v/>
      </c>
      <c r="I619" s="25">
        <f>B619-H619</f>
        <v/>
      </c>
      <c r="J619" s="25">
        <f>IF(MAX(0,I619-ROUNDUP(IF(I619&lt;=158333,54167,I619*LOOKUP(I619,{0,158334,300000,550000,708331},{0,0.3,0.2,0.1,0})+LOOKUP(I619,{0,158334,300000,550000,708331},{0,6667,36667,91667,162500})),0)-LOOKUP(I619,{0,2120834,2162500,2204167,2245834},{48334,40000,26667,13334,0}))&lt;=0,0,ROUND(MAX(0,I619-ROUNDUP(IF(I619&lt;=158333,54167,I619*LOOKUP(I619,{0,158334,300000,550000,708331},{0,0.3,0.2,0.1,0})+LOOKUP(I619,{0,158334,300000,550000,708331},{0,6667,36667,91667,162500})),0)-LOOKUP(I619,{0,2120834,2162500,2204167,2245834},{48334,40000,26667,13334,0}))*LOOKUP(MAX(0,I619-ROUNDUP(IF(I619&lt;=158333,54167,I619*LOOKUP(I619,{0,158334,300000,550000,708331},{0,0.3,0.2,0.1,0})+LOOKUP(I619,{0,158334,300000,550000,708331},{0,6667,36667,91667,162500})),0)-LOOKUP(I619,{0,2120834,2162500,2204167,2245834},{48334,40000,26667,13334,0})),{0,162501,275001,579167,750001,1500001,3333334},{0.05105,0.1021,0.2042,0.23483,0.33693,0.4084,0.45945})-LOOKUP(MAX(0,I619-ROUNDUP(IF(I619&lt;=158333,54167,I619*LOOKUP(I619,{0,158334,300000,550000,708331},{0,0.3,0.2,0.1,0})+LOOKUP(I619,{0,158334,300000,550000,708331},{0,6667,36667,91667,162500})),0)-LOOKUP(I619,{0,2120834,2162500,2204167,2245834},{48334,40000,26667,13334,0})),{0,162501,275001,579167,750001,1500001,3333334},{0,8296,36374,54113,130688,237893,408061}),-1))</f>
        <v/>
      </c>
      <c r="K619" s="25">
        <f>IF(AND(D619&gt;0,C619&gt;=E619),ROUND(B619*D619,0),0)</f>
        <v/>
      </c>
      <c r="L619" s="25">
        <f>ROUND(K619*0.14575,0)</f>
        <v/>
      </c>
      <c r="M619" s="25">
        <f>IF(K619=0,0,ROUNDDOWN(ROUND((K619-L619)*LOOKUP(I619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19" s="25">
        <f>B619*C619+K619</f>
        <v/>
      </c>
      <c r="O619" s="25">
        <f>H619*C619+L619</f>
        <v/>
      </c>
      <c r="P619" s="25">
        <f>J619*C619+M619</f>
        <v/>
      </c>
      <c r="Q619" s="25">
        <f>IF(F619=1,IF(N619&lt;741000,0,IF(N619&lt;2191000,N619-740000,IF(N619&lt;2193000,1451000,IF(N619&lt;2196000,1453000,IF(N619&lt;2200000,1456000,IF(N619&lt;6600000,ROUND(IF(FLOOR(N619,4000)&lt;=3600000,FLOOR(N619,4000)*0.7-80000,FLOOR(N619,4000)*0.8-440000),0),IF(N619&lt;=8500000,ROUNDDOWN(N619*0.9-1100000,0),N619-1950000))))))),IF(N619&lt;651000,0,IF(N619&lt;1900000,N619-650000,IF(N619&lt;6600000,ROUND(IF(FLOOR(N619,4000)&lt;=3600000,FLOOR(N619,4000)*0.7-80000,FLOOR(N619,4000)*0.8-440000),0),IF(N619&lt;=8500000,ROUNDDOWN(N619*0.9-1100000,0),N619-1950000)))))</f>
        <v/>
      </c>
      <c r="R619" s="25">
        <f>IF(F619=1,LOOKUP(Q619,{0,4890001,6550001,23500001},{1040000,670000,620000,0}),LOOKUP(Q619,{0,1320001,3360001,4890001,6550001,23500001},{950000,880000,680000,630000,580000,0}))</f>
        <v/>
      </c>
      <c r="S619" s="25">
        <f>MAX(0,ROUNDDOWN(Q619-O619-R619-G619,-3))</f>
        <v/>
      </c>
      <c r="T619" s="25">
        <f>IF(S619&lt;=0,0,ROUNDDOWN(S619*LOOKUP(S619,{0,1950001,3300001,6950001,9000001,18000001,40000001},{0.05,0.1,0.2,0.23,0.33,0.4,0.45})-LOOKUP(S619,{0,1950001,3300001,6950001,9000001,18000001,40000001},{0,97500,427500,636000,1536000,2796000,4796000}),0)+ROUNDDOWN(ROUNDDOWN(S619*LOOKUP(S619,{0,1950001,3300001,6950001,9000001,18000001,40000001},{0.05,0.1,0.2,0.23,0.33,0.4,0.45})-LOOKUP(S619,{0,1950001,3300001,6950001,9000001,18000001,40000001},{0,97500,427500,636000,1536000,2796000,4796000}),0)*0.021,0))</f>
        <v/>
      </c>
      <c r="U619" s="25">
        <f>P619-T619</f>
        <v/>
      </c>
      <c r="V619" s="26">
        <f>IF(AND(P619&gt;0,T619=0),1,0)</f>
        <v/>
      </c>
    </row>
    <row r="620">
      <c r="A620" t="inlineStr">
        <is>
          <t>1万円刻み</t>
        </is>
      </c>
      <c r="B620" s="25">
        <f>'4_1万円刻み'!$A$39</f>
        <v/>
      </c>
      <c r="C620" s="26" t="n">
        <v>6</v>
      </c>
      <c r="D620" s="27" t="n">
        <v>0</v>
      </c>
      <c r="E620" s="26" t="n">
        <v>7</v>
      </c>
      <c r="F620" s="26" t="n">
        <v>1</v>
      </c>
      <c r="G620" s="25" t="n">
        <v>0</v>
      </c>
      <c r="H620" s="25">
        <f>ROUND(B620*0.14575,0)</f>
        <v/>
      </c>
      <c r="I620" s="25">
        <f>B620-H620</f>
        <v/>
      </c>
      <c r="J620" s="25">
        <f>IF(MAX(0,I620-ROUNDUP(IF(I620&lt;=158333,54167,I620*LOOKUP(I620,{0,158334,300000,550000,708331},{0,0.3,0.2,0.1,0})+LOOKUP(I620,{0,158334,300000,550000,708331},{0,6667,36667,91667,162500})),0)-LOOKUP(I620,{0,2120834,2162500,2204167,2245834},{48334,40000,26667,13334,0}))&lt;=0,0,ROUND(MAX(0,I620-ROUNDUP(IF(I620&lt;=158333,54167,I620*LOOKUP(I620,{0,158334,300000,550000,708331},{0,0.3,0.2,0.1,0})+LOOKUP(I620,{0,158334,300000,550000,708331},{0,6667,36667,91667,162500})),0)-LOOKUP(I620,{0,2120834,2162500,2204167,2245834},{48334,40000,26667,13334,0}))*LOOKUP(MAX(0,I620-ROUNDUP(IF(I620&lt;=158333,54167,I620*LOOKUP(I620,{0,158334,300000,550000,708331},{0,0.3,0.2,0.1,0})+LOOKUP(I620,{0,158334,300000,550000,708331},{0,6667,36667,91667,162500})),0)-LOOKUP(I620,{0,2120834,2162500,2204167,2245834},{48334,40000,26667,13334,0})),{0,162501,275001,579167,750001,1500001,3333334},{0.05105,0.1021,0.2042,0.23483,0.33693,0.4084,0.45945})-LOOKUP(MAX(0,I620-ROUNDUP(IF(I620&lt;=158333,54167,I620*LOOKUP(I620,{0,158334,300000,550000,708331},{0,0.3,0.2,0.1,0})+LOOKUP(I620,{0,158334,300000,550000,708331},{0,6667,36667,91667,162500})),0)-LOOKUP(I620,{0,2120834,2162500,2204167,2245834},{48334,40000,26667,13334,0})),{0,162501,275001,579167,750001,1500001,3333334},{0,8296,36374,54113,130688,237893,408061}),-1))</f>
        <v/>
      </c>
      <c r="K620" s="25">
        <f>IF(AND(D620&gt;0,C620&gt;=E620),ROUND(B620*D620,0),0)</f>
        <v/>
      </c>
      <c r="L620" s="25">
        <f>ROUND(K620*0.14575,0)</f>
        <v/>
      </c>
      <c r="M620" s="25">
        <f>IF(K620=0,0,ROUNDDOWN(ROUND((K620-L620)*LOOKUP(I620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20" s="25">
        <f>B620*C620+K620</f>
        <v/>
      </c>
      <c r="O620" s="25">
        <f>H620*C620+L620</f>
        <v/>
      </c>
      <c r="P620" s="25">
        <f>J620*C620+M620</f>
        <v/>
      </c>
      <c r="Q620" s="25">
        <f>IF(F620=1,IF(N620&lt;741000,0,IF(N620&lt;2191000,N620-740000,IF(N620&lt;2193000,1451000,IF(N620&lt;2196000,1453000,IF(N620&lt;2200000,1456000,IF(N620&lt;6600000,ROUND(IF(FLOOR(N620,4000)&lt;=3600000,FLOOR(N620,4000)*0.7-80000,FLOOR(N620,4000)*0.8-440000),0),IF(N620&lt;=8500000,ROUNDDOWN(N620*0.9-1100000,0),N620-1950000))))))),IF(N620&lt;651000,0,IF(N620&lt;1900000,N620-650000,IF(N620&lt;6600000,ROUND(IF(FLOOR(N620,4000)&lt;=3600000,FLOOR(N620,4000)*0.7-80000,FLOOR(N620,4000)*0.8-440000),0),IF(N620&lt;=8500000,ROUNDDOWN(N620*0.9-1100000,0),N620-1950000)))))</f>
        <v/>
      </c>
      <c r="R620" s="25">
        <f>IF(F620=1,LOOKUP(Q620,{0,4890001,6550001,23500001},{1040000,670000,620000,0}),LOOKUP(Q620,{0,1320001,3360001,4890001,6550001,23500001},{950000,880000,680000,630000,580000,0}))</f>
        <v/>
      </c>
      <c r="S620" s="25">
        <f>MAX(0,ROUNDDOWN(Q620-O620-R620-G620,-3))</f>
        <v/>
      </c>
      <c r="T620" s="25">
        <f>IF(S620&lt;=0,0,ROUNDDOWN(S620*LOOKUP(S620,{0,1950001,3300001,6950001,9000001,18000001,40000001},{0.05,0.1,0.2,0.23,0.33,0.4,0.45})-LOOKUP(S620,{0,1950001,3300001,6950001,9000001,18000001,40000001},{0,97500,427500,636000,1536000,2796000,4796000}),0)+ROUNDDOWN(ROUNDDOWN(S620*LOOKUP(S620,{0,1950001,3300001,6950001,9000001,18000001,40000001},{0.05,0.1,0.2,0.23,0.33,0.4,0.45})-LOOKUP(S620,{0,1950001,3300001,6950001,9000001,18000001,40000001},{0,97500,427500,636000,1536000,2796000,4796000}),0)*0.021,0))</f>
        <v/>
      </c>
      <c r="U620" s="25">
        <f>P620-T620</f>
        <v/>
      </c>
      <c r="V620" s="26">
        <f>IF(AND(P620&gt;0,T620=0),1,0)</f>
        <v/>
      </c>
    </row>
    <row r="621">
      <c r="A621" t="inlineStr">
        <is>
          <t>1万円刻み</t>
        </is>
      </c>
      <c r="B621" s="25">
        <f>'4_1万円刻み'!$A$39</f>
        <v/>
      </c>
      <c r="C621" s="26" t="n">
        <v>7</v>
      </c>
      <c r="D621" s="27" t="n">
        <v>0</v>
      </c>
      <c r="E621" s="26" t="n">
        <v>7</v>
      </c>
      <c r="F621" s="26" t="n">
        <v>1</v>
      </c>
      <c r="G621" s="25" t="n">
        <v>0</v>
      </c>
      <c r="H621" s="25">
        <f>ROUND(B621*0.14575,0)</f>
        <v/>
      </c>
      <c r="I621" s="25">
        <f>B621-H621</f>
        <v/>
      </c>
      <c r="J621" s="25">
        <f>IF(MAX(0,I621-ROUNDUP(IF(I621&lt;=158333,54167,I621*LOOKUP(I621,{0,158334,300000,550000,708331},{0,0.3,0.2,0.1,0})+LOOKUP(I621,{0,158334,300000,550000,708331},{0,6667,36667,91667,162500})),0)-LOOKUP(I621,{0,2120834,2162500,2204167,2245834},{48334,40000,26667,13334,0}))&lt;=0,0,ROUND(MAX(0,I621-ROUNDUP(IF(I621&lt;=158333,54167,I621*LOOKUP(I621,{0,158334,300000,550000,708331},{0,0.3,0.2,0.1,0})+LOOKUP(I621,{0,158334,300000,550000,708331},{0,6667,36667,91667,162500})),0)-LOOKUP(I621,{0,2120834,2162500,2204167,2245834},{48334,40000,26667,13334,0}))*LOOKUP(MAX(0,I621-ROUNDUP(IF(I621&lt;=158333,54167,I621*LOOKUP(I621,{0,158334,300000,550000,708331},{0,0.3,0.2,0.1,0})+LOOKUP(I621,{0,158334,300000,550000,708331},{0,6667,36667,91667,162500})),0)-LOOKUP(I621,{0,2120834,2162500,2204167,2245834},{48334,40000,26667,13334,0})),{0,162501,275001,579167,750001,1500001,3333334},{0.05105,0.1021,0.2042,0.23483,0.33693,0.4084,0.45945})-LOOKUP(MAX(0,I621-ROUNDUP(IF(I621&lt;=158333,54167,I621*LOOKUP(I621,{0,158334,300000,550000,708331},{0,0.3,0.2,0.1,0})+LOOKUP(I621,{0,158334,300000,550000,708331},{0,6667,36667,91667,162500})),0)-LOOKUP(I621,{0,2120834,2162500,2204167,2245834},{48334,40000,26667,13334,0})),{0,162501,275001,579167,750001,1500001,3333334},{0,8296,36374,54113,130688,237893,408061}),-1))</f>
        <v/>
      </c>
      <c r="K621" s="25">
        <f>IF(AND(D621&gt;0,C621&gt;=E621),ROUND(B621*D621,0),0)</f>
        <v/>
      </c>
      <c r="L621" s="25">
        <f>ROUND(K621*0.14575,0)</f>
        <v/>
      </c>
      <c r="M621" s="25">
        <f>IF(K621=0,0,ROUNDDOWN(ROUND((K621-L621)*LOOKUP(I621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21" s="25">
        <f>B621*C621+K621</f>
        <v/>
      </c>
      <c r="O621" s="25">
        <f>H621*C621+L621</f>
        <v/>
      </c>
      <c r="P621" s="25">
        <f>J621*C621+M621</f>
        <v/>
      </c>
      <c r="Q621" s="25">
        <f>IF(F621=1,IF(N621&lt;741000,0,IF(N621&lt;2191000,N621-740000,IF(N621&lt;2193000,1451000,IF(N621&lt;2196000,1453000,IF(N621&lt;2200000,1456000,IF(N621&lt;6600000,ROUND(IF(FLOOR(N621,4000)&lt;=3600000,FLOOR(N621,4000)*0.7-80000,FLOOR(N621,4000)*0.8-440000),0),IF(N621&lt;=8500000,ROUNDDOWN(N621*0.9-1100000,0),N621-1950000))))))),IF(N621&lt;651000,0,IF(N621&lt;1900000,N621-650000,IF(N621&lt;6600000,ROUND(IF(FLOOR(N621,4000)&lt;=3600000,FLOOR(N621,4000)*0.7-80000,FLOOR(N621,4000)*0.8-440000),0),IF(N621&lt;=8500000,ROUNDDOWN(N621*0.9-1100000,0),N621-1950000)))))</f>
        <v/>
      </c>
      <c r="R621" s="25">
        <f>IF(F621=1,LOOKUP(Q621,{0,4890001,6550001,23500001},{1040000,670000,620000,0}),LOOKUP(Q621,{0,1320001,3360001,4890001,6550001,23500001},{950000,880000,680000,630000,580000,0}))</f>
        <v/>
      </c>
      <c r="S621" s="25">
        <f>MAX(0,ROUNDDOWN(Q621-O621-R621-G621,-3))</f>
        <v/>
      </c>
      <c r="T621" s="25">
        <f>IF(S621&lt;=0,0,ROUNDDOWN(S621*LOOKUP(S621,{0,1950001,3300001,6950001,9000001,18000001,40000001},{0.05,0.1,0.2,0.23,0.33,0.4,0.45})-LOOKUP(S621,{0,1950001,3300001,6950001,9000001,18000001,40000001},{0,97500,427500,636000,1536000,2796000,4796000}),0)+ROUNDDOWN(ROUNDDOWN(S621*LOOKUP(S621,{0,1950001,3300001,6950001,9000001,18000001,40000001},{0.05,0.1,0.2,0.23,0.33,0.4,0.45})-LOOKUP(S621,{0,1950001,3300001,6950001,9000001,18000001,40000001},{0,97500,427500,636000,1536000,2796000,4796000}),0)*0.021,0))</f>
        <v/>
      </c>
      <c r="U621" s="25">
        <f>P621-T621</f>
        <v/>
      </c>
      <c r="V621" s="26">
        <f>IF(AND(P621&gt;0,T621=0),1,0)</f>
        <v/>
      </c>
    </row>
    <row r="622">
      <c r="A622" t="inlineStr">
        <is>
          <t>1万円刻み</t>
        </is>
      </c>
      <c r="B622" s="25">
        <f>'4_1万円刻み'!$A$39</f>
        <v/>
      </c>
      <c r="C622" s="26" t="n">
        <v>8</v>
      </c>
      <c r="D622" s="27" t="n">
        <v>0</v>
      </c>
      <c r="E622" s="26" t="n">
        <v>7</v>
      </c>
      <c r="F622" s="26" t="n">
        <v>1</v>
      </c>
      <c r="G622" s="25" t="n">
        <v>0</v>
      </c>
      <c r="H622" s="25">
        <f>ROUND(B622*0.14575,0)</f>
        <v/>
      </c>
      <c r="I622" s="25">
        <f>B622-H622</f>
        <v/>
      </c>
      <c r="J622" s="25">
        <f>IF(MAX(0,I622-ROUNDUP(IF(I622&lt;=158333,54167,I622*LOOKUP(I622,{0,158334,300000,550000,708331},{0,0.3,0.2,0.1,0})+LOOKUP(I622,{0,158334,300000,550000,708331},{0,6667,36667,91667,162500})),0)-LOOKUP(I622,{0,2120834,2162500,2204167,2245834},{48334,40000,26667,13334,0}))&lt;=0,0,ROUND(MAX(0,I622-ROUNDUP(IF(I622&lt;=158333,54167,I622*LOOKUP(I622,{0,158334,300000,550000,708331},{0,0.3,0.2,0.1,0})+LOOKUP(I622,{0,158334,300000,550000,708331},{0,6667,36667,91667,162500})),0)-LOOKUP(I622,{0,2120834,2162500,2204167,2245834},{48334,40000,26667,13334,0}))*LOOKUP(MAX(0,I622-ROUNDUP(IF(I622&lt;=158333,54167,I622*LOOKUP(I622,{0,158334,300000,550000,708331},{0,0.3,0.2,0.1,0})+LOOKUP(I622,{0,158334,300000,550000,708331},{0,6667,36667,91667,162500})),0)-LOOKUP(I622,{0,2120834,2162500,2204167,2245834},{48334,40000,26667,13334,0})),{0,162501,275001,579167,750001,1500001,3333334},{0.05105,0.1021,0.2042,0.23483,0.33693,0.4084,0.45945})-LOOKUP(MAX(0,I622-ROUNDUP(IF(I622&lt;=158333,54167,I622*LOOKUP(I622,{0,158334,300000,550000,708331},{0,0.3,0.2,0.1,0})+LOOKUP(I622,{0,158334,300000,550000,708331},{0,6667,36667,91667,162500})),0)-LOOKUP(I622,{0,2120834,2162500,2204167,2245834},{48334,40000,26667,13334,0})),{0,162501,275001,579167,750001,1500001,3333334},{0,8296,36374,54113,130688,237893,408061}),-1))</f>
        <v/>
      </c>
      <c r="K622" s="25">
        <f>IF(AND(D622&gt;0,C622&gt;=E622),ROUND(B622*D622,0),0)</f>
        <v/>
      </c>
      <c r="L622" s="25">
        <f>ROUND(K622*0.14575,0)</f>
        <v/>
      </c>
      <c r="M622" s="25">
        <f>IF(K622=0,0,ROUNDDOWN(ROUND((K622-L622)*LOOKUP(I622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22" s="25">
        <f>B622*C622+K622</f>
        <v/>
      </c>
      <c r="O622" s="25">
        <f>H622*C622+L622</f>
        <v/>
      </c>
      <c r="P622" s="25">
        <f>J622*C622+M622</f>
        <v/>
      </c>
      <c r="Q622" s="25">
        <f>IF(F622=1,IF(N622&lt;741000,0,IF(N622&lt;2191000,N622-740000,IF(N622&lt;2193000,1451000,IF(N622&lt;2196000,1453000,IF(N622&lt;2200000,1456000,IF(N622&lt;6600000,ROUND(IF(FLOOR(N622,4000)&lt;=3600000,FLOOR(N622,4000)*0.7-80000,FLOOR(N622,4000)*0.8-440000),0),IF(N622&lt;=8500000,ROUNDDOWN(N622*0.9-1100000,0),N622-1950000))))))),IF(N622&lt;651000,0,IF(N622&lt;1900000,N622-650000,IF(N622&lt;6600000,ROUND(IF(FLOOR(N622,4000)&lt;=3600000,FLOOR(N622,4000)*0.7-80000,FLOOR(N622,4000)*0.8-440000),0),IF(N622&lt;=8500000,ROUNDDOWN(N622*0.9-1100000,0),N622-1950000)))))</f>
        <v/>
      </c>
      <c r="R622" s="25">
        <f>IF(F622=1,LOOKUP(Q622,{0,4890001,6550001,23500001},{1040000,670000,620000,0}),LOOKUP(Q622,{0,1320001,3360001,4890001,6550001,23500001},{950000,880000,680000,630000,580000,0}))</f>
        <v/>
      </c>
      <c r="S622" s="25">
        <f>MAX(0,ROUNDDOWN(Q622-O622-R622-G622,-3))</f>
        <v/>
      </c>
      <c r="T622" s="25">
        <f>IF(S622&lt;=0,0,ROUNDDOWN(S622*LOOKUP(S622,{0,1950001,3300001,6950001,9000001,18000001,40000001},{0.05,0.1,0.2,0.23,0.33,0.4,0.45})-LOOKUP(S622,{0,1950001,3300001,6950001,9000001,18000001,40000001},{0,97500,427500,636000,1536000,2796000,4796000}),0)+ROUNDDOWN(ROUNDDOWN(S622*LOOKUP(S622,{0,1950001,3300001,6950001,9000001,18000001,40000001},{0.05,0.1,0.2,0.23,0.33,0.4,0.45})-LOOKUP(S622,{0,1950001,3300001,6950001,9000001,18000001,40000001},{0,97500,427500,636000,1536000,2796000,4796000}),0)*0.021,0))</f>
        <v/>
      </c>
      <c r="U622" s="25">
        <f>P622-T622</f>
        <v/>
      </c>
      <c r="V622" s="26">
        <f>IF(AND(P622&gt;0,T622=0),1,0)</f>
        <v/>
      </c>
    </row>
    <row r="623">
      <c r="A623" t="inlineStr">
        <is>
          <t>1万円刻み</t>
        </is>
      </c>
      <c r="B623" s="25">
        <f>'4_1万円刻み'!$A$39</f>
        <v/>
      </c>
      <c r="C623" s="26" t="n">
        <v>9</v>
      </c>
      <c r="D623" s="27" t="n">
        <v>0</v>
      </c>
      <c r="E623" s="26" t="n">
        <v>7</v>
      </c>
      <c r="F623" s="26" t="n">
        <v>1</v>
      </c>
      <c r="G623" s="25" t="n">
        <v>0</v>
      </c>
      <c r="H623" s="25">
        <f>ROUND(B623*0.14575,0)</f>
        <v/>
      </c>
      <c r="I623" s="25">
        <f>B623-H623</f>
        <v/>
      </c>
      <c r="J623" s="25">
        <f>IF(MAX(0,I623-ROUNDUP(IF(I623&lt;=158333,54167,I623*LOOKUP(I623,{0,158334,300000,550000,708331},{0,0.3,0.2,0.1,0})+LOOKUP(I623,{0,158334,300000,550000,708331},{0,6667,36667,91667,162500})),0)-LOOKUP(I623,{0,2120834,2162500,2204167,2245834},{48334,40000,26667,13334,0}))&lt;=0,0,ROUND(MAX(0,I623-ROUNDUP(IF(I623&lt;=158333,54167,I623*LOOKUP(I623,{0,158334,300000,550000,708331},{0,0.3,0.2,0.1,0})+LOOKUP(I623,{0,158334,300000,550000,708331},{0,6667,36667,91667,162500})),0)-LOOKUP(I623,{0,2120834,2162500,2204167,2245834},{48334,40000,26667,13334,0}))*LOOKUP(MAX(0,I623-ROUNDUP(IF(I623&lt;=158333,54167,I623*LOOKUP(I623,{0,158334,300000,550000,708331},{0,0.3,0.2,0.1,0})+LOOKUP(I623,{0,158334,300000,550000,708331},{0,6667,36667,91667,162500})),0)-LOOKUP(I623,{0,2120834,2162500,2204167,2245834},{48334,40000,26667,13334,0})),{0,162501,275001,579167,750001,1500001,3333334},{0.05105,0.1021,0.2042,0.23483,0.33693,0.4084,0.45945})-LOOKUP(MAX(0,I623-ROUNDUP(IF(I623&lt;=158333,54167,I623*LOOKUP(I623,{0,158334,300000,550000,708331},{0,0.3,0.2,0.1,0})+LOOKUP(I623,{0,158334,300000,550000,708331},{0,6667,36667,91667,162500})),0)-LOOKUP(I623,{0,2120834,2162500,2204167,2245834},{48334,40000,26667,13334,0})),{0,162501,275001,579167,750001,1500001,3333334},{0,8296,36374,54113,130688,237893,408061}),-1))</f>
        <v/>
      </c>
      <c r="K623" s="25">
        <f>IF(AND(D623&gt;0,C623&gt;=E623),ROUND(B623*D623,0),0)</f>
        <v/>
      </c>
      <c r="L623" s="25">
        <f>ROUND(K623*0.14575,0)</f>
        <v/>
      </c>
      <c r="M623" s="25">
        <f>IF(K623=0,0,ROUNDDOWN(ROUND((K623-L623)*LOOKUP(I623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23" s="25">
        <f>B623*C623+K623</f>
        <v/>
      </c>
      <c r="O623" s="25">
        <f>H623*C623+L623</f>
        <v/>
      </c>
      <c r="P623" s="25">
        <f>J623*C623+M623</f>
        <v/>
      </c>
      <c r="Q623" s="25">
        <f>IF(F623=1,IF(N623&lt;741000,0,IF(N623&lt;2191000,N623-740000,IF(N623&lt;2193000,1451000,IF(N623&lt;2196000,1453000,IF(N623&lt;2200000,1456000,IF(N623&lt;6600000,ROUND(IF(FLOOR(N623,4000)&lt;=3600000,FLOOR(N623,4000)*0.7-80000,FLOOR(N623,4000)*0.8-440000),0),IF(N623&lt;=8500000,ROUNDDOWN(N623*0.9-1100000,0),N623-1950000))))))),IF(N623&lt;651000,0,IF(N623&lt;1900000,N623-650000,IF(N623&lt;6600000,ROUND(IF(FLOOR(N623,4000)&lt;=3600000,FLOOR(N623,4000)*0.7-80000,FLOOR(N623,4000)*0.8-440000),0),IF(N623&lt;=8500000,ROUNDDOWN(N623*0.9-1100000,0),N623-1950000)))))</f>
        <v/>
      </c>
      <c r="R623" s="25">
        <f>IF(F623=1,LOOKUP(Q623,{0,4890001,6550001,23500001},{1040000,670000,620000,0}),LOOKUP(Q623,{0,1320001,3360001,4890001,6550001,23500001},{950000,880000,680000,630000,580000,0}))</f>
        <v/>
      </c>
      <c r="S623" s="25">
        <f>MAX(0,ROUNDDOWN(Q623-O623-R623-G623,-3))</f>
        <v/>
      </c>
      <c r="T623" s="25">
        <f>IF(S623&lt;=0,0,ROUNDDOWN(S623*LOOKUP(S623,{0,1950001,3300001,6950001,9000001,18000001,40000001},{0.05,0.1,0.2,0.23,0.33,0.4,0.45})-LOOKUP(S623,{0,1950001,3300001,6950001,9000001,18000001,40000001},{0,97500,427500,636000,1536000,2796000,4796000}),0)+ROUNDDOWN(ROUNDDOWN(S623*LOOKUP(S623,{0,1950001,3300001,6950001,9000001,18000001,40000001},{0.05,0.1,0.2,0.23,0.33,0.4,0.45})-LOOKUP(S623,{0,1950001,3300001,6950001,9000001,18000001,40000001},{0,97500,427500,636000,1536000,2796000,4796000}),0)*0.021,0))</f>
        <v/>
      </c>
      <c r="U623" s="25">
        <f>P623-T623</f>
        <v/>
      </c>
      <c r="V623" s="26">
        <f>IF(AND(P623&gt;0,T623=0),1,0)</f>
        <v/>
      </c>
    </row>
    <row r="624">
      <c r="A624" t="inlineStr">
        <is>
          <t>1万円刻み</t>
        </is>
      </c>
      <c r="B624" s="25">
        <f>'4_1万円刻み'!$A$39</f>
        <v/>
      </c>
      <c r="C624" s="26" t="n">
        <v>10</v>
      </c>
      <c r="D624" s="27" t="n">
        <v>0</v>
      </c>
      <c r="E624" s="26" t="n">
        <v>7</v>
      </c>
      <c r="F624" s="26" t="n">
        <v>1</v>
      </c>
      <c r="G624" s="25" t="n">
        <v>0</v>
      </c>
      <c r="H624" s="25">
        <f>ROUND(B624*0.14575,0)</f>
        <v/>
      </c>
      <c r="I624" s="25">
        <f>B624-H624</f>
        <v/>
      </c>
      <c r="J624" s="25">
        <f>IF(MAX(0,I624-ROUNDUP(IF(I624&lt;=158333,54167,I624*LOOKUP(I624,{0,158334,300000,550000,708331},{0,0.3,0.2,0.1,0})+LOOKUP(I624,{0,158334,300000,550000,708331},{0,6667,36667,91667,162500})),0)-LOOKUP(I624,{0,2120834,2162500,2204167,2245834},{48334,40000,26667,13334,0}))&lt;=0,0,ROUND(MAX(0,I624-ROUNDUP(IF(I624&lt;=158333,54167,I624*LOOKUP(I624,{0,158334,300000,550000,708331},{0,0.3,0.2,0.1,0})+LOOKUP(I624,{0,158334,300000,550000,708331},{0,6667,36667,91667,162500})),0)-LOOKUP(I624,{0,2120834,2162500,2204167,2245834},{48334,40000,26667,13334,0}))*LOOKUP(MAX(0,I624-ROUNDUP(IF(I624&lt;=158333,54167,I624*LOOKUP(I624,{0,158334,300000,550000,708331},{0,0.3,0.2,0.1,0})+LOOKUP(I624,{0,158334,300000,550000,708331},{0,6667,36667,91667,162500})),0)-LOOKUP(I624,{0,2120834,2162500,2204167,2245834},{48334,40000,26667,13334,0})),{0,162501,275001,579167,750001,1500001,3333334},{0.05105,0.1021,0.2042,0.23483,0.33693,0.4084,0.45945})-LOOKUP(MAX(0,I624-ROUNDUP(IF(I624&lt;=158333,54167,I624*LOOKUP(I624,{0,158334,300000,550000,708331},{0,0.3,0.2,0.1,0})+LOOKUP(I624,{0,158334,300000,550000,708331},{0,6667,36667,91667,162500})),0)-LOOKUP(I624,{0,2120834,2162500,2204167,2245834},{48334,40000,26667,13334,0})),{0,162501,275001,579167,750001,1500001,3333334},{0,8296,36374,54113,130688,237893,408061}),-1))</f>
        <v/>
      </c>
      <c r="K624" s="25">
        <f>IF(AND(D624&gt;0,C624&gt;=E624),ROUND(B624*D624,0),0)</f>
        <v/>
      </c>
      <c r="L624" s="25">
        <f>ROUND(K624*0.14575,0)</f>
        <v/>
      </c>
      <c r="M624" s="25">
        <f>IF(K624=0,0,ROUNDDOWN(ROUND((K624-L624)*LOOKUP(I624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24" s="25">
        <f>B624*C624+K624</f>
        <v/>
      </c>
      <c r="O624" s="25">
        <f>H624*C624+L624</f>
        <v/>
      </c>
      <c r="P624" s="25">
        <f>J624*C624+M624</f>
        <v/>
      </c>
      <c r="Q624" s="25">
        <f>IF(F624=1,IF(N624&lt;741000,0,IF(N624&lt;2191000,N624-740000,IF(N624&lt;2193000,1451000,IF(N624&lt;2196000,1453000,IF(N624&lt;2200000,1456000,IF(N624&lt;6600000,ROUND(IF(FLOOR(N624,4000)&lt;=3600000,FLOOR(N624,4000)*0.7-80000,FLOOR(N624,4000)*0.8-440000),0),IF(N624&lt;=8500000,ROUNDDOWN(N624*0.9-1100000,0),N624-1950000))))))),IF(N624&lt;651000,0,IF(N624&lt;1900000,N624-650000,IF(N624&lt;6600000,ROUND(IF(FLOOR(N624,4000)&lt;=3600000,FLOOR(N624,4000)*0.7-80000,FLOOR(N624,4000)*0.8-440000),0),IF(N624&lt;=8500000,ROUNDDOWN(N624*0.9-1100000,0),N624-1950000)))))</f>
        <v/>
      </c>
      <c r="R624" s="25">
        <f>IF(F624=1,LOOKUP(Q624,{0,4890001,6550001,23500001},{1040000,670000,620000,0}),LOOKUP(Q624,{0,1320001,3360001,4890001,6550001,23500001},{950000,880000,680000,630000,580000,0}))</f>
        <v/>
      </c>
      <c r="S624" s="25">
        <f>MAX(0,ROUNDDOWN(Q624-O624-R624-G624,-3))</f>
        <v/>
      </c>
      <c r="T624" s="25">
        <f>IF(S624&lt;=0,0,ROUNDDOWN(S624*LOOKUP(S624,{0,1950001,3300001,6950001,9000001,18000001,40000001},{0.05,0.1,0.2,0.23,0.33,0.4,0.45})-LOOKUP(S624,{0,1950001,3300001,6950001,9000001,18000001,40000001},{0,97500,427500,636000,1536000,2796000,4796000}),0)+ROUNDDOWN(ROUNDDOWN(S624*LOOKUP(S624,{0,1950001,3300001,6950001,9000001,18000001,40000001},{0.05,0.1,0.2,0.23,0.33,0.4,0.45})-LOOKUP(S624,{0,1950001,3300001,6950001,9000001,18000001,40000001},{0,97500,427500,636000,1536000,2796000,4796000}),0)*0.021,0))</f>
        <v/>
      </c>
      <c r="U624" s="25">
        <f>P624-T624</f>
        <v/>
      </c>
      <c r="V624" s="26">
        <f>IF(AND(P624&gt;0,T624=0),1,0)</f>
        <v/>
      </c>
    </row>
    <row r="625">
      <c r="A625" t="inlineStr">
        <is>
          <t>1万円刻み</t>
        </is>
      </c>
      <c r="B625" s="25">
        <f>'4_1万円刻み'!$A$39</f>
        <v/>
      </c>
      <c r="C625" s="26" t="n">
        <v>11</v>
      </c>
      <c r="D625" s="27" t="n">
        <v>0</v>
      </c>
      <c r="E625" s="26" t="n">
        <v>7</v>
      </c>
      <c r="F625" s="26" t="n">
        <v>1</v>
      </c>
      <c r="G625" s="25" t="n">
        <v>0</v>
      </c>
      <c r="H625" s="25">
        <f>ROUND(B625*0.14575,0)</f>
        <v/>
      </c>
      <c r="I625" s="25">
        <f>B625-H625</f>
        <v/>
      </c>
      <c r="J625" s="25">
        <f>IF(MAX(0,I625-ROUNDUP(IF(I625&lt;=158333,54167,I625*LOOKUP(I625,{0,158334,300000,550000,708331},{0,0.3,0.2,0.1,0})+LOOKUP(I625,{0,158334,300000,550000,708331},{0,6667,36667,91667,162500})),0)-LOOKUP(I625,{0,2120834,2162500,2204167,2245834},{48334,40000,26667,13334,0}))&lt;=0,0,ROUND(MAX(0,I625-ROUNDUP(IF(I625&lt;=158333,54167,I625*LOOKUP(I625,{0,158334,300000,550000,708331},{0,0.3,0.2,0.1,0})+LOOKUP(I625,{0,158334,300000,550000,708331},{0,6667,36667,91667,162500})),0)-LOOKUP(I625,{0,2120834,2162500,2204167,2245834},{48334,40000,26667,13334,0}))*LOOKUP(MAX(0,I625-ROUNDUP(IF(I625&lt;=158333,54167,I625*LOOKUP(I625,{0,158334,300000,550000,708331},{0,0.3,0.2,0.1,0})+LOOKUP(I625,{0,158334,300000,550000,708331},{0,6667,36667,91667,162500})),0)-LOOKUP(I625,{0,2120834,2162500,2204167,2245834},{48334,40000,26667,13334,0})),{0,162501,275001,579167,750001,1500001,3333334},{0.05105,0.1021,0.2042,0.23483,0.33693,0.4084,0.45945})-LOOKUP(MAX(0,I625-ROUNDUP(IF(I625&lt;=158333,54167,I625*LOOKUP(I625,{0,158334,300000,550000,708331},{0,0.3,0.2,0.1,0})+LOOKUP(I625,{0,158334,300000,550000,708331},{0,6667,36667,91667,162500})),0)-LOOKUP(I625,{0,2120834,2162500,2204167,2245834},{48334,40000,26667,13334,0})),{0,162501,275001,579167,750001,1500001,3333334},{0,8296,36374,54113,130688,237893,408061}),-1))</f>
        <v/>
      </c>
      <c r="K625" s="25">
        <f>IF(AND(D625&gt;0,C625&gt;=E625),ROUND(B625*D625,0),0)</f>
        <v/>
      </c>
      <c r="L625" s="25">
        <f>ROUND(K625*0.14575,0)</f>
        <v/>
      </c>
      <c r="M625" s="25">
        <f>IF(K625=0,0,ROUNDDOWN(ROUND((K625-L625)*LOOKUP(I625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25" s="25">
        <f>B625*C625+K625</f>
        <v/>
      </c>
      <c r="O625" s="25">
        <f>H625*C625+L625</f>
        <v/>
      </c>
      <c r="P625" s="25">
        <f>J625*C625+M625</f>
        <v/>
      </c>
      <c r="Q625" s="25">
        <f>IF(F625=1,IF(N625&lt;741000,0,IF(N625&lt;2191000,N625-740000,IF(N625&lt;2193000,1451000,IF(N625&lt;2196000,1453000,IF(N625&lt;2200000,1456000,IF(N625&lt;6600000,ROUND(IF(FLOOR(N625,4000)&lt;=3600000,FLOOR(N625,4000)*0.7-80000,FLOOR(N625,4000)*0.8-440000),0),IF(N625&lt;=8500000,ROUNDDOWN(N625*0.9-1100000,0),N625-1950000))))))),IF(N625&lt;651000,0,IF(N625&lt;1900000,N625-650000,IF(N625&lt;6600000,ROUND(IF(FLOOR(N625,4000)&lt;=3600000,FLOOR(N625,4000)*0.7-80000,FLOOR(N625,4000)*0.8-440000),0),IF(N625&lt;=8500000,ROUNDDOWN(N625*0.9-1100000,0),N625-1950000)))))</f>
        <v/>
      </c>
      <c r="R625" s="25">
        <f>IF(F625=1,LOOKUP(Q625,{0,4890001,6550001,23500001},{1040000,670000,620000,0}),LOOKUP(Q625,{0,1320001,3360001,4890001,6550001,23500001},{950000,880000,680000,630000,580000,0}))</f>
        <v/>
      </c>
      <c r="S625" s="25">
        <f>MAX(0,ROUNDDOWN(Q625-O625-R625-G625,-3))</f>
        <v/>
      </c>
      <c r="T625" s="25">
        <f>IF(S625&lt;=0,0,ROUNDDOWN(S625*LOOKUP(S625,{0,1950001,3300001,6950001,9000001,18000001,40000001},{0.05,0.1,0.2,0.23,0.33,0.4,0.45})-LOOKUP(S625,{0,1950001,3300001,6950001,9000001,18000001,40000001},{0,97500,427500,636000,1536000,2796000,4796000}),0)+ROUNDDOWN(ROUNDDOWN(S625*LOOKUP(S625,{0,1950001,3300001,6950001,9000001,18000001,40000001},{0.05,0.1,0.2,0.23,0.33,0.4,0.45})-LOOKUP(S625,{0,1950001,3300001,6950001,9000001,18000001,40000001},{0,97500,427500,636000,1536000,2796000,4796000}),0)*0.021,0))</f>
        <v/>
      </c>
      <c r="U625" s="25">
        <f>P625-T625</f>
        <v/>
      </c>
      <c r="V625" s="26">
        <f>IF(AND(P625&gt;0,T625=0),1,0)</f>
        <v/>
      </c>
    </row>
    <row r="626">
      <c r="A626" t="inlineStr">
        <is>
          <t>1万円刻み</t>
        </is>
      </c>
      <c r="B626" s="25">
        <f>'4_1万円刻み'!$A$39</f>
        <v/>
      </c>
      <c r="C626" s="26" t="n">
        <v>12</v>
      </c>
      <c r="D626" s="27" t="n">
        <v>0</v>
      </c>
      <c r="E626" s="26" t="n">
        <v>7</v>
      </c>
      <c r="F626" s="26" t="n">
        <v>1</v>
      </c>
      <c r="G626" s="25" t="n">
        <v>0</v>
      </c>
      <c r="H626" s="25">
        <f>ROUND(B626*0.14575,0)</f>
        <v/>
      </c>
      <c r="I626" s="25">
        <f>B626-H626</f>
        <v/>
      </c>
      <c r="J626" s="25">
        <f>IF(MAX(0,I626-ROUNDUP(IF(I626&lt;=158333,54167,I626*LOOKUP(I626,{0,158334,300000,550000,708331},{0,0.3,0.2,0.1,0})+LOOKUP(I626,{0,158334,300000,550000,708331},{0,6667,36667,91667,162500})),0)-LOOKUP(I626,{0,2120834,2162500,2204167,2245834},{48334,40000,26667,13334,0}))&lt;=0,0,ROUND(MAX(0,I626-ROUNDUP(IF(I626&lt;=158333,54167,I626*LOOKUP(I626,{0,158334,300000,550000,708331},{0,0.3,0.2,0.1,0})+LOOKUP(I626,{0,158334,300000,550000,708331},{0,6667,36667,91667,162500})),0)-LOOKUP(I626,{0,2120834,2162500,2204167,2245834},{48334,40000,26667,13334,0}))*LOOKUP(MAX(0,I626-ROUNDUP(IF(I626&lt;=158333,54167,I626*LOOKUP(I626,{0,158334,300000,550000,708331},{0,0.3,0.2,0.1,0})+LOOKUP(I626,{0,158334,300000,550000,708331},{0,6667,36667,91667,162500})),0)-LOOKUP(I626,{0,2120834,2162500,2204167,2245834},{48334,40000,26667,13334,0})),{0,162501,275001,579167,750001,1500001,3333334},{0.05105,0.1021,0.2042,0.23483,0.33693,0.4084,0.45945})-LOOKUP(MAX(0,I626-ROUNDUP(IF(I626&lt;=158333,54167,I626*LOOKUP(I626,{0,158334,300000,550000,708331},{0,0.3,0.2,0.1,0})+LOOKUP(I626,{0,158334,300000,550000,708331},{0,6667,36667,91667,162500})),0)-LOOKUP(I626,{0,2120834,2162500,2204167,2245834},{48334,40000,26667,13334,0})),{0,162501,275001,579167,750001,1500001,3333334},{0,8296,36374,54113,130688,237893,408061}),-1))</f>
        <v/>
      </c>
      <c r="K626" s="25">
        <f>IF(AND(D626&gt;0,C626&gt;=E626),ROUND(B626*D626,0),0)</f>
        <v/>
      </c>
      <c r="L626" s="25">
        <f>ROUND(K626*0.14575,0)</f>
        <v/>
      </c>
      <c r="M626" s="25">
        <f>IF(K626=0,0,ROUNDDOWN(ROUND((K626-L626)*LOOKUP(I626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26" s="25">
        <f>B626*C626+K626</f>
        <v/>
      </c>
      <c r="O626" s="25">
        <f>H626*C626+L626</f>
        <v/>
      </c>
      <c r="P626" s="25">
        <f>J626*C626+M626</f>
        <v/>
      </c>
      <c r="Q626" s="25">
        <f>IF(F626=1,IF(N626&lt;741000,0,IF(N626&lt;2191000,N626-740000,IF(N626&lt;2193000,1451000,IF(N626&lt;2196000,1453000,IF(N626&lt;2200000,1456000,IF(N626&lt;6600000,ROUND(IF(FLOOR(N626,4000)&lt;=3600000,FLOOR(N626,4000)*0.7-80000,FLOOR(N626,4000)*0.8-440000),0),IF(N626&lt;=8500000,ROUNDDOWN(N626*0.9-1100000,0),N626-1950000))))))),IF(N626&lt;651000,0,IF(N626&lt;1900000,N626-650000,IF(N626&lt;6600000,ROUND(IF(FLOOR(N626,4000)&lt;=3600000,FLOOR(N626,4000)*0.7-80000,FLOOR(N626,4000)*0.8-440000),0),IF(N626&lt;=8500000,ROUNDDOWN(N626*0.9-1100000,0),N626-1950000)))))</f>
        <v/>
      </c>
      <c r="R626" s="25">
        <f>IF(F626=1,LOOKUP(Q626,{0,4890001,6550001,23500001},{1040000,670000,620000,0}),LOOKUP(Q626,{0,1320001,3360001,4890001,6550001,23500001},{950000,880000,680000,630000,580000,0}))</f>
        <v/>
      </c>
      <c r="S626" s="25">
        <f>MAX(0,ROUNDDOWN(Q626-O626-R626-G626,-3))</f>
        <v/>
      </c>
      <c r="T626" s="25">
        <f>IF(S626&lt;=0,0,ROUNDDOWN(S626*LOOKUP(S626,{0,1950001,3300001,6950001,9000001,18000001,40000001},{0.05,0.1,0.2,0.23,0.33,0.4,0.45})-LOOKUP(S626,{0,1950001,3300001,6950001,9000001,18000001,40000001},{0,97500,427500,636000,1536000,2796000,4796000}),0)+ROUNDDOWN(ROUNDDOWN(S626*LOOKUP(S626,{0,1950001,3300001,6950001,9000001,18000001,40000001},{0.05,0.1,0.2,0.23,0.33,0.4,0.45})-LOOKUP(S626,{0,1950001,3300001,6950001,9000001,18000001,40000001},{0,97500,427500,636000,1536000,2796000,4796000}),0)*0.021,0))</f>
        <v/>
      </c>
      <c r="U626" s="25">
        <f>P626-T626</f>
        <v/>
      </c>
      <c r="V626" s="26">
        <f>IF(AND(P626&gt;0,T626=0),1,0)</f>
        <v/>
      </c>
    </row>
    <row r="627">
      <c r="A627" t="inlineStr">
        <is>
          <t>1万円刻み</t>
        </is>
      </c>
      <c r="B627" s="25">
        <f>'4_1万円刻み'!$A$40</f>
        <v/>
      </c>
      <c r="C627" s="26" t="n">
        <v>1</v>
      </c>
      <c r="D627" s="27" t="n">
        <v>0</v>
      </c>
      <c r="E627" s="26" t="n">
        <v>7</v>
      </c>
      <c r="F627" s="26" t="n">
        <v>1</v>
      </c>
      <c r="G627" s="25" t="n">
        <v>0</v>
      </c>
      <c r="H627" s="25">
        <f>ROUND(B627*0.14575,0)</f>
        <v/>
      </c>
      <c r="I627" s="25">
        <f>B627-H627</f>
        <v/>
      </c>
      <c r="J627" s="25">
        <f>IF(MAX(0,I627-ROUNDUP(IF(I627&lt;=158333,54167,I627*LOOKUP(I627,{0,158334,300000,550000,708331},{0,0.3,0.2,0.1,0})+LOOKUP(I627,{0,158334,300000,550000,708331},{0,6667,36667,91667,162500})),0)-LOOKUP(I627,{0,2120834,2162500,2204167,2245834},{48334,40000,26667,13334,0}))&lt;=0,0,ROUND(MAX(0,I627-ROUNDUP(IF(I627&lt;=158333,54167,I627*LOOKUP(I627,{0,158334,300000,550000,708331},{0,0.3,0.2,0.1,0})+LOOKUP(I627,{0,158334,300000,550000,708331},{0,6667,36667,91667,162500})),0)-LOOKUP(I627,{0,2120834,2162500,2204167,2245834},{48334,40000,26667,13334,0}))*LOOKUP(MAX(0,I627-ROUNDUP(IF(I627&lt;=158333,54167,I627*LOOKUP(I627,{0,158334,300000,550000,708331},{0,0.3,0.2,0.1,0})+LOOKUP(I627,{0,158334,300000,550000,708331},{0,6667,36667,91667,162500})),0)-LOOKUP(I627,{0,2120834,2162500,2204167,2245834},{48334,40000,26667,13334,0})),{0,162501,275001,579167,750001,1500001,3333334},{0.05105,0.1021,0.2042,0.23483,0.33693,0.4084,0.45945})-LOOKUP(MAX(0,I627-ROUNDUP(IF(I627&lt;=158333,54167,I627*LOOKUP(I627,{0,158334,300000,550000,708331},{0,0.3,0.2,0.1,0})+LOOKUP(I627,{0,158334,300000,550000,708331},{0,6667,36667,91667,162500})),0)-LOOKUP(I627,{0,2120834,2162500,2204167,2245834},{48334,40000,26667,13334,0})),{0,162501,275001,579167,750001,1500001,3333334},{0,8296,36374,54113,130688,237893,408061}),-1))</f>
        <v/>
      </c>
      <c r="K627" s="25">
        <f>IF(AND(D627&gt;0,C627&gt;=E627),ROUND(B627*D627,0),0)</f>
        <v/>
      </c>
      <c r="L627" s="25">
        <f>ROUND(K627*0.14575,0)</f>
        <v/>
      </c>
      <c r="M627" s="25">
        <f>IF(K627=0,0,ROUNDDOWN(ROUND((K627-L627)*LOOKUP(I627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27" s="25">
        <f>B627*C627+K627</f>
        <v/>
      </c>
      <c r="O627" s="25">
        <f>H627*C627+L627</f>
        <v/>
      </c>
      <c r="P627" s="25">
        <f>J627*C627+M627</f>
        <v/>
      </c>
      <c r="Q627" s="25">
        <f>IF(F627=1,IF(N627&lt;741000,0,IF(N627&lt;2191000,N627-740000,IF(N627&lt;2193000,1451000,IF(N627&lt;2196000,1453000,IF(N627&lt;2200000,1456000,IF(N627&lt;6600000,ROUND(IF(FLOOR(N627,4000)&lt;=3600000,FLOOR(N627,4000)*0.7-80000,FLOOR(N627,4000)*0.8-440000),0),IF(N627&lt;=8500000,ROUNDDOWN(N627*0.9-1100000,0),N627-1950000))))))),IF(N627&lt;651000,0,IF(N627&lt;1900000,N627-650000,IF(N627&lt;6600000,ROUND(IF(FLOOR(N627,4000)&lt;=3600000,FLOOR(N627,4000)*0.7-80000,FLOOR(N627,4000)*0.8-440000),0),IF(N627&lt;=8500000,ROUNDDOWN(N627*0.9-1100000,0),N627-1950000)))))</f>
        <v/>
      </c>
      <c r="R627" s="25">
        <f>IF(F627=1,LOOKUP(Q627,{0,4890001,6550001,23500001},{1040000,670000,620000,0}),LOOKUP(Q627,{0,1320001,3360001,4890001,6550001,23500001},{950000,880000,680000,630000,580000,0}))</f>
        <v/>
      </c>
      <c r="S627" s="25">
        <f>MAX(0,ROUNDDOWN(Q627-O627-R627-G627,-3))</f>
        <v/>
      </c>
      <c r="T627" s="25">
        <f>IF(S627&lt;=0,0,ROUNDDOWN(S627*LOOKUP(S627,{0,1950001,3300001,6950001,9000001,18000001,40000001},{0.05,0.1,0.2,0.23,0.33,0.4,0.45})-LOOKUP(S627,{0,1950001,3300001,6950001,9000001,18000001,40000001},{0,97500,427500,636000,1536000,2796000,4796000}),0)+ROUNDDOWN(ROUNDDOWN(S627*LOOKUP(S627,{0,1950001,3300001,6950001,9000001,18000001,40000001},{0.05,0.1,0.2,0.23,0.33,0.4,0.45})-LOOKUP(S627,{0,1950001,3300001,6950001,9000001,18000001,40000001},{0,97500,427500,636000,1536000,2796000,4796000}),0)*0.021,0))</f>
        <v/>
      </c>
      <c r="U627" s="25">
        <f>P627-T627</f>
        <v/>
      </c>
      <c r="V627" s="26">
        <f>IF(AND(P627&gt;0,T627=0),1,0)</f>
        <v/>
      </c>
    </row>
    <row r="628">
      <c r="A628" t="inlineStr">
        <is>
          <t>1万円刻み</t>
        </is>
      </c>
      <c r="B628" s="25">
        <f>'4_1万円刻み'!$A$40</f>
        <v/>
      </c>
      <c r="C628" s="26" t="n">
        <v>2</v>
      </c>
      <c r="D628" s="27" t="n">
        <v>0</v>
      </c>
      <c r="E628" s="26" t="n">
        <v>7</v>
      </c>
      <c r="F628" s="26" t="n">
        <v>1</v>
      </c>
      <c r="G628" s="25" t="n">
        <v>0</v>
      </c>
      <c r="H628" s="25">
        <f>ROUND(B628*0.14575,0)</f>
        <v/>
      </c>
      <c r="I628" s="25">
        <f>B628-H628</f>
        <v/>
      </c>
      <c r="J628" s="25">
        <f>IF(MAX(0,I628-ROUNDUP(IF(I628&lt;=158333,54167,I628*LOOKUP(I628,{0,158334,300000,550000,708331},{0,0.3,0.2,0.1,0})+LOOKUP(I628,{0,158334,300000,550000,708331},{0,6667,36667,91667,162500})),0)-LOOKUP(I628,{0,2120834,2162500,2204167,2245834},{48334,40000,26667,13334,0}))&lt;=0,0,ROUND(MAX(0,I628-ROUNDUP(IF(I628&lt;=158333,54167,I628*LOOKUP(I628,{0,158334,300000,550000,708331},{0,0.3,0.2,0.1,0})+LOOKUP(I628,{0,158334,300000,550000,708331},{0,6667,36667,91667,162500})),0)-LOOKUP(I628,{0,2120834,2162500,2204167,2245834},{48334,40000,26667,13334,0}))*LOOKUP(MAX(0,I628-ROUNDUP(IF(I628&lt;=158333,54167,I628*LOOKUP(I628,{0,158334,300000,550000,708331},{0,0.3,0.2,0.1,0})+LOOKUP(I628,{0,158334,300000,550000,708331},{0,6667,36667,91667,162500})),0)-LOOKUP(I628,{0,2120834,2162500,2204167,2245834},{48334,40000,26667,13334,0})),{0,162501,275001,579167,750001,1500001,3333334},{0.05105,0.1021,0.2042,0.23483,0.33693,0.4084,0.45945})-LOOKUP(MAX(0,I628-ROUNDUP(IF(I628&lt;=158333,54167,I628*LOOKUP(I628,{0,158334,300000,550000,708331},{0,0.3,0.2,0.1,0})+LOOKUP(I628,{0,158334,300000,550000,708331},{0,6667,36667,91667,162500})),0)-LOOKUP(I628,{0,2120834,2162500,2204167,2245834},{48334,40000,26667,13334,0})),{0,162501,275001,579167,750001,1500001,3333334},{0,8296,36374,54113,130688,237893,408061}),-1))</f>
        <v/>
      </c>
      <c r="K628" s="25">
        <f>IF(AND(D628&gt;0,C628&gt;=E628),ROUND(B628*D628,0),0)</f>
        <v/>
      </c>
      <c r="L628" s="25">
        <f>ROUND(K628*0.14575,0)</f>
        <v/>
      </c>
      <c r="M628" s="25">
        <f>IF(K628=0,0,ROUNDDOWN(ROUND((K628-L628)*LOOKUP(I628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28" s="25">
        <f>B628*C628+K628</f>
        <v/>
      </c>
      <c r="O628" s="25">
        <f>H628*C628+L628</f>
        <v/>
      </c>
      <c r="P628" s="25">
        <f>J628*C628+M628</f>
        <v/>
      </c>
      <c r="Q628" s="25">
        <f>IF(F628=1,IF(N628&lt;741000,0,IF(N628&lt;2191000,N628-740000,IF(N628&lt;2193000,1451000,IF(N628&lt;2196000,1453000,IF(N628&lt;2200000,1456000,IF(N628&lt;6600000,ROUND(IF(FLOOR(N628,4000)&lt;=3600000,FLOOR(N628,4000)*0.7-80000,FLOOR(N628,4000)*0.8-440000),0),IF(N628&lt;=8500000,ROUNDDOWN(N628*0.9-1100000,0),N628-1950000))))))),IF(N628&lt;651000,0,IF(N628&lt;1900000,N628-650000,IF(N628&lt;6600000,ROUND(IF(FLOOR(N628,4000)&lt;=3600000,FLOOR(N628,4000)*0.7-80000,FLOOR(N628,4000)*0.8-440000),0),IF(N628&lt;=8500000,ROUNDDOWN(N628*0.9-1100000,0),N628-1950000)))))</f>
        <v/>
      </c>
      <c r="R628" s="25">
        <f>IF(F628=1,LOOKUP(Q628,{0,4890001,6550001,23500001},{1040000,670000,620000,0}),LOOKUP(Q628,{0,1320001,3360001,4890001,6550001,23500001},{950000,880000,680000,630000,580000,0}))</f>
        <v/>
      </c>
      <c r="S628" s="25">
        <f>MAX(0,ROUNDDOWN(Q628-O628-R628-G628,-3))</f>
        <v/>
      </c>
      <c r="T628" s="25">
        <f>IF(S628&lt;=0,0,ROUNDDOWN(S628*LOOKUP(S628,{0,1950001,3300001,6950001,9000001,18000001,40000001},{0.05,0.1,0.2,0.23,0.33,0.4,0.45})-LOOKUP(S628,{0,1950001,3300001,6950001,9000001,18000001,40000001},{0,97500,427500,636000,1536000,2796000,4796000}),0)+ROUNDDOWN(ROUNDDOWN(S628*LOOKUP(S628,{0,1950001,3300001,6950001,9000001,18000001,40000001},{0.05,0.1,0.2,0.23,0.33,0.4,0.45})-LOOKUP(S628,{0,1950001,3300001,6950001,9000001,18000001,40000001},{0,97500,427500,636000,1536000,2796000,4796000}),0)*0.021,0))</f>
        <v/>
      </c>
      <c r="U628" s="25">
        <f>P628-T628</f>
        <v/>
      </c>
      <c r="V628" s="26">
        <f>IF(AND(P628&gt;0,T628=0),1,0)</f>
        <v/>
      </c>
    </row>
    <row r="629">
      <c r="A629" t="inlineStr">
        <is>
          <t>1万円刻み</t>
        </is>
      </c>
      <c r="B629" s="25">
        <f>'4_1万円刻み'!$A$40</f>
        <v/>
      </c>
      <c r="C629" s="26" t="n">
        <v>3</v>
      </c>
      <c r="D629" s="27" t="n">
        <v>0</v>
      </c>
      <c r="E629" s="26" t="n">
        <v>7</v>
      </c>
      <c r="F629" s="26" t="n">
        <v>1</v>
      </c>
      <c r="G629" s="25" t="n">
        <v>0</v>
      </c>
      <c r="H629" s="25">
        <f>ROUND(B629*0.14575,0)</f>
        <v/>
      </c>
      <c r="I629" s="25">
        <f>B629-H629</f>
        <v/>
      </c>
      <c r="J629" s="25">
        <f>IF(MAX(0,I629-ROUNDUP(IF(I629&lt;=158333,54167,I629*LOOKUP(I629,{0,158334,300000,550000,708331},{0,0.3,0.2,0.1,0})+LOOKUP(I629,{0,158334,300000,550000,708331},{0,6667,36667,91667,162500})),0)-LOOKUP(I629,{0,2120834,2162500,2204167,2245834},{48334,40000,26667,13334,0}))&lt;=0,0,ROUND(MAX(0,I629-ROUNDUP(IF(I629&lt;=158333,54167,I629*LOOKUP(I629,{0,158334,300000,550000,708331},{0,0.3,0.2,0.1,0})+LOOKUP(I629,{0,158334,300000,550000,708331},{0,6667,36667,91667,162500})),0)-LOOKUP(I629,{0,2120834,2162500,2204167,2245834},{48334,40000,26667,13334,0}))*LOOKUP(MAX(0,I629-ROUNDUP(IF(I629&lt;=158333,54167,I629*LOOKUP(I629,{0,158334,300000,550000,708331},{0,0.3,0.2,0.1,0})+LOOKUP(I629,{0,158334,300000,550000,708331},{0,6667,36667,91667,162500})),0)-LOOKUP(I629,{0,2120834,2162500,2204167,2245834},{48334,40000,26667,13334,0})),{0,162501,275001,579167,750001,1500001,3333334},{0.05105,0.1021,0.2042,0.23483,0.33693,0.4084,0.45945})-LOOKUP(MAX(0,I629-ROUNDUP(IF(I629&lt;=158333,54167,I629*LOOKUP(I629,{0,158334,300000,550000,708331},{0,0.3,0.2,0.1,0})+LOOKUP(I629,{0,158334,300000,550000,708331},{0,6667,36667,91667,162500})),0)-LOOKUP(I629,{0,2120834,2162500,2204167,2245834},{48334,40000,26667,13334,0})),{0,162501,275001,579167,750001,1500001,3333334},{0,8296,36374,54113,130688,237893,408061}),-1))</f>
        <v/>
      </c>
      <c r="K629" s="25">
        <f>IF(AND(D629&gt;0,C629&gt;=E629),ROUND(B629*D629,0),0)</f>
        <v/>
      </c>
      <c r="L629" s="25">
        <f>ROUND(K629*0.14575,0)</f>
        <v/>
      </c>
      <c r="M629" s="25">
        <f>IF(K629=0,0,ROUNDDOWN(ROUND((K629-L629)*LOOKUP(I629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29" s="25">
        <f>B629*C629+K629</f>
        <v/>
      </c>
      <c r="O629" s="25">
        <f>H629*C629+L629</f>
        <v/>
      </c>
      <c r="P629" s="25">
        <f>J629*C629+M629</f>
        <v/>
      </c>
      <c r="Q629" s="25">
        <f>IF(F629=1,IF(N629&lt;741000,0,IF(N629&lt;2191000,N629-740000,IF(N629&lt;2193000,1451000,IF(N629&lt;2196000,1453000,IF(N629&lt;2200000,1456000,IF(N629&lt;6600000,ROUND(IF(FLOOR(N629,4000)&lt;=3600000,FLOOR(N629,4000)*0.7-80000,FLOOR(N629,4000)*0.8-440000),0),IF(N629&lt;=8500000,ROUNDDOWN(N629*0.9-1100000,0),N629-1950000))))))),IF(N629&lt;651000,0,IF(N629&lt;1900000,N629-650000,IF(N629&lt;6600000,ROUND(IF(FLOOR(N629,4000)&lt;=3600000,FLOOR(N629,4000)*0.7-80000,FLOOR(N629,4000)*0.8-440000),0),IF(N629&lt;=8500000,ROUNDDOWN(N629*0.9-1100000,0),N629-1950000)))))</f>
        <v/>
      </c>
      <c r="R629" s="25">
        <f>IF(F629=1,LOOKUP(Q629,{0,4890001,6550001,23500001},{1040000,670000,620000,0}),LOOKUP(Q629,{0,1320001,3360001,4890001,6550001,23500001},{950000,880000,680000,630000,580000,0}))</f>
        <v/>
      </c>
      <c r="S629" s="25">
        <f>MAX(0,ROUNDDOWN(Q629-O629-R629-G629,-3))</f>
        <v/>
      </c>
      <c r="T629" s="25">
        <f>IF(S629&lt;=0,0,ROUNDDOWN(S629*LOOKUP(S629,{0,1950001,3300001,6950001,9000001,18000001,40000001},{0.05,0.1,0.2,0.23,0.33,0.4,0.45})-LOOKUP(S629,{0,1950001,3300001,6950001,9000001,18000001,40000001},{0,97500,427500,636000,1536000,2796000,4796000}),0)+ROUNDDOWN(ROUNDDOWN(S629*LOOKUP(S629,{0,1950001,3300001,6950001,9000001,18000001,40000001},{0.05,0.1,0.2,0.23,0.33,0.4,0.45})-LOOKUP(S629,{0,1950001,3300001,6950001,9000001,18000001,40000001},{0,97500,427500,636000,1536000,2796000,4796000}),0)*0.021,0))</f>
        <v/>
      </c>
      <c r="U629" s="25">
        <f>P629-T629</f>
        <v/>
      </c>
      <c r="V629" s="26">
        <f>IF(AND(P629&gt;0,T629=0),1,0)</f>
        <v/>
      </c>
    </row>
    <row r="630">
      <c r="A630" t="inlineStr">
        <is>
          <t>1万円刻み</t>
        </is>
      </c>
      <c r="B630" s="25">
        <f>'4_1万円刻み'!$A$40</f>
        <v/>
      </c>
      <c r="C630" s="26" t="n">
        <v>4</v>
      </c>
      <c r="D630" s="27" t="n">
        <v>0</v>
      </c>
      <c r="E630" s="26" t="n">
        <v>7</v>
      </c>
      <c r="F630" s="26" t="n">
        <v>1</v>
      </c>
      <c r="G630" s="25" t="n">
        <v>0</v>
      </c>
      <c r="H630" s="25">
        <f>ROUND(B630*0.14575,0)</f>
        <v/>
      </c>
      <c r="I630" s="25">
        <f>B630-H630</f>
        <v/>
      </c>
      <c r="J630" s="25">
        <f>IF(MAX(0,I630-ROUNDUP(IF(I630&lt;=158333,54167,I630*LOOKUP(I630,{0,158334,300000,550000,708331},{0,0.3,0.2,0.1,0})+LOOKUP(I630,{0,158334,300000,550000,708331},{0,6667,36667,91667,162500})),0)-LOOKUP(I630,{0,2120834,2162500,2204167,2245834},{48334,40000,26667,13334,0}))&lt;=0,0,ROUND(MAX(0,I630-ROUNDUP(IF(I630&lt;=158333,54167,I630*LOOKUP(I630,{0,158334,300000,550000,708331},{0,0.3,0.2,0.1,0})+LOOKUP(I630,{0,158334,300000,550000,708331},{0,6667,36667,91667,162500})),0)-LOOKUP(I630,{0,2120834,2162500,2204167,2245834},{48334,40000,26667,13334,0}))*LOOKUP(MAX(0,I630-ROUNDUP(IF(I630&lt;=158333,54167,I630*LOOKUP(I630,{0,158334,300000,550000,708331},{0,0.3,0.2,0.1,0})+LOOKUP(I630,{0,158334,300000,550000,708331},{0,6667,36667,91667,162500})),0)-LOOKUP(I630,{0,2120834,2162500,2204167,2245834},{48334,40000,26667,13334,0})),{0,162501,275001,579167,750001,1500001,3333334},{0.05105,0.1021,0.2042,0.23483,0.33693,0.4084,0.45945})-LOOKUP(MAX(0,I630-ROUNDUP(IF(I630&lt;=158333,54167,I630*LOOKUP(I630,{0,158334,300000,550000,708331},{0,0.3,0.2,0.1,0})+LOOKUP(I630,{0,158334,300000,550000,708331},{0,6667,36667,91667,162500})),0)-LOOKUP(I630,{0,2120834,2162500,2204167,2245834},{48334,40000,26667,13334,0})),{0,162501,275001,579167,750001,1500001,3333334},{0,8296,36374,54113,130688,237893,408061}),-1))</f>
        <v/>
      </c>
      <c r="K630" s="25">
        <f>IF(AND(D630&gt;0,C630&gt;=E630),ROUND(B630*D630,0),0)</f>
        <v/>
      </c>
      <c r="L630" s="25">
        <f>ROUND(K630*0.14575,0)</f>
        <v/>
      </c>
      <c r="M630" s="25">
        <f>IF(K630=0,0,ROUNDDOWN(ROUND((K630-L630)*LOOKUP(I630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30" s="25">
        <f>B630*C630+K630</f>
        <v/>
      </c>
      <c r="O630" s="25">
        <f>H630*C630+L630</f>
        <v/>
      </c>
      <c r="P630" s="25">
        <f>J630*C630+M630</f>
        <v/>
      </c>
      <c r="Q630" s="25">
        <f>IF(F630=1,IF(N630&lt;741000,0,IF(N630&lt;2191000,N630-740000,IF(N630&lt;2193000,1451000,IF(N630&lt;2196000,1453000,IF(N630&lt;2200000,1456000,IF(N630&lt;6600000,ROUND(IF(FLOOR(N630,4000)&lt;=3600000,FLOOR(N630,4000)*0.7-80000,FLOOR(N630,4000)*0.8-440000),0),IF(N630&lt;=8500000,ROUNDDOWN(N630*0.9-1100000,0),N630-1950000))))))),IF(N630&lt;651000,0,IF(N630&lt;1900000,N630-650000,IF(N630&lt;6600000,ROUND(IF(FLOOR(N630,4000)&lt;=3600000,FLOOR(N630,4000)*0.7-80000,FLOOR(N630,4000)*0.8-440000),0),IF(N630&lt;=8500000,ROUNDDOWN(N630*0.9-1100000,0),N630-1950000)))))</f>
        <v/>
      </c>
      <c r="R630" s="25">
        <f>IF(F630=1,LOOKUP(Q630,{0,4890001,6550001,23500001},{1040000,670000,620000,0}),LOOKUP(Q630,{0,1320001,3360001,4890001,6550001,23500001},{950000,880000,680000,630000,580000,0}))</f>
        <v/>
      </c>
      <c r="S630" s="25">
        <f>MAX(0,ROUNDDOWN(Q630-O630-R630-G630,-3))</f>
        <v/>
      </c>
      <c r="T630" s="25">
        <f>IF(S630&lt;=0,0,ROUNDDOWN(S630*LOOKUP(S630,{0,1950001,3300001,6950001,9000001,18000001,40000001},{0.05,0.1,0.2,0.23,0.33,0.4,0.45})-LOOKUP(S630,{0,1950001,3300001,6950001,9000001,18000001,40000001},{0,97500,427500,636000,1536000,2796000,4796000}),0)+ROUNDDOWN(ROUNDDOWN(S630*LOOKUP(S630,{0,1950001,3300001,6950001,9000001,18000001,40000001},{0.05,0.1,0.2,0.23,0.33,0.4,0.45})-LOOKUP(S630,{0,1950001,3300001,6950001,9000001,18000001,40000001},{0,97500,427500,636000,1536000,2796000,4796000}),0)*0.021,0))</f>
        <v/>
      </c>
      <c r="U630" s="25">
        <f>P630-T630</f>
        <v/>
      </c>
      <c r="V630" s="26">
        <f>IF(AND(P630&gt;0,T630=0),1,0)</f>
        <v/>
      </c>
    </row>
    <row r="631">
      <c r="A631" t="inlineStr">
        <is>
          <t>1万円刻み</t>
        </is>
      </c>
      <c r="B631" s="25">
        <f>'4_1万円刻み'!$A$40</f>
        <v/>
      </c>
      <c r="C631" s="26" t="n">
        <v>5</v>
      </c>
      <c r="D631" s="27" t="n">
        <v>0</v>
      </c>
      <c r="E631" s="26" t="n">
        <v>7</v>
      </c>
      <c r="F631" s="26" t="n">
        <v>1</v>
      </c>
      <c r="G631" s="25" t="n">
        <v>0</v>
      </c>
      <c r="H631" s="25">
        <f>ROUND(B631*0.14575,0)</f>
        <v/>
      </c>
      <c r="I631" s="25">
        <f>B631-H631</f>
        <v/>
      </c>
      <c r="J631" s="25">
        <f>IF(MAX(0,I631-ROUNDUP(IF(I631&lt;=158333,54167,I631*LOOKUP(I631,{0,158334,300000,550000,708331},{0,0.3,0.2,0.1,0})+LOOKUP(I631,{0,158334,300000,550000,708331},{0,6667,36667,91667,162500})),0)-LOOKUP(I631,{0,2120834,2162500,2204167,2245834},{48334,40000,26667,13334,0}))&lt;=0,0,ROUND(MAX(0,I631-ROUNDUP(IF(I631&lt;=158333,54167,I631*LOOKUP(I631,{0,158334,300000,550000,708331},{0,0.3,0.2,0.1,0})+LOOKUP(I631,{0,158334,300000,550000,708331},{0,6667,36667,91667,162500})),0)-LOOKUP(I631,{0,2120834,2162500,2204167,2245834},{48334,40000,26667,13334,0}))*LOOKUP(MAX(0,I631-ROUNDUP(IF(I631&lt;=158333,54167,I631*LOOKUP(I631,{0,158334,300000,550000,708331},{0,0.3,0.2,0.1,0})+LOOKUP(I631,{0,158334,300000,550000,708331},{0,6667,36667,91667,162500})),0)-LOOKUP(I631,{0,2120834,2162500,2204167,2245834},{48334,40000,26667,13334,0})),{0,162501,275001,579167,750001,1500001,3333334},{0.05105,0.1021,0.2042,0.23483,0.33693,0.4084,0.45945})-LOOKUP(MAX(0,I631-ROUNDUP(IF(I631&lt;=158333,54167,I631*LOOKUP(I631,{0,158334,300000,550000,708331},{0,0.3,0.2,0.1,0})+LOOKUP(I631,{0,158334,300000,550000,708331},{0,6667,36667,91667,162500})),0)-LOOKUP(I631,{0,2120834,2162500,2204167,2245834},{48334,40000,26667,13334,0})),{0,162501,275001,579167,750001,1500001,3333334},{0,8296,36374,54113,130688,237893,408061}),-1))</f>
        <v/>
      </c>
      <c r="K631" s="25">
        <f>IF(AND(D631&gt;0,C631&gt;=E631),ROUND(B631*D631,0),0)</f>
        <v/>
      </c>
      <c r="L631" s="25">
        <f>ROUND(K631*0.14575,0)</f>
        <v/>
      </c>
      <c r="M631" s="25">
        <f>IF(K631=0,0,ROUNDDOWN(ROUND((K631-L631)*LOOKUP(I631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31" s="25">
        <f>B631*C631+K631</f>
        <v/>
      </c>
      <c r="O631" s="25">
        <f>H631*C631+L631</f>
        <v/>
      </c>
      <c r="P631" s="25">
        <f>J631*C631+M631</f>
        <v/>
      </c>
      <c r="Q631" s="25">
        <f>IF(F631=1,IF(N631&lt;741000,0,IF(N631&lt;2191000,N631-740000,IF(N631&lt;2193000,1451000,IF(N631&lt;2196000,1453000,IF(N631&lt;2200000,1456000,IF(N631&lt;6600000,ROUND(IF(FLOOR(N631,4000)&lt;=3600000,FLOOR(N631,4000)*0.7-80000,FLOOR(N631,4000)*0.8-440000),0),IF(N631&lt;=8500000,ROUNDDOWN(N631*0.9-1100000,0),N631-1950000))))))),IF(N631&lt;651000,0,IF(N631&lt;1900000,N631-650000,IF(N631&lt;6600000,ROUND(IF(FLOOR(N631,4000)&lt;=3600000,FLOOR(N631,4000)*0.7-80000,FLOOR(N631,4000)*0.8-440000),0),IF(N631&lt;=8500000,ROUNDDOWN(N631*0.9-1100000,0),N631-1950000)))))</f>
        <v/>
      </c>
      <c r="R631" s="25">
        <f>IF(F631=1,LOOKUP(Q631,{0,4890001,6550001,23500001},{1040000,670000,620000,0}),LOOKUP(Q631,{0,1320001,3360001,4890001,6550001,23500001},{950000,880000,680000,630000,580000,0}))</f>
        <v/>
      </c>
      <c r="S631" s="25">
        <f>MAX(0,ROUNDDOWN(Q631-O631-R631-G631,-3))</f>
        <v/>
      </c>
      <c r="T631" s="25">
        <f>IF(S631&lt;=0,0,ROUNDDOWN(S631*LOOKUP(S631,{0,1950001,3300001,6950001,9000001,18000001,40000001},{0.05,0.1,0.2,0.23,0.33,0.4,0.45})-LOOKUP(S631,{0,1950001,3300001,6950001,9000001,18000001,40000001},{0,97500,427500,636000,1536000,2796000,4796000}),0)+ROUNDDOWN(ROUNDDOWN(S631*LOOKUP(S631,{0,1950001,3300001,6950001,9000001,18000001,40000001},{0.05,0.1,0.2,0.23,0.33,0.4,0.45})-LOOKUP(S631,{0,1950001,3300001,6950001,9000001,18000001,40000001},{0,97500,427500,636000,1536000,2796000,4796000}),0)*0.021,0))</f>
        <v/>
      </c>
      <c r="U631" s="25">
        <f>P631-T631</f>
        <v/>
      </c>
      <c r="V631" s="26">
        <f>IF(AND(P631&gt;0,T631=0),1,0)</f>
        <v/>
      </c>
    </row>
    <row r="632">
      <c r="A632" t="inlineStr">
        <is>
          <t>1万円刻み</t>
        </is>
      </c>
      <c r="B632" s="25">
        <f>'4_1万円刻み'!$A$40</f>
        <v/>
      </c>
      <c r="C632" s="26" t="n">
        <v>6</v>
      </c>
      <c r="D632" s="27" t="n">
        <v>0</v>
      </c>
      <c r="E632" s="26" t="n">
        <v>7</v>
      </c>
      <c r="F632" s="26" t="n">
        <v>1</v>
      </c>
      <c r="G632" s="25" t="n">
        <v>0</v>
      </c>
      <c r="H632" s="25">
        <f>ROUND(B632*0.14575,0)</f>
        <v/>
      </c>
      <c r="I632" s="25">
        <f>B632-H632</f>
        <v/>
      </c>
      <c r="J632" s="25">
        <f>IF(MAX(0,I632-ROUNDUP(IF(I632&lt;=158333,54167,I632*LOOKUP(I632,{0,158334,300000,550000,708331},{0,0.3,0.2,0.1,0})+LOOKUP(I632,{0,158334,300000,550000,708331},{0,6667,36667,91667,162500})),0)-LOOKUP(I632,{0,2120834,2162500,2204167,2245834},{48334,40000,26667,13334,0}))&lt;=0,0,ROUND(MAX(0,I632-ROUNDUP(IF(I632&lt;=158333,54167,I632*LOOKUP(I632,{0,158334,300000,550000,708331},{0,0.3,0.2,0.1,0})+LOOKUP(I632,{0,158334,300000,550000,708331},{0,6667,36667,91667,162500})),0)-LOOKUP(I632,{0,2120834,2162500,2204167,2245834},{48334,40000,26667,13334,0}))*LOOKUP(MAX(0,I632-ROUNDUP(IF(I632&lt;=158333,54167,I632*LOOKUP(I632,{0,158334,300000,550000,708331},{0,0.3,0.2,0.1,0})+LOOKUP(I632,{0,158334,300000,550000,708331},{0,6667,36667,91667,162500})),0)-LOOKUP(I632,{0,2120834,2162500,2204167,2245834},{48334,40000,26667,13334,0})),{0,162501,275001,579167,750001,1500001,3333334},{0.05105,0.1021,0.2042,0.23483,0.33693,0.4084,0.45945})-LOOKUP(MAX(0,I632-ROUNDUP(IF(I632&lt;=158333,54167,I632*LOOKUP(I632,{0,158334,300000,550000,708331},{0,0.3,0.2,0.1,0})+LOOKUP(I632,{0,158334,300000,550000,708331},{0,6667,36667,91667,162500})),0)-LOOKUP(I632,{0,2120834,2162500,2204167,2245834},{48334,40000,26667,13334,0})),{0,162501,275001,579167,750001,1500001,3333334},{0,8296,36374,54113,130688,237893,408061}),-1))</f>
        <v/>
      </c>
      <c r="K632" s="25">
        <f>IF(AND(D632&gt;0,C632&gt;=E632),ROUND(B632*D632,0),0)</f>
        <v/>
      </c>
      <c r="L632" s="25">
        <f>ROUND(K632*0.14575,0)</f>
        <v/>
      </c>
      <c r="M632" s="25">
        <f>IF(K632=0,0,ROUNDDOWN(ROUND((K632-L632)*LOOKUP(I632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32" s="25">
        <f>B632*C632+K632</f>
        <v/>
      </c>
      <c r="O632" s="25">
        <f>H632*C632+L632</f>
        <v/>
      </c>
      <c r="P632" s="25">
        <f>J632*C632+M632</f>
        <v/>
      </c>
      <c r="Q632" s="25">
        <f>IF(F632=1,IF(N632&lt;741000,0,IF(N632&lt;2191000,N632-740000,IF(N632&lt;2193000,1451000,IF(N632&lt;2196000,1453000,IF(N632&lt;2200000,1456000,IF(N632&lt;6600000,ROUND(IF(FLOOR(N632,4000)&lt;=3600000,FLOOR(N632,4000)*0.7-80000,FLOOR(N632,4000)*0.8-440000),0),IF(N632&lt;=8500000,ROUNDDOWN(N632*0.9-1100000,0),N632-1950000))))))),IF(N632&lt;651000,0,IF(N632&lt;1900000,N632-650000,IF(N632&lt;6600000,ROUND(IF(FLOOR(N632,4000)&lt;=3600000,FLOOR(N632,4000)*0.7-80000,FLOOR(N632,4000)*0.8-440000),0),IF(N632&lt;=8500000,ROUNDDOWN(N632*0.9-1100000,0),N632-1950000)))))</f>
        <v/>
      </c>
      <c r="R632" s="25">
        <f>IF(F632=1,LOOKUP(Q632,{0,4890001,6550001,23500001},{1040000,670000,620000,0}),LOOKUP(Q632,{0,1320001,3360001,4890001,6550001,23500001},{950000,880000,680000,630000,580000,0}))</f>
        <v/>
      </c>
      <c r="S632" s="25">
        <f>MAX(0,ROUNDDOWN(Q632-O632-R632-G632,-3))</f>
        <v/>
      </c>
      <c r="T632" s="25">
        <f>IF(S632&lt;=0,0,ROUNDDOWN(S632*LOOKUP(S632,{0,1950001,3300001,6950001,9000001,18000001,40000001},{0.05,0.1,0.2,0.23,0.33,0.4,0.45})-LOOKUP(S632,{0,1950001,3300001,6950001,9000001,18000001,40000001},{0,97500,427500,636000,1536000,2796000,4796000}),0)+ROUNDDOWN(ROUNDDOWN(S632*LOOKUP(S632,{0,1950001,3300001,6950001,9000001,18000001,40000001},{0.05,0.1,0.2,0.23,0.33,0.4,0.45})-LOOKUP(S632,{0,1950001,3300001,6950001,9000001,18000001,40000001},{0,97500,427500,636000,1536000,2796000,4796000}),0)*0.021,0))</f>
        <v/>
      </c>
      <c r="U632" s="25">
        <f>P632-T632</f>
        <v/>
      </c>
      <c r="V632" s="26">
        <f>IF(AND(P632&gt;0,T632=0),1,0)</f>
        <v/>
      </c>
    </row>
    <row r="633">
      <c r="A633" t="inlineStr">
        <is>
          <t>1万円刻み</t>
        </is>
      </c>
      <c r="B633" s="25">
        <f>'4_1万円刻み'!$A$40</f>
        <v/>
      </c>
      <c r="C633" s="26" t="n">
        <v>7</v>
      </c>
      <c r="D633" s="27" t="n">
        <v>0</v>
      </c>
      <c r="E633" s="26" t="n">
        <v>7</v>
      </c>
      <c r="F633" s="26" t="n">
        <v>1</v>
      </c>
      <c r="G633" s="25" t="n">
        <v>0</v>
      </c>
      <c r="H633" s="25">
        <f>ROUND(B633*0.14575,0)</f>
        <v/>
      </c>
      <c r="I633" s="25">
        <f>B633-H633</f>
        <v/>
      </c>
      <c r="J633" s="25">
        <f>IF(MAX(0,I633-ROUNDUP(IF(I633&lt;=158333,54167,I633*LOOKUP(I633,{0,158334,300000,550000,708331},{0,0.3,0.2,0.1,0})+LOOKUP(I633,{0,158334,300000,550000,708331},{0,6667,36667,91667,162500})),0)-LOOKUP(I633,{0,2120834,2162500,2204167,2245834},{48334,40000,26667,13334,0}))&lt;=0,0,ROUND(MAX(0,I633-ROUNDUP(IF(I633&lt;=158333,54167,I633*LOOKUP(I633,{0,158334,300000,550000,708331},{0,0.3,0.2,0.1,0})+LOOKUP(I633,{0,158334,300000,550000,708331},{0,6667,36667,91667,162500})),0)-LOOKUP(I633,{0,2120834,2162500,2204167,2245834},{48334,40000,26667,13334,0}))*LOOKUP(MAX(0,I633-ROUNDUP(IF(I633&lt;=158333,54167,I633*LOOKUP(I633,{0,158334,300000,550000,708331},{0,0.3,0.2,0.1,0})+LOOKUP(I633,{0,158334,300000,550000,708331},{0,6667,36667,91667,162500})),0)-LOOKUP(I633,{0,2120834,2162500,2204167,2245834},{48334,40000,26667,13334,0})),{0,162501,275001,579167,750001,1500001,3333334},{0.05105,0.1021,0.2042,0.23483,0.33693,0.4084,0.45945})-LOOKUP(MAX(0,I633-ROUNDUP(IF(I633&lt;=158333,54167,I633*LOOKUP(I633,{0,158334,300000,550000,708331},{0,0.3,0.2,0.1,0})+LOOKUP(I633,{0,158334,300000,550000,708331},{0,6667,36667,91667,162500})),0)-LOOKUP(I633,{0,2120834,2162500,2204167,2245834},{48334,40000,26667,13334,0})),{0,162501,275001,579167,750001,1500001,3333334},{0,8296,36374,54113,130688,237893,408061}),-1))</f>
        <v/>
      </c>
      <c r="K633" s="25">
        <f>IF(AND(D633&gt;0,C633&gt;=E633),ROUND(B633*D633,0),0)</f>
        <v/>
      </c>
      <c r="L633" s="25">
        <f>ROUND(K633*0.14575,0)</f>
        <v/>
      </c>
      <c r="M633" s="25">
        <f>IF(K633=0,0,ROUNDDOWN(ROUND((K633-L633)*LOOKUP(I633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33" s="25">
        <f>B633*C633+K633</f>
        <v/>
      </c>
      <c r="O633" s="25">
        <f>H633*C633+L633</f>
        <v/>
      </c>
      <c r="P633" s="25">
        <f>J633*C633+M633</f>
        <v/>
      </c>
      <c r="Q633" s="25">
        <f>IF(F633=1,IF(N633&lt;741000,0,IF(N633&lt;2191000,N633-740000,IF(N633&lt;2193000,1451000,IF(N633&lt;2196000,1453000,IF(N633&lt;2200000,1456000,IF(N633&lt;6600000,ROUND(IF(FLOOR(N633,4000)&lt;=3600000,FLOOR(N633,4000)*0.7-80000,FLOOR(N633,4000)*0.8-440000),0),IF(N633&lt;=8500000,ROUNDDOWN(N633*0.9-1100000,0),N633-1950000))))))),IF(N633&lt;651000,0,IF(N633&lt;1900000,N633-650000,IF(N633&lt;6600000,ROUND(IF(FLOOR(N633,4000)&lt;=3600000,FLOOR(N633,4000)*0.7-80000,FLOOR(N633,4000)*0.8-440000),0),IF(N633&lt;=8500000,ROUNDDOWN(N633*0.9-1100000,0),N633-1950000)))))</f>
        <v/>
      </c>
      <c r="R633" s="25">
        <f>IF(F633=1,LOOKUP(Q633,{0,4890001,6550001,23500001},{1040000,670000,620000,0}),LOOKUP(Q633,{0,1320001,3360001,4890001,6550001,23500001},{950000,880000,680000,630000,580000,0}))</f>
        <v/>
      </c>
      <c r="S633" s="25">
        <f>MAX(0,ROUNDDOWN(Q633-O633-R633-G633,-3))</f>
        <v/>
      </c>
      <c r="T633" s="25">
        <f>IF(S633&lt;=0,0,ROUNDDOWN(S633*LOOKUP(S633,{0,1950001,3300001,6950001,9000001,18000001,40000001},{0.05,0.1,0.2,0.23,0.33,0.4,0.45})-LOOKUP(S633,{0,1950001,3300001,6950001,9000001,18000001,40000001},{0,97500,427500,636000,1536000,2796000,4796000}),0)+ROUNDDOWN(ROUNDDOWN(S633*LOOKUP(S633,{0,1950001,3300001,6950001,9000001,18000001,40000001},{0.05,0.1,0.2,0.23,0.33,0.4,0.45})-LOOKUP(S633,{0,1950001,3300001,6950001,9000001,18000001,40000001},{0,97500,427500,636000,1536000,2796000,4796000}),0)*0.021,0))</f>
        <v/>
      </c>
      <c r="U633" s="25">
        <f>P633-T633</f>
        <v/>
      </c>
      <c r="V633" s="26">
        <f>IF(AND(P633&gt;0,T633=0),1,0)</f>
        <v/>
      </c>
    </row>
    <row r="634">
      <c r="A634" t="inlineStr">
        <is>
          <t>1万円刻み</t>
        </is>
      </c>
      <c r="B634" s="25">
        <f>'4_1万円刻み'!$A$40</f>
        <v/>
      </c>
      <c r="C634" s="26" t="n">
        <v>8</v>
      </c>
      <c r="D634" s="27" t="n">
        <v>0</v>
      </c>
      <c r="E634" s="26" t="n">
        <v>7</v>
      </c>
      <c r="F634" s="26" t="n">
        <v>1</v>
      </c>
      <c r="G634" s="25" t="n">
        <v>0</v>
      </c>
      <c r="H634" s="25">
        <f>ROUND(B634*0.14575,0)</f>
        <v/>
      </c>
      <c r="I634" s="25">
        <f>B634-H634</f>
        <v/>
      </c>
      <c r="J634" s="25">
        <f>IF(MAX(0,I634-ROUNDUP(IF(I634&lt;=158333,54167,I634*LOOKUP(I634,{0,158334,300000,550000,708331},{0,0.3,0.2,0.1,0})+LOOKUP(I634,{0,158334,300000,550000,708331},{0,6667,36667,91667,162500})),0)-LOOKUP(I634,{0,2120834,2162500,2204167,2245834},{48334,40000,26667,13334,0}))&lt;=0,0,ROUND(MAX(0,I634-ROUNDUP(IF(I634&lt;=158333,54167,I634*LOOKUP(I634,{0,158334,300000,550000,708331},{0,0.3,0.2,0.1,0})+LOOKUP(I634,{0,158334,300000,550000,708331},{0,6667,36667,91667,162500})),0)-LOOKUP(I634,{0,2120834,2162500,2204167,2245834},{48334,40000,26667,13334,0}))*LOOKUP(MAX(0,I634-ROUNDUP(IF(I634&lt;=158333,54167,I634*LOOKUP(I634,{0,158334,300000,550000,708331},{0,0.3,0.2,0.1,0})+LOOKUP(I634,{0,158334,300000,550000,708331},{0,6667,36667,91667,162500})),0)-LOOKUP(I634,{0,2120834,2162500,2204167,2245834},{48334,40000,26667,13334,0})),{0,162501,275001,579167,750001,1500001,3333334},{0.05105,0.1021,0.2042,0.23483,0.33693,0.4084,0.45945})-LOOKUP(MAX(0,I634-ROUNDUP(IF(I634&lt;=158333,54167,I634*LOOKUP(I634,{0,158334,300000,550000,708331},{0,0.3,0.2,0.1,0})+LOOKUP(I634,{0,158334,300000,550000,708331},{0,6667,36667,91667,162500})),0)-LOOKUP(I634,{0,2120834,2162500,2204167,2245834},{48334,40000,26667,13334,0})),{0,162501,275001,579167,750001,1500001,3333334},{0,8296,36374,54113,130688,237893,408061}),-1))</f>
        <v/>
      </c>
      <c r="K634" s="25">
        <f>IF(AND(D634&gt;0,C634&gt;=E634),ROUND(B634*D634,0),0)</f>
        <v/>
      </c>
      <c r="L634" s="25">
        <f>ROUND(K634*0.14575,0)</f>
        <v/>
      </c>
      <c r="M634" s="25">
        <f>IF(K634=0,0,ROUNDDOWN(ROUND((K634-L634)*LOOKUP(I634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34" s="25">
        <f>B634*C634+K634</f>
        <v/>
      </c>
      <c r="O634" s="25">
        <f>H634*C634+L634</f>
        <v/>
      </c>
      <c r="P634" s="25">
        <f>J634*C634+M634</f>
        <v/>
      </c>
      <c r="Q634" s="25">
        <f>IF(F634=1,IF(N634&lt;741000,0,IF(N634&lt;2191000,N634-740000,IF(N634&lt;2193000,1451000,IF(N634&lt;2196000,1453000,IF(N634&lt;2200000,1456000,IF(N634&lt;6600000,ROUND(IF(FLOOR(N634,4000)&lt;=3600000,FLOOR(N634,4000)*0.7-80000,FLOOR(N634,4000)*0.8-440000),0),IF(N634&lt;=8500000,ROUNDDOWN(N634*0.9-1100000,0),N634-1950000))))))),IF(N634&lt;651000,0,IF(N634&lt;1900000,N634-650000,IF(N634&lt;6600000,ROUND(IF(FLOOR(N634,4000)&lt;=3600000,FLOOR(N634,4000)*0.7-80000,FLOOR(N634,4000)*0.8-440000),0),IF(N634&lt;=8500000,ROUNDDOWN(N634*0.9-1100000,0),N634-1950000)))))</f>
        <v/>
      </c>
      <c r="R634" s="25">
        <f>IF(F634=1,LOOKUP(Q634,{0,4890001,6550001,23500001},{1040000,670000,620000,0}),LOOKUP(Q634,{0,1320001,3360001,4890001,6550001,23500001},{950000,880000,680000,630000,580000,0}))</f>
        <v/>
      </c>
      <c r="S634" s="25">
        <f>MAX(0,ROUNDDOWN(Q634-O634-R634-G634,-3))</f>
        <v/>
      </c>
      <c r="T634" s="25">
        <f>IF(S634&lt;=0,0,ROUNDDOWN(S634*LOOKUP(S634,{0,1950001,3300001,6950001,9000001,18000001,40000001},{0.05,0.1,0.2,0.23,0.33,0.4,0.45})-LOOKUP(S634,{0,1950001,3300001,6950001,9000001,18000001,40000001},{0,97500,427500,636000,1536000,2796000,4796000}),0)+ROUNDDOWN(ROUNDDOWN(S634*LOOKUP(S634,{0,1950001,3300001,6950001,9000001,18000001,40000001},{0.05,0.1,0.2,0.23,0.33,0.4,0.45})-LOOKUP(S634,{0,1950001,3300001,6950001,9000001,18000001,40000001},{0,97500,427500,636000,1536000,2796000,4796000}),0)*0.021,0))</f>
        <v/>
      </c>
      <c r="U634" s="25">
        <f>P634-T634</f>
        <v/>
      </c>
      <c r="V634" s="26">
        <f>IF(AND(P634&gt;0,T634=0),1,0)</f>
        <v/>
      </c>
    </row>
    <row r="635">
      <c r="A635" t="inlineStr">
        <is>
          <t>1万円刻み</t>
        </is>
      </c>
      <c r="B635" s="25">
        <f>'4_1万円刻み'!$A$40</f>
        <v/>
      </c>
      <c r="C635" s="26" t="n">
        <v>9</v>
      </c>
      <c r="D635" s="27" t="n">
        <v>0</v>
      </c>
      <c r="E635" s="26" t="n">
        <v>7</v>
      </c>
      <c r="F635" s="26" t="n">
        <v>1</v>
      </c>
      <c r="G635" s="25" t="n">
        <v>0</v>
      </c>
      <c r="H635" s="25">
        <f>ROUND(B635*0.14575,0)</f>
        <v/>
      </c>
      <c r="I635" s="25">
        <f>B635-H635</f>
        <v/>
      </c>
      <c r="J635" s="25">
        <f>IF(MAX(0,I635-ROUNDUP(IF(I635&lt;=158333,54167,I635*LOOKUP(I635,{0,158334,300000,550000,708331},{0,0.3,0.2,0.1,0})+LOOKUP(I635,{0,158334,300000,550000,708331},{0,6667,36667,91667,162500})),0)-LOOKUP(I635,{0,2120834,2162500,2204167,2245834},{48334,40000,26667,13334,0}))&lt;=0,0,ROUND(MAX(0,I635-ROUNDUP(IF(I635&lt;=158333,54167,I635*LOOKUP(I635,{0,158334,300000,550000,708331},{0,0.3,0.2,0.1,0})+LOOKUP(I635,{0,158334,300000,550000,708331},{0,6667,36667,91667,162500})),0)-LOOKUP(I635,{0,2120834,2162500,2204167,2245834},{48334,40000,26667,13334,0}))*LOOKUP(MAX(0,I635-ROUNDUP(IF(I635&lt;=158333,54167,I635*LOOKUP(I635,{0,158334,300000,550000,708331},{0,0.3,0.2,0.1,0})+LOOKUP(I635,{0,158334,300000,550000,708331},{0,6667,36667,91667,162500})),0)-LOOKUP(I635,{0,2120834,2162500,2204167,2245834},{48334,40000,26667,13334,0})),{0,162501,275001,579167,750001,1500001,3333334},{0.05105,0.1021,0.2042,0.23483,0.33693,0.4084,0.45945})-LOOKUP(MAX(0,I635-ROUNDUP(IF(I635&lt;=158333,54167,I635*LOOKUP(I635,{0,158334,300000,550000,708331},{0,0.3,0.2,0.1,0})+LOOKUP(I635,{0,158334,300000,550000,708331},{0,6667,36667,91667,162500})),0)-LOOKUP(I635,{0,2120834,2162500,2204167,2245834},{48334,40000,26667,13334,0})),{0,162501,275001,579167,750001,1500001,3333334},{0,8296,36374,54113,130688,237893,408061}),-1))</f>
        <v/>
      </c>
      <c r="K635" s="25">
        <f>IF(AND(D635&gt;0,C635&gt;=E635),ROUND(B635*D635,0),0)</f>
        <v/>
      </c>
      <c r="L635" s="25">
        <f>ROUND(K635*0.14575,0)</f>
        <v/>
      </c>
      <c r="M635" s="25">
        <f>IF(K635=0,0,ROUNDDOWN(ROUND((K635-L635)*LOOKUP(I635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35" s="25">
        <f>B635*C635+K635</f>
        <v/>
      </c>
      <c r="O635" s="25">
        <f>H635*C635+L635</f>
        <v/>
      </c>
      <c r="P635" s="25">
        <f>J635*C635+M635</f>
        <v/>
      </c>
      <c r="Q635" s="25">
        <f>IF(F635=1,IF(N635&lt;741000,0,IF(N635&lt;2191000,N635-740000,IF(N635&lt;2193000,1451000,IF(N635&lt;2196000,1453000,IF(N635&lt;2200000,1456000,IF(N635&lt;6600000,ROUND(IF(FLOOR(N635,4000)&lt;=3600000,FLOOR(N635,4000)*0.7-80000,FLOOR(N635,4000)*0.8-440000),0),IF(N635&lt;=8500000,ROUNDDOWN(N635*0.9-1100000,0),N635-1950000))))))),IF(N635&lt;651000,0,IF(N635&lt;1900000,N635-650000,IF(N635&lt;6600000,ROUND(IF(FLOOR(N635,4000)&lt;=3600000,FLOOR(N635,4000)*0.7-80000,FLOOR(N635,4000)*0.8-440000),0),IF(N635&lt;=8500000,ROUNDDOWN(N635*0.9-1100000,0),N635-1950000)))))</f>
        <v/>
      </c>
      <c r="R635" s="25">
        <f>IF(F635=1,LOOKUP(Q635,{0,4890001,6550001,23500001},{1040000,670000,620000,0}),LOOKUP(Q635,{0,1320001,3360001,4890001,6550001,23500001},{950000,880000,680000,630000,580000,0}))</f>
        <v/>
      </c>
      <c r="S635" s="25">
        <f>MAX(0,ROUNDDOWN(Q635-O635-R635-G635,-3))</f>
        <v/>
      </c>
      <c r="T635" s="25">
        <f>IF(S635&lt;=0,0,ROUNDDOWN(S635*LOOKUP(S635,{0,1950001,3300001,6950001,9000001,18000001,40000001},{0.05,0.1,0.2,0.23,0.33,0.4,0.45})-LOOKUP(S635,{0,1950001,3300001,6950001,9000001,18000001,40000001},{0,97500,427500,636000,1536000,2796000,4796000}),0)+ROUNDDOWN(ROUNDDOWN(S635*LOOKUP(S635,{0,1950001,3300001,6950001,9000001,18000001,40000001},{0.05,0.1,0.2,0.23,0.33,0.4,0.45})-LOOKUP(S635,{0,1950001,3300001,6950001,9000001,18000001,40000001},{0,97500,427500,636000,1536000,2796000,4796000}),0)*0.021,0))</f>
        <v/>
      </c>
      <c r="U635" s="25">
        <f>P635-T635</f>
        <v/>
      </c>
      <c r="V635" s="26">
        <f>IF(AND(P635&gt;0,T635=0),1,0)</f>
        <v/>
      </c>
    </row>
    <row r="636">
      <c r="A636" t="inlineStr">
        <is>
          <t>1万円刻み</t>
        </is>
      </c>
      <c r="B636" s="25">
        <f>'4_1万円刻み'!$A$40</f>
        <v/>
      </c>
      <c r="C636" s="26" t="n">
        <v>10</v>
      </c>
      <c r="D636" s="27" t="n">
        <v>0</v>
      </c>
      <c r="E636" s="26" t="n">
        <v>7</v>
      </c>
      <c r="F636" s="26" t="n">
        <v>1</v>
      </c>
      <c r="G636" s="25" t="n">
        <v>0</v>
      </c>
      <c r="H636" s="25">
        <f>ROUND(B636*0.14575,0)</f>
        <v/>
      </c>
      <c r="I636" s="25">
        <f>B636-H636</f>
        <v/>
      </c>
      <c r="J636" s="25">
        <f>IF(MAX(0,I636-ROUNDUP(IF(I636&lt;=158333,54167,I636*LOOKUP(I636,{0,158334,300000,550000,708331},{0,0.3,0.2,0.1,0})+LOOKUP(I636,{0,158334,300000,550000,708331},{0,6667,36667,91667,162500})),0)-LOOKUP(I636,{0,2120834,2162500,2204167,2245834},{48334,40000,26667,13334,0}))&lt;=0,0,ROUND(MAX(0,I636-ROUNDUP(IF(I636&lt;=158333,54167,I636*LOOKUP(I636,{0,158334,300000,550000,708331},{0,0.3,0.2,0.1,0})+LOOKUP(I636,{0,158334,300000,550000,708331},{0,6667,36667,91667,162500})),0)-LOOKUP(I636,{0,2120834,2162500,2204167,2245834},{48334,40000,26667,13334,0}))*LOOKUP(MAX(0,I636-ROUNDUP(IF(I636&lt;=158333,54167,I636*LOOKUP(I636,{0,158334,300000,550000,708331},{0,0.3,0.2,0.1,0})+LOOKUP(I636,{0,158334,300000,550000,708331},{0,6667,36667,91667,162500})),0)-LOOKUP(I636,{0,2120834,2162500,2204167,2245834},{48334,40000,26667,13334,0})),{0,162501,275001,579167,750001,1500001,3333334},{0.05105,0.1021,0.2042,0.23483,0.33693,0.4084,0.45945})-LOOKUP(MAX(0,I636-ROUNDUP(IF(I636&lt;=158333,54167,I636*LOOKUP(I636,{0,158334,300000,550000,708331},{0,0.3,0.2,0.1,0})+LOOKUP(I636,{0,158334,300000,550000,708331},{0,6667,36667,91667,162500})),0)-LOOKUP(I636,{0,2120834,2162500,2204167,2245834},{48334,40000,26667,13334,0})),{0,162501,275001,579167,750001,1500001,3333334},{0,8296,36374,54113,130688,237893,408061}),-1))</f>
        <v/>
      </c>
      <c r="K636" s="25">
        <f>IF(AND(D636&gt;0,C636&gt;=E636),ROUND(B636*D636,0),0)</f>
        <v/>
      </c>
      <c r="L636" s="25">
        <f>ROUND(K636*0.14575,0)</f>
        <v/>
      </c>
      <c r="M636" s="25">
        <f>IF(K636=0,0,ROUNDDOWN(ROUND((K636-L636)*LOOKUP(I636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36" s="25">
        <f>B636*C636+K636</f>
        <v/>
      </c>
      <c r="O636" s="25">
        <f>H636*C636+L636</f>
        <v/>
      </c>
      <c r="P636" s="25">
        <f>J636*C636+M636</f>
        <v/>
      </c>
      <c r="Q636" s="25">
        <f>IF(F636=1,IF(N636&lt;741000,0,IF(N636&lt;2191000,N636-740000,IF(N636&lt;2193000,1451000,IF(N636&lt;2196000,1453000,IF(N636&lt;2200000,1456000,IF(N636&lt;6600000,ROUND(IF(FLOOR(N636,4000)&lt;=3600000,FLOOR(N636,4000)*0.7-80000,FLOOR(N636,4000)*0.8-440000),0),IF(N636&lt;=8500000,ROUNDDOWN(N636*0.9-1100000,0),N636-1950000))))))),IF(N636&lt;651000,0,IF(N636&lt;1900000,N636-650000,IF(N636&lt;6600000,ROUND(IF(FLOOR(N636,4000)&lt;=3600000,FLOOR(N636,4000)*0.7-80000,FLOOR(N636,4000)*0.8-440000),0),IF(N636&lt;=8500000,ROUNDDOWN(N636*0.9-1100000,0),N636-1950000)))))</f>
        <v/>
      </c>
      <c r="R636" s="25">
        <f>IF(F636=1,LOOKUP(Q636,{0,4890001,6550001,23500001},{1040000,670000,620000,0}),LOOKUP(Q636,{0,1320001,3360001,4890001,6550001,23500001},{950000,880000,680000,630000,580000,0}))</f>
        <v/>
      </c>
      <c r="S636" s="25">
        <f>MAX(0,ROUNDDOWN(Q636-O636-R636-G636,-3))</f>
        <v/>
      </c>
      <c r="T636" s="25">
        <f>IF(S636&lt;=0,0,ROUNDDOWN(S636*LOOKUP(S636,{0,1950001,3300001,6950001,9000001,18000001,40000001},{0.05,0.1,0.2,0.23,0.33,0.4,0.45})-LOOKUP(S636,{0,1950001,3300001,6950001,9000001,18000001,40000001},{0,97500,427500,636000,1536000,2796000,4796000}),0)+ROUNDDOWN(ROUNDDOWN(S636*LOOKUP(S636,{0,1950001,3300001,6950001,9000001,18000001,40000001},{0.05,0.1,0.2,0.23,0.33,0.4,0.45})-LOOKUP(S636,{0,1950001,3300001,6950001,9000001,18000001,40000001},{0,97500,427500,636000,1536000,2796000,4796000}),0)*0.021,0))</f>
        <v/>
      </c>
      <c r="U636" s="25">
        <f>P636-T636</f>
        <v/>
      </c>
      <c r="V636" s="26">
        <f>IF(AND(P636&gt;0,T636=0),1,0)</f>
        <v/>
      </c>
    </row>
    <row r="637">
      <c r="A637" t="inlineStr">
        <is>
          <t>1万円刻み</t>
        </is>
      </c>
      <c r="B637" s="25">
        <f>'4_1万円刻み'!$A$40</f>
        <v/>
      </c>
      <c r="C637" s="26" t="n">
        <v>11</v>
      </c>
      <c r="D637" s="27" t="n">
        <v>0</v>
      </c>
      <c r="E637" s="26" t="n">
        <v>7</v>
      </c>
      <c r="F637" s="26" t="n">
        <v>1</v>
      </c>
      <c r="G637" s="25" t="n">
        <v>0</v>
      </c>
      <c r="H637" s="25">
        <f>ROUND(B637*0.14575,0)</f>
        <v/>
      </c>
      <c r="I637" s="25">
        <f>B637-H637</f>
        <v/>
      </c>
      <c r="J637" s="25">
        <f>IF(MAX(0,I637-ROUNDUP(IF(I637&lt;=158333,54167,I637*LOOKUP(I637,{0,158334,300000,550000,708331},{0,0.3,0.2,0.1,0})+LOOKUP(I637,{0,158334,300000,550000,708331},{0,6667,36667,91667,162500})),0)-LOOKUP(I637,{0,2120834,2162500,2204167,2245834},{48334,40000,26667,13334,0}))&lt;=0,0,ROUND(MAX(0,I637-ROUNDUP(IF(I637&lt;=158333,54167,I637*LOOKUP(I637,{0,158334,300000,550000,708331},{0,0.3,0.2,0.1,0})+LOOKUP(I637,{0,158334,300000,550000,708331},{0,6667,36667,91667,162500})),0)-LOOKUP(I637,{0,2120834,2162500,2204167,2245834},{48334,40000,26667,13334,0}))*LOOKUP(MAX(0,I637-ROUNDUP(IF(I637&lt;=158333,54167,I637*LOOKUP(I637,{0,158334,300000,550000,708331},{0,0.3,0.2,0.1,0})+LOOKUP(I637,{0,158334,300000,550000,708331},{0,6667,36667,91667,162500})),0)-LOOKUP(I637,{0,2120834,2162500,2204167,2245834},{48334,40000,26667,13334,0})),{0,162501,275001,579167,750001,1500001,3333334},{0.05105,0.1021,0.2042,0.23483,0.33693,0.4084,0.45945})-LOOKUP(MAX(0,I637-ROUNDUP(IF(I637&lt;=158333,54167,I637*LOOKUP(I637,{0,158334,300000,550000,708331},{0,0.3,0.2,0.1,0})+LOOKUP(I637,{0,158334,300000,550000,708331},{0,6667,36667,91667,162500})),0)-LOOKUP(I637,{0,2120834,2162500,2204167,2245834},{48334,40000,26667,13334,0})),{0,162501,275001,579167,750001,1500001,3333334},{0,8296,36374,54113,130688,237893,408061}),-1))</f>
        <v/>
      </c>
      <c r="K637" s="25">
        <f>IF(AND(D637&gt;0,C637&gt;=E637),ROUND(B637*D637,0),0)</f>
        <v/>
      </c>
      <c r="L637" s="25">
        <f>ROUND(K637*0.14575,0)</f>
        <v/>
      </c>
      <c r="M637" s="25">
        <f>IF(K637=0,0,ROUNDDOWN(ROUND((K637-L637)*LOOKUP(I637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37" s="25">
        <f>B637*C637+K637</f>
        <v/>
      </c>
      <c r="O637" s="25">
        <f>H637*C637+L637</f>
        <v/>
      </c>
      <c r="P637" s="25">
        <f>J637*C637+M637</f>
        <v/>
      </c>
      <c r="Q637" s="25">
        <f>IF(F637=1,IF(N637&lt;741000,0,IF(N637&lt;2191000,N637-740000,IF(N637&lt;2193000,1451000,IF(N637&lt;2196000,1453000,IF(N637&lt;2200000,1456000,IF(N637&lt;6600000,ROUND(IF(FLOOR(N637,4000)&lt;=3600000,FLOOR(N637,4000)*0.7-80000,FLOOR(N637,4000)*0.8-440000),0),IF(N637&lt;=8500000,ROUNDDOWN(N637*0.9-1100000,0),N637-1950000))))))),IF(N637&lt;651000,0,IF(N637&lt;1900000,N637-650000,IF(N637&lt;6600000,ROUND(IF(FLOOR(N637,4000)&lt;=3600000,FLOOR(N637,4000)*0.7-80000,FLOOR(N637,4000)*0.8-440000),0),IF(N637&lt;=8500000,ROUNDDOWN(N637*0.9-1100000,0),N637-1950000)))))</f>
        <v/>
      </c>
      <c r="R637" s="25">
        <f>IF(F637=1,LOOKUP(Q637,{0,4890001,6550001,23500001},{1040000,670000,620000,0}),LOOKUP(Q637,{0,1320001,3360001,4890001,6550001,23500001},{950000,880000,680000,630000,580000,0}))</f>
        <v/>
      </c>
      <c r="S637" s="25">
        <f>MAX(0,ROUNDDOWN(Q637-O637-R637-G637,-3))</f>
        <v/>
      </c>
      <c r="T637" s="25">
        <f>IF(S637&lt;=0,0,ROUNDDOWN(S637*LOOKUP(S637,{0,1950001,3300001,6950001,9000001,18000001,40000001},{0.05,0.1,0.2,0.23,0.33,0.4,0.45})-LOOKUP(S637,{0,1950001,3300001,6950001,9000001,18000001,40000001},{0,97500,427500,636000,1536000,2796000,4796000}),0)+ROUNDDOWN(ROUNDDOWN(S637*LOOKUP(S637,{0,1950001,3300001,6950001,9000001,18000001,40000001},{0.05,0.1,0.2,0.23,0.33,0.4,0.45})-LOOKUP(S637,{0,1950001,3300001,6950001,9000001,18000001,40000001},{0,97500,427500,636000,1536000,2796000,4796000}),0)*0.021,0))</f>
        <v/>
      </c>
      <c r="U637" s="25">
        <f>P637-T637</f>
        <v/>
      </c>
      <c r="V637" s="26">
        <f>IF(AND(P637&gt;0,T637=0),1,0)</f>
        <v/>
      </c>
    </row>
    <row r="638">
      <c r="A638" t="inlineStr">
        <is>
          <t>1万円刻み</t>
        </is>
      </c>
      <c r="B638" s="25">
        <f>'4_1万円刻み'!$A$40</f>
        <v/>
      </c>
      <c r="C638" s="26" t="n">
        <v>12</v>
      </c>
      <c r="D638" s="27" t="n">
        <v>0</v>
      </c>
      <c r="E638" s="26" t="n">
        <v>7</v>
      </c>
      <c r="F638" s="26" t="n">
        <v>1</v>
      </c>
      <c r="G638" s="25" t="n">
        <v>0</v>
      </c>
      <c r="H638" s="25">
        <f>ROUND(B638*0.14575,0)</f>
        <v/>
      </c>
      <c r="I638" s="25">
        <f>B638-H638</f>
        <v/>
      </c>
      <c r="J638" s="25">
        <f>IF(MAX(0,I638-ROUNDUP(IF(I638&lt;=158333,54167,I638*LOOKUP(I638,{0,158334,300000,550000,708331},{0,0.3,0.2,0.1,0})+LOOKUP(I638,{0,158334,300000,550000,708331},{0,6667,36667,91667,162500})),0)-LOOKUP(I638,{0,2120834,2162500,2204167,2245834},{48334,40000,26667,13334,0}))&lt;=0,0,ROUND(MAX(0,I638-ROUNDUP(IF(I638&lt;=158333,54167,I638*LOOKUP(I638,{0,158334,300000,550000,708331},{0,0.3,0.2,0.1,0})+LOOKUP(I638,{0,158334,300000,550000,708331},{0,6667,36667,91667,162500})),0)-LOOKUP(I638,{0,2120834,2162500,2204167,2245834},{48334,40000,26667,13334,0}))*LOOKUP(MAX(0,I638-ROUNDUP(IF(I638&lt;=158333,54167,I638*LOOKUP(I638,{0,158334,300000,550000,708331},{0,0.3,0.2,0.1,0})+LOOKUP(I638,{0,158334,300000,550000,708331},{0,6667,36667,91667,162500})),0)-LOOKUP(I638,{0,2120834,2162500,2204167,2245834},{48334,40000,26667,13334,0})),{0,162501,275001,579167,750001,1500001,3333334},{0.05105,0.1021,0.2042,0.23483,0.33693,0.4084,0.45945})-LOOKUP(MAX(0,I638-ROUNDUP(IF(I638&lt;=158333,54167,I638*LOOKUP(I638,{0,158334,300000,550000,708331},{0,0.3,0.2,0.1,0})+LOOKUP(I638,{0,158334,300000,550000,708331},{0,6667,36667,91667,162500})),0)-LOOKUP(I638,{0,2120834,2162500,2204167,2245834},{48334,40000,26667,13334,0})),{0,162501,275001,579167,750001,1500001,3333334},{0,8296,36374,54113,130688,237893,408061}),-1))</f>
        <v/>
      </c>
      <c r="K638" s="25">
        <f>IF(AND(D638&gt;0,C638&gt;=E638),ROUND(B638*D638,0),0)</f>
        <v/>
      </c>
      <c r="L638" s="25">
        <f>ROUND(K638*0.14575,0)</f>
        <v/>
      </c>
      <c r="M638" s="25">
        <f>IF(K638=0,0,ROUNDDOWN(ROUND((K638-L638)*LOOKUP(I638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38" s="25">
        <f>B638*C638+K638</f>
        <v/>
      </c>
      <c r="O638" s="25">
        <f>H638*C638+L638</f>
        <v/>
      </c>
      <c r="P638" s="25">
        <f>J638*C638+M638</f>
        <v/>
      </c>
      <c r="Q638" s="25">
        <f>IF(F638=1,IF(N638&lt;741000,0,IF(N638&lt;2191000,N638-740000,IF(N638&lt;2193000,1451000,IF(N638&lt;2196000,1453000,IF(N638&lt;2200000,1456000,IF(N638&lt;6600000,ROUND(IF(FLOOR(N638,4000)&lt;=3600000,FLOOR(N638,4000)*0.7-80000,FLOOR(N638,4000)*0.8-440000),0),IF(N638&lt;=8500000,ROUNDDOWN(N638*0.9-1100000,0),N638-1950000))))))),IF(N638&lt;651000,0,IF(N638&lt;1900000,N638-650000,IF(N638&lt;6600000,ROUND(IF(FLOOR(N638,4000)&lt;=3600000,FLOOR(N638,4000)*0.7-80000,FLOOR(N638,4000)*0.8-440000),0),IF(N638&lt;=8500000,ROUNDDOWN(N638*0.9-1100000,0),N638-1950000)))))</f>
        <v/>
      </c>
      <c r="R638" s="25">
        <f>IF(F638=1,LOOKUP(Q638,{0,4890001,6550001,23500001},{1040000,670000,620000,0}),LOOKUP(Q638,{0,1320001,3360001,4890001,6550001,23500001},{950000,880000,680000,630000,580000,0}))</f>
        <v/>
      </c>
      <c r="S638" s="25">
        <f>MAX(0,ROUNDDOWN(Q638-O638-R638-G638,-3))</f>
        <v/>
      </c>
      <c r="T638" s="25">
        <f>IF(S638&lt;=0,0,ROUNDDOWN(S638*LOOKUP(S638,{0,1950001,3300001,6950001,9000001,18000001,40000001},{0.05,0.1,0.2,0.23,0.33,0.4,0.45})-LOOKUP(S638,{0,1950001,3300001,6950001,9000001,18000001,40000001},{0,97500,427500,636000,1536000,2796000,4796000}),0)+ROUNDDOWN(ROUNDDOWN(S638*LOOKUP(S638,{0,1950001,3300001,6950001,9000001,18000001,40000001},{0.05,0.1,0.2,0.23,0.33,0.4,0.45})-LOOKUP(S638,{0,1950001,3300001,6950001,9000001,18000001,40000001},{0,97500,427500,636000,1536000,2796000,4796000}),0)*0.021,0))</f>
        <v/>
      </c>
      <c r="U638" s="25">
        <f>P638-T638</f>
        <v/>
      </c>
      <c r="V638" s="26">
        <f>IF(AND(P638&gt;0,T638=0),1,0)</f>
        <v/>
      </c>
    </row>
    <row r="639">
      <c r="A639" t="inlineStr">
        <is>
          <t>1万円刻み</t>
        </is>
      </c>
      <c r="B639" s="25">
        <f>'4_1万円刻み'!$A$41</f>
        <v/>
      </c>
      <c r="C639" s="26" t="n">
        <v>1</v>
      </c>
      <c r="D639" s="27" t="n">
        <v>0</v>
      </c>
      <c r="E639" s="26" t="n">
        <v>7</v>
      </c>
      <c r="F639" s="26" t="n">
        <v>1</v>
      </c>
      <c r="G639" s="25" t="n">
        <v>0</v>
      </c>
      <c r="H639" s="25">
        <f>ROUND(B639*0.14575,0)</f>
        <v/>
      </c>
      <c r="I639" s="25">
        <f>B639-H639</f>
        <v/>
      </c>
      <c r="J639" s="25">
        <f>IF(MAX(0,I639-ROUNDUP(IF(I639&lt;=158333,54167,I639*LOOKUP(I639,{0,158334,300000,550000,708331},{0,0.3,0.2,0.1,0})+LOOKUP(I639,{0,158334,300000,550000,708331},{0,6667,36667,91667,162500})),0)-LOOKUP(I639,{0,2120834,2162500,2204167,2245834},{48334,40000,26667,13334,0}))&lt;=0,0,ROUND(MAX(0,I639-ROUNDUP(IF(I639&lt;=158333,54167,I639*LOOKUP(I639,{0,158334,300000,550000,708331},{0,0.3,0.2,0.1,0})+LOOKUP(I639,{0,158334,300000,550000,708331},{0,6667,36667,91667,162500})),0)-LOOKUP(I639,{0,2120834,2162500,2204167,2245834},{48334,40000,26667,13334,0}))*LOOKUP(MAX(0,I639-ROUNDUP(IF(I639&lt;=158333,54167,I639*LOOKUP(I639,{0,158334,300000,550000,708331},{0,0.3,0.2,0.1,0})+LOOKUP(I639,{0,158334,300000,550000,708331},{0,6667,36667,91667,162500})),0)-LOOKUP(I639,{0,2120834,2162500,2204167,2245834},{48334,40000,26667,13334,0})),{0,162501,275001,579167,750001,1500001,3333334},{0.05105,0.1021,0.2042,0.23483,0.33693,0.4084,0.45945})-LOOKUP(MAX(0,I639-ROUNDUP(IF(I639&lt;=158333,54167,I639*LOOKUP(I639,{0,158334,300000,550000,708331},{0,0.3,0.2,0.1,0})+LOOKUP(I639,{0,158334,300000,550000,708331},{0,6667,36667,91667,162500})),0)-LOOKUP(I639,{0,2120834,2162500,2204167,2245834},{48334,40000,26667,13334,0})),{0,162501,275001,579167,750001,1500001,3333334},{0,8296,36374,54113,130688,237893,408061}),-1))</f>
        <v/>
      </c>
      <c r="K639" s="25">
        <f>IF(AND(D639&gt;0,C639&gt;=E639),ROUND(B639*D639,0),0)</f>
        <v/>
      </c>
      <c r="L639" s="25">
        <f>ROUND(K639*0.14575,0)</f>
        <v/>
      </c>
      <c r="M639" s="25">
        <f>IF(K639=0,0,ROUNDDOWN(ROUND((K639-L639)*LOOKUP(I639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39" s="25">
        <f>B639*C639+K639</f>
        <v/>
      </c>
      <c r="O639" s="25">
        <f>H639*C639+L639</f>
        <v/>
      </c>
      <c r="P639" s="25">
        <f>J639*C639+M639</f>
        <v/>
      </c>
      <c r="Q639" s="25">
        <f>IF(F639=1,IF(N639&lt;741000,0,IF(N639&lt;2191000,N639-740000,IF(N639&lt;2193000,1451000,IF(N639&lt;2196000,1453000,IF(N639&lt;2200000,1456000,IF(N639&lt;6600000,ROUND(IF(FLOOR(N639,4000)&lt;=3600000,FLOOR(N639,4000)*0.7-80000,FLOOR(N639,4000)*0.8-440000),0),IF(N639&lt;=8500000,ROUNDDOWN(N639*0.9-1100000,0),N639-1950000))))))),IF(N639&lt;651000,0,IF(N639&lt;1900000,N639-650000,IF(N639&lt;6600000,ROUND(IF(FLOOR(N639,4000)&lt;=3600000,FLOOR(N639,4000)*0.7-80000,FLOOR(N639,4000)*0.8-440000),0),IF(N639&lt;=8500000,ROUNDDOWN(N639*0.9-1100000,0),N639-1950000)))))</f>
        <v/>
      </c>
      <c r="R639" s="25">
        <f>IF(F639=1,LOOKUP(Q639,{0,4890001,6550001,23500001},{1040000,670000,620000,0}),LOOKUP(Q639,{0,1320001,3360001,4890001,6550001,23500001},{950000,880000,680000,630000,580000,0}))</f>
        <v/>
      </c>
      <c r="S639" s="25">
        <f>MAX(0,ROUNDDOWN(Q639-O639-R639-G639,-3))</f>
        <v/>
      </c>
      <c r="T639" s="25">
        <f>IF(S639&lt;=0,0,ROUNDDOWN(S639*LOOKUP(S639,{0,1950001,3300001,6950001,9000001,18000001,40000001},{0.05,0.1,0.2,0.23,0.33,0.4,0.45})-LOOKUP(S639,{0,1950001,3300001,6950001,9000001,18000001,40000001},{0,97500,427500,636000,1536000,2796000,4796000}),0)+ROUNDDOWN(ROUNDDOWN(S639*LOOKUP(S639,{0,1950001,3300001,6950001,9000001,18000001,40000001},{0.05,0.1,0.2,0.23,0.33,0.4,0.45})-LOOKUP(S639,{0,1950001,3300001,6950001,9000001,18000001,40000001},{0,97500,427500,636000,1536000,2796000,4796000}),0)*0.021,0))</f>
        <v/>
      </c>
      <c r="U639" s="25">
        <f>P639-T639</f>
        <v/>
      </c>
      <c r="V639" s="26">
        <f>IF(AND(P639&gt;0,T639=0),1,0)</f>
        <v/>
      </c>
    </row>
    <row r="640">
      <c r="A640" t="inlineStr">
        <is>
          <t>1万円刻み</t>
        </is>
      </c>
      <c r="B640" s="25">
        <f>'4_1万円刻み'!$A$41</f>
        <v/>
      </c>
      <c r="C640" s="26" t="n">
        <v>2</v>
      </c>
      <c r="D640" s="27" t="n">
        <v>0</v>
      </c>
      <c r="E640" s="26" t="n">
        <v>7</v>
      </c>
      <c r="F640" s="26" t="n">
        <v>1</v>
      </c>
      <c r="G640" s="25" t="n">
        <v>0</v>
      </c>
      <c r="H640" s="25">
        <f>ROUND(B640*0.14575,0)</f>
        <v/>
      </c>
      <c r="I640" s="25">
        <f>B640-H640</f>
        <v/>
      </c>
      <c r="J640" s="25">
        <f>IF(MAX(0,I640-ROUNDUP(IF(I640&lt;=158333,54167,I640*LOOKUP(I640,{0,158334,300000,550000,708331},{0,0.3,0.2,0.1,0})+LOOKUP(I640,{0,158334,300000,550000,708331},{0,6667,36667,91667,162500})),0)-LOOKUP(I640,{0,2120834,2162500,2204167,2245834},{48334,40000,26667,13334,0}))&lt;=0,0,ROUND(MAX(0,I640-ROUNDUP(IF(I640&lt;=158333,54167,I640*LOOKUP(I640,{0,158334,300000,550000,708331},{0,0.3,0.2,0.1,0})+LOOKUP(I640,{0,158334,300000,550000,708331},{0,6667,36667,91667,162500})),0)-LOOKUP(I640,{0,2120834,2162500,2204167,2245834},{48334,40000,26667,13334,0}))*LOOKUP(MAX(0,I640-ROUNDUP(IF(I640&lt;=158333,54167,I640*LOOKUP(I640,{0,158334,300000,550000,708331},{0,0.3,0.2,0.1,0})+LOOKUP(I640,{0,158334,300000,550000,708331},{0,6667,36667,91667,162500})),0)-LOOKUP(I640,{0,2120834,2162500,2204167,2245834},{48334,40000,26667,13334,0})),{0,162501,275001,579167,750001,1500001,3333334},{0.05105,0.1021,0.2042,0.23483,0.33693,0.4084,0.45945})-LOOKUP(MAX(0,I640-ROUNDUP(IF(I640&lt;=158333,54167,I640*LOOKUP(I640,{0,158334,300000,550000,708331},{0,0.3,0.2,0.1,0})+LOOKUP(I640,{0,158334,300000,550000,708331},{0,6667,36667,91667,162500})),0)-LOOKUP(I640,{0,2120834,2162500,2204167,2245834},{48334,40000,26667,13334,0})),{0,162501,275001,579167,750001,1500001,3333334},{0,8296,36374,54113,130688,237893,408061}),-1))</f>
        <v/>
      </c>
      <c r="K640" s="25">
        <f>IF(AND(D640&gt;0,C640&gt;=E640),ROUND(B640*D640,0),0)</f>
        <v/>
      </c>
      <c r="L640" s="25">
        <f>ROUND(K640*0.14575,0)</f>
        <v/>
      </c>
      <c r="M640" s="25">
        <f>IF(K640=0,0,ROUNDDOWN(ROUND((K640-L640)*LOOKUP(I640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40" s="25">
        <f>B640*C640+K640</f>
        <v/>
      </c>
      <c r="O640" s="25">
        <f>H640*C640+L640</f>
        <v/>
      </c>
      <c r="P640" s="25">
        <f>J640*C640+M640</f>
        <v/>
      </c>
      <c r="Q640" s="25">
        <f>IF(F640=1,IF(N640&lt;741000,0,IF(N640&lt;2191000,N640-740000,IF(N640&lt;2193000,1451000,IF(N640&lt;2196000,1453000,IF(N640&lt;2200000,1456000,IF(N640&lt;6600000,ROUND(IF(FLOOR(N640,4000)&lt;=3600000,FLOOR(N640,4000)*0.7-80000,FLOOR(N640,4000)*0.8-440000),0),IF(N640&lt;=8500000,ROUNDDOWN(N640*0.9-1100000,0),N640-1950000))))))),IF(N640&lt;651000,0,IF(N640&lt;1900000,N640-650000,IF(N640&lt;6600000,ROUND(IF(FLOOR(N640,4000)&lt;=3600000,FLOOR(N640,4000)*0.7-80000,FLOOR(N640,4000)*0.8-440000),0),IF(N640&lt;=8500000,ROUNDDOWN(N640*0.9-1100000,0),N640-1950000)))))</f>
        <v/>
      </c>
      <c r="R640" s="25">
        <f>IF(F640=1,LOOKUP(Q640,{0,4890001,6550001,23500001},{1040000,670000,620000,0}),LOOKUP(Q640,{0,1320001,3360001,4890001,6550001,23500001},{950000,880000,680000,630000,580000,0}))</f>
        <v/>
      </c>
      <c r="S640" s="25">
        <f>MAX(0,ROUNDDOWN(Q640-O640-R640-G640,-3))</f>
        <v/>
      </c>
      <c r="T640" s="25">
        <f>IF(S640&lt;=0,0,ROUNDDOWN(S640*LOOKUP(S640,{0,1950001,3300001,6950001,9000001,18000001,40000001},{0.05,0.1,0.2,0.23,0.33,0.4,0.45})-LOOKUP(S640,{0,1950001,3300001,6950001,9000001,18000001,40000001},{0,97500,427500,636000,1536000,2796000,4796000}),0)+ROUNDDOWN(ROUNDDOWN(S640*LOOKUP(S640,{0,1950001,3300001,6950001,9000001,18000001,40000001},{0.05,0.1,0.2,0.23,0.33,0.4,0.45})-LOOKUP(S640,{0,1950001,3300001,6950001,9000001,18000001,40000001},{0,97500,427500,636000,1536000,2796000,4796000}),0)*0.021,0))</f>
        <v/>
      </c>
      <c r="U640" s="25">
        <f>P640-T640</f>
        <v/>
      </c>
      <c r="V640" s="26">
        <f>IF(AND(P640&gt;0,T640=0),1,0)</f>
        <v/>
      </c>
    </row>
    <row r="641">
      <c r="A641" t="inlineStr">
        <is>
          <t>1万円刻み</t>
        </is>
      </c>
      <c r="B641" s="25">
        <f>'4_1万円刻み'!$A$41</f>
        <v/>
      </c>
      <c r="C641" s="26" t="n">
        <v>3</v>
      </c>
      <c r="D641" s="27" t="n">
        <v>0</v>
      </c>
      <c r="E641" s="26" t="n">
        <v>7</v>
      </c>
      <c r="F641" s="26" t="n">
        <v>1</v>
      </c>
      <c r="G641" s="25" t="n">
        <v>0</v>
      </c>
      <c r="H641" s="25">
        <f>ROUND(B641*0.14575,0)</f>
        <v/>
      </c>
      <c r="I641" s="25">
        <f>B641-H641</f>
        <v/>
      </c>
      <c r="J641" s="25">
        <f>IF(MAX(0,I641-ROUNDUP(IF(I641&lt;=158333,54167,I641*LOOKUP(I641,{0,158334,300000,550000,708331},{0,0.3,0.2,0.1,0})+LOOKUP(I641,{0,158334,300000,550000,708331},{0,6667,36667,91667,162500})),0)-LOOKUP(I641,{0,2120834,2162500,2204167,2245834},{48334,40000,26667,13334,0}))&lt;=0,0,ROUND(MAX(0,I641-ROUNDUP(IF(I641&lt;=158333,54167,I641*LOOKUP(I641,{0,158334,300000,550000,708331},{0,0.3,0.2,0.1,0})+LOOKUP(I641,{0,158334,300000,550000,708331},{0,6667,36667,91667,162500})),0)-LOOKUP(I641,{0,2120834,2162500,2204167,2245834},{48334,40000,26667,13334,0}))*LOOKUP(MAX(0,I641-ROUNDUP(IF(I641&lt;=158333,54167,I641*LOOKUP(I641,{0,158334,300000,550000,708331},{0,0.3,0.2,0.1,0})+LOOKUP(I641,{0,158334,300000,550000,708331},{0,6667,36667,91667,162500})),0)-LOOKUP(I641,{0,2120834,2162500,2204167,2245834},{48334,40000,26667,13334,0})),{0,162501,275001,579167,750001,1500001,3333334},{0.05105,0.1021,0.2042,0.23483,0.33693,0.4084,0.45945})-LOOKUP(MAX(0,I641-ROUNDUP(IF(I641&lt;=158333,54167,I641*LOOKUP(I641,{0,158334,300000,550000,708331},{0,0.3,0.2,0.1,0})+LOOKUP(I641,{0,158334,300000,550000,708331},{0,6667,36667,91667,162500})),0)-LOOKUP(I641,{0,2120834,2162500,2204167,2245834},{48334,40000,26667,13334,0})),{0,162501,275001,579167,750001,1500001,3333334},{0,8296,36374,54113,130688,237893,408061}),-1))</f>
        <v/>
      </c>
      <c r="K641" s="25">
        <f>IF(AND(D641&gt;0,C641&gt;=E641),ROUND(B641*D641,0),0)</f>
        <v/>
      </c>
      <c r="L641" s="25">
        <f>ROUND(K641*0.14575,0)</f>
        <v/>
      </c>
      <c r="M641" s="25">
        <f>IF(K641=0,0,ROUNDDOWN(ROUND((K641-L641)*LOOKUP(I641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41" s="25">
        <f>B641*C641+K641</f>
        <v/>
      </c>
      <c r="O641" s="25">
        <f>H641*C641+L641</f>
        <v/>
      </c>
      <c r="P641" s="25">
        <f>J641*C641+M641</f>
        <v/>
      </c>
      <c r="Q641" s="25">
        <f>IF(F641=1,IF(N641&lt;741000,0,IF(N641&lt;2191000,N641-740000,IF(N641&lt;2193000,1451000,IF(N641&lt;2196000,1453000,IF(N641&lt;2200000,1456000,IF(N641&lt;6600000,ROUND(IF(FLOOR(N641,4000)&lt;=3600000,FLOOR(N641,4000)*0.7-80000,FLOOR(N641,4000)*0.8-440000),0),IF(N641&lt;=8500000,ROUNDDOWN(N641*0.9-1100000,0),N641-1950000))))))),IF(N641&lt;651000,0,IF(N641&lt;1900000,N641-650000,IF(N641&lt;6600000,ROUND(IF(FLOOR(N641,4000)&lt;=3600000,FLOOR(N641,4000)*0.7-80000,FLOOR(N641,4000)*0.8-440000),0),IF(N641&lt;=8500000,ROUNDDOWN(N641*0.9-1100000,0),N641-1950000)))))</f>
        <v/>
      </c>
      <c r="R641" s="25">
        <f>IF(F641=1,LOOKUP(Q641,{0,4890001,6550001,23500001},{1040000,670000,620000,0}),LOOKUP(Q641,{0,1320001,3360001,4890001,6550001,23500001},{950000,880000,680000,630000,580000,0}))</f>
        <v/>
      </c>
      <c r="S641" s="25">
        <f>MAX(0,ROUNDDOWN(Q641-O641-R641-G641,-3))</f>
        <v/>
      </c>
      <c r="T641" s="25">
        <f>IF(S641&lt;=0,0,ROUNDDOWN(S641*LOOKUP(S641,{0,1950001,3300001,6950001,9000001,18000001,40000001},{0.05,0.1,0.2,0.23,0.33,0.4,0.45})-LOOKUP(S641,{0,1950001,3300001,6950001,9000001,18000001,40000001},{0,97500,427500,636000,1536000,2796000,4796000}),0)+ROUNDDOWN(ROUNDDOWN(S641*LOOKUP(S641,{0,1950001,3300001,6950001,9000001,18000001,40000001},{0.05,0.1,0.2,0.23,0.33,0.4,0.45})-LOOKUP(S641,{0,1950001,3300001,6950001,9000001,18000001,40000001},{0,97500,427500,636000,1536000,2796000,4796000}),0)*0.021,0))</f>
        <v/>
      </c>
      <c r="U641" s="25">
        <f>P641-T641</f>
        <v/>
      </c>
      <c r="V641" s="26">
        <f>IF(AND(P641&gt;0,T641=0),1,0)</f>
        <v/>
      </c>
    </row>
    <row r="642">
      <c r="A642" t="inlineStr">
        <is>
          <t>1万円刻み</t>
        </is>
      </c>
      <c r="B642" s="25">
        <f>'4_1万円刻み'!$A$41</f>
        <v/>
      </c>
      <c r="C642" s="26" t="n">
        <v>4</v>
      </c>
      <c r="D642" s="27" t="n">
        <v>0</v>
      </c>
      <c r="E642" s="26" t="n">
        <v>7</v>
      </c>
      <c r="F642" s="26" t="n">
        <v>1</v>
      </c>
      <c r="G642" s="25" t="n">
        <v>0</v>
      </c>
      <c r="H642" s="25">
        <f>ROUND(B642*0.14575,0)</f>
        <v/>
      </c>
      <c r="I642" s="25">
        <f>B642-H642</f>
        <v/>
      </c>
      <c r="J642" s="25">
        <f>IF(MAX(0,I642-ROUNDUP(IF(I642&lt;=158333,54167,I642*LOOKUP(I642,{0,158334,300000,550000,708331},{0,0.3,0.2,0.1,0})+LOOKUP(I642,{0,158334,300000,550000,708331},{0,6667,36667,91667,162500})),0)-LOOKUP(I642,{0,2120834,2162500,2204167,2245834},{48334,40000,26667,13334,0}))&lt;=0,0,ROUND(MAX(0,I642-ROUNDUP(IF(I642&lt;=158333,54167,I642*LOOKUP(I642,{0,158334,300000,550000,708331},{0,0.3,0.2,0.1,0})+LOOKUP(I642,{0,158334,300000,550000,708331},{0,6667,36667,91667,162500})),0)-LOOKUP(I642,{0,2120834,2162500,2204167,2245834},{48334,40000,26667,13334,0}))*LOOKUP(MAX(0,I642-ROUNDUP(IF(I642&lt;=158333,54167,I642*LOOKUP(I642,{0,158334,300000,550000,708331},{0,0.3,0.2,0.1,0})+LOOKUP(I642,{0,158334,300000,550000,708331},{0,6667,36667,91667,162500})),0)-LOOKUP(I642,{0,2120834,2162500,2204167,2245834},{48334,40000,26667,13334,0})),{0,162501,275001,579167,750001,1500001,3333334},{0.05105,0.1021,0.2042,0.23483,0.33693,0.4084,0.45945})-LOOKUP(MAX(0,I642-ROUNDUP(IF(I642&lt;=158333,54167,I642*LOOKUP(I642,{0,158334,300000,550000,708331},{0,0.3,0.2,0.1,0})+LOOKUP(I642,{0,158334,300000,550000,708331},{0,6667,36667,91667,162500})),0)-LOOKUP(I642,{0,2120834,2162500,2204167,2245834},{48334,40000,26667,13334,0})),{0,162501,275001,579167,750001,1500001,3333334},{0,8296,36374,54113,130688,237893,408061}),-1))</f>
        <v/>
      </c>
      <c r="K642" s="25">
        <f>IF(AND(D642&gt;0,C642&gt;=E642),ROUND(B642*D642,0),0)</f>
        <v/>
      </c>
      <c r="L642" s="25">
        <f>ROUND(K642*0.14575,0)</f>
        <v/>
      </c>
      <c r="M642" s="25">
        <f>IF(K642=0,0,ROUNDDOWN(ROUND((K642-L642)*LOOKUP(I642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42" s="25">
        <f>B642*C642+K642</f>
        <v/>
      </c>
      <c r="O642" s="25">
        <f>H642*C642+L642</f>
        <v/>
      </c>
      <c r="P642" s="25">
        <f>J642*C642+M642</f>
        <v/>
      </c>
      <c r="Q642" s="25">
        <f>IF(F642=1,IF(N642&lt;741000,0,IF(N642&lt;2191000,N642-740000,IF(N642&lt;2193000,1451000,IF(N642&lt;2196000,1453000,IF(N642&lt;2200000,1456000,IF(N642&lt;6600000,ROUND(IF(FLOOR(N642,4000)&lt;=3600000,FLOOR(N642,4000)*0.7-80000,FLOOR(N642,4000)*0.8-440000),0),IF(N642&lt;=8500000,ROUNDDOWN(N642*0.9-1100000,0),N642-1950000))))))),IF(N642&lt;651000,0,IF(N642&lt;1900000,N642-650000,IF(N642&lt;6600000,ROUND(IF(FLOOR(N642,4000)&lt;=3600000,FLOOR(N642,4000)*0.7-80000,FLOOR(N642,4000)*0.8-440000),0),IF(N642&lt;=8500000,ROUNDDOWN(N642*0.9-1100000,0),N642-1950000)))))</f>
        <v/>
      </c>
      <c r="R642" s="25">
        <f>IF(F642=1,LOOKUP(Q642,{0,4890001,6550001,23500001},{1040000,670000,620000,0}),LOOKUP(Q642,{0,1320001,3360001,4890001,6550001,23500001},{950000,880000,680000,630000,580000,0}))</f>
        <v/>
      </c>
      <c r="S642" s="25">
        <f>MAX(0,ROUNDDOWN(Q642-O642-R642-G642,-3))</f>
        <v/>
      </c>
      <c r="T642" s="25">
        <f>IF(S642&lt;=0,0,ROUNDDOWN(S642*LOOKUP(S642,{0,1950001,3300001,6950001,9000001,18000001,40000001},{0.05,0.1,0.2,0.23,0.33,0.4,0.45})-LOOKUP(S642,{0,1950001,3300001,6950001,9000001,18000001,40000001},{0,97500,427500,636000,1536000,2796000,4796000}),0)+ROUNDDOWN(ROUNDDOWN(S642*LOOKUP(S642,{0,1950001,3300001,6950001,9000001,18000001,40000001},{0.05,0.1,0.2,0.23,0.33,0.4,0.45})-LOOKUP(S642,{0,1950001,3300001,6950001,9000001,18000001,40000001},{0,97500,427500,636000,1536000,2796000,4796000}),0)*0.021,0))</f>
        <v/>
      </c>
      <c r="U642" s="25">
        <f>P642-T642</f>
        <v/>
      </c>
      <c r="V642" s="26">
        <f>IF(AND(P642&gt;0,T642=0),1,0)</f>
        <v/>
      </c>
    </row>
    <row r="643">
      <c r="A643" t="inlineStr">
        <is>
          <t>1万円刻み</t>
        </is>
      </c>
      <c r="B643" s="25">
        <f>'4_1万円刻み'!$A$41</f>
        <v/>
      </c>
      <c r="C643" s="26" t="n">
        <v>5</v>
      </c>
      <c r="D643" s="27" t="n">
        <v>0</v>
      </c>
      <c r="E643" s="26" t="n">
        <v>7</v>
      </c>
      <c r="F643" s="26" t="n">
        <v>1</v>
      </c>
      <c r="G643" s="25" t="n">
        <v>0</v>
      </c>
      <c r="H643" s="25">
        <f>ROUND(B643*0.14575,0)</f>
        <v/>
      </c>
      <c r="I643" s="25">
        <f>B643-H643</f>
        <v/>
      </c>
      <c r="J643" s="25">
        <f>IF(MAX(0,I643-ROUNDUP(IF(I643&lt;=158333,54167,I643*LOOKUP(I643,{0,158334,300000,550000,708331},{0,0.3,0.2,0.1,0})+LOOKUP(I643,{0,158334,300000,550000,708331},{0,6667,36667,91667,162500})),0)-LOOKUP(I643,{0,2120834,2162500,2204167,2245834},{48334,40000,26667,13334,0}))&lt;=0,0,ROUND(MAX(0,I643-ROUNDUP(IF(I643&lt;=158333,54167,I643*LOOKUP(I643,{0,158334,300000,550000,708331},{0,0.3,0.2,0.1,0})+LOOKUP(I643,{0,158334,300000,550000,708331},{0,6667,36667,91667,162500})),0)-LOOKUP(I643,{0,2120834,2162500,2204167,2245834},{48334,40000,26667,13334,0}))*LOOKUP(MAX(0,I643-ROUNDUP(IF(I643&lt;=158333,54167,I643*LOOKUP(I643,{0,158334,300000,550000,708331},{0,0.3,0.2,0.1,0})+LOOKUP(I643,{0,158334,300000,550000,708331},{0,6667,36667,91667,162500})),0)-LOOKUP(I643,{0,2120834,2162500,2204167,2245834},{48334,40000,26667,13334,0})),{0,162501,275001,579167,750001,1500001,3333334},{0.05105,0.1021,0.2042,0.23483,0.33693,0.4084,0.45945})-LOOKUP(MAX(0,I643-ROUNDUP(IF(I643&lt;=158333,54167,I643*LOOKUP(I643,{0,158334,300000,550000,708331},{0,0.3,0.2,0.1,0})+LOOKUP(I643,{0,158334,300000,550000,708331},{0,6667,36667,91667,162500})),0)-LOOKUP(I643,{0,2120834,2162500,2204167,2245834},{48334,40000,26667,13334,0})),{0,162501,275001,579167,750001,1500001,3333334},{0,8296,36374,54113,130688,237893,408061}),-1))</f>
        <v/>
      </c>
      <c r="K643" s="25">
        <f>IF(AND(D643&gt;0,C643&gt;=E643),ROUND(B643*D643,0),0)</f>
        <v/>
      </c>
      <c r="L643" s="25">
        <f>ROUND(K643*0.14575,0)</f>
        <v/>
      </c>
      <c r="M643" s="25">
        <f>IF(K643=0,0,ROUNDDOWN(ROUND((K643-L643)*LOOKUP(I643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43" s="25">
        <f>B643*C643+K643</f>
        <v/>
      </c>
      <c r="O643" s="25">
        <f>H643*C643+L643</f>
        <v/>
      </c>
      <c r="P643" s="25">
        <f>J643*C643+M643</f>
        <v/>
      </c>
      <c r="Q643" s="25">
        <f>IF(F643=1,IF(N643&lt;741000,0,IF(N643&lt;2191000,N643-740000,IF(N643&lt;2193000,1451000,IF(N643&lt;2196000,1453000,IF(N643&lt;2200000,1456000,IF(N643&lt;6600000,ROUND(IF(FLOOR(N643,4000)&lt;=3600000,FLOOR(N643,4000)*0.7-80000,FLOOR(N643,4000)*0.8-440000),0),IF(N643&lt;=8500000,ROUNDDOWN(N643*0.9-1100000,0),N643-1950000))))))),IF(N643&lt;651000,0,IF(N643&lt;1900000,N643-650000,IF(N643&lt;6600000,ROUND(IF(FLOOR(N643,4000)&lt;=3600000,FLOOR(N643,4000)*0.7-80000,FLOOR(N643,4000)*0.8-440000),0),IF(N643&lt;=8500000,ROUNDDOWN(N643*0.9-1100000,0),N643-1950000)))))</f>
        <v/>
      </c>
      <c r="R643" s="25">
        <f>IF(F643=1,LOOKUP(Q643,{0,4890001,6550001,23500001},{1040000,670000,620000,0}),LOOKUP(Q643,{0,1320001,3360001,4890001,6550001,23500001},{950000,880000,680000,630000,580000,0}))</f>
        <v/>
      </c>
      <c r="S643" s="25">
        <f>MAX(0,ROUNDDOWN(Q643-O643-R643-G643,-3))</f>
        <v/>
      </c>
      <c r="T643" s="25">
        <f>IF(S643&lt;=0,0,ROUNDDOWN(S643*LOOKUP(S643,{0,1950001,3300001,6950001,9000001,18000001,40000001},{0.05,0.1,0.2,0.23,0.33,0.4,0.45})-LOOKUP(S643,{0,1950001,3300001,6950001,9000001,18000001,40000001},{0,97500,427500,636000,1536000,2796000,4796000}),0)+ROUNDDOWN(ROUNDDOWN(S643*LOOKUP(S643,{0,1950001,3300001,6950001,9000001,18000001,40000001},{0.05,0.1,0.2,0.23,0.33,0.4,0.45})-LOOKUP(S643,{0,1950001,3300001,6950001,9000001,18000001,40000001},{0,97500,427500,636000,1536000,2796000,4796000}),0)*0.021,0))</f>
        <v/>
      </c>
      <c r="U643" s="25">
        <f>P643-T643</f>
        <v/>
      </c>
      <c r="V643" s="26">
        <f>IF(AND(P643&gt;0,T643=0),1,0)</f>
        <v/>
      </c>
    </row>
    <row r="644">
      <c r="A644" t="inlineStr">
        <is>
          <t>1万円刻み</t>
        </is>
      </c>
      <c r="B644" s="25">
        <f>'4_1万円刻み'!$A$41</f>
        <v/>
      </c>
      <c r="C644" s="26" t="n">
        <v>6</v>
      </c>
      <c r="D644" s="27" t="n">
        <v>0</v>
      </c>
      <c r="E644" s="26" t="n">
        <v>7</v>
      </c>
      <c r="F644" s="26" t="n">
        <v>1</v>
      </c>
      <c r="G644" s="25" t="n">
        <v>0</v>
      </c>
      <c r="H644" s="25">
        <f>ROUND(B644*0.14575,0)</f>
        <v/>
      </c>
      <c r="I644" s="25">
        <f>B644-H644</f>
        <v/>
      </c>
      <c r="J644" s="25">
        <f>IF(MAX(0,I644-ROUNDUP(IF(I644&lt;=158333,54167,I644*LOOKUP(I644,{0,158334,300000,550000,708331},{0,0.3,0.2,0.1,0})+LOOKUP(I644,{0,158334,300000,550000,708331},{0,6667,36667,91667,162500})),0)-LOOKUP(I644,{0,2120834,2162500,2204167,2245834},{48334,40000,26667,13334,0}))&lt;=0,0,ROUND(MAX(0,I644-ROUNDUP(IF(I644&lt;=158333,54167,I644*LOOKUP(I644,{0,158334,300000,550000,708331},{0,0.3,0.2,0.1,0})+LOOKUP(I644,{0,158334,300000,550000,708331},{0,6667,36667,91667,162500})),0)-LOOKUP(I644,{0,2120834,2162500,2204167,2245834},{48334,40000,26667,13334,0}))*LOOKUP(MAX(0,I644-ROUNDUP(IF(I644&lt;=158333,54167,I644*LOOKUP(I644,{0,158334,300000,550000,708331},{0,0.3,0.2,0.1,0})+LOOKUP(I644,{0,158334,300000,550000,708331},{0,6667,36667,91667,162500})),0)-LOOKUP(I644,{0,2120834,2162500,2204167,2245834},{48334,40000,26667,13334,0})),{0,162501,275001,579167,750001,1500001,3333334},{0.05105,0.1021,0.2042,0.23483,0.33693,0.4084,0.45945})-LOOKUP(MAX(0,I644-ROUNDUP(IF(I644&lt;=158333,54167,I644*LOOKUP(I644,{0,158334,300000,550000,708331},{0,0.3,0.2,0.1,0})+LOOKUP(I644,{0,158334,300000,550000,708331},{0,6667,36667,91667,162500})),0)-LOOKUP(I644,{0,2120834,2162500,2204167,2245834},{48334,40000,26667,13334,0})),{0,162501,275001,579167,750001,1500001,3333334},{0,8296,36374,54113,130688,237893,408061}),-1))</f>
        <v/>
      </c>
      <c r="K644" s="25">
        <f>IF(AND(D644&gt;0,C644&gt;=E644),ROUND(B644*D644,0),0)</f>
        <v/>
      </c>
      <c r="L644" s="25">
        <f>ROUND(K644*0.14575,0)</f>
        <v/>
      </c>
      <c r="M644" s="25">
        <f>IF(K644=0,0,ROUNDDOWN(ROUND((K644-L644)*LOOKUP(I644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44" s="25">
        <f>B644*C644+K644</f>
        <v/>
      </c>
      <c r="O644" s="25">
        <f>H644*C644+L644</f>
        <v/>
      </c>
      <c r="P644" s="25">
        <f>J644*C644+M644</f>
        <v/>
      </c>
      <c r="Q644" s="25">
        <f>IF(F644=1,IF(N644&lt;741000,0,IF(N644&lt;2191000,N644-740000,IF(N644&lt;2193000,1451000,IF(N644&lt;2196000,1453000,IF(N644&lt;2200000,1456000,IF(N644&lt;6600000,ROUND(IF(FLOOR(N644,4000)&lt;=3600000,FLOOR(N644,4000)*0.7-80000,FLOOR(N644,4000)*0.8-440000),0),IF(N644&lt;=8500000,ROUNDDOWN(N644*0.9-1100000,0),N644-1950000))))))),IF(N644&lt;651000,0,IF(N644&lt;1900000,N644-650000,IF(N644&lt;6600000,ROUND(IF(FLOOR(N644,4000)&lt;=3600000,FLOOR(N644,4000)*0.7-80000,FLOOR(N644,4000)*0.8-440000),0),IF(N644&lt;=8500000,ROUNDDOWN(N644*0.9-1100000,0),N644-1950000)))))</f>
        <v/>
      </c>
      <c r="R644" s="25">
        <f>IF(F644=1,LOOKUP(Q644,{0,4890001,6550001,23500001},{1040000,670000,620000,0}),LOOKUP(Q644,{0,1320001,3360001,4890001,6550001,23500001},{950000,880000,680000,630000,580000,0}))</f>
        <v/>
      </c>
      <c r="S644" s="25">
        <f>MAX(0,ROUNDDOWN(Q644-O644-R644-G644,-3))</f>
        <v/>
      </c>
      <c r="T644" s="25">
        <f>IF(S644&lt;=0,0,ROUNDDOWN(S644*LOOKUP(S644,{0,1950001,3300001,6950001,9000001,18000001,40000001},{0.05,0.1,0.2,0.23,0.33,0.4,0.45})-LOOKUP(S644,{0,1950001,3300001,6950001,9000001,18000001,40000001},{0,97500,427500,636000,1536000,2796000,4796000}),0)+ROUNDDOWN(ROUNDDOWN(S644*LOOKUP(S644,{0,1950001,3300001,6950001,9000001,18000001,40000001},{0.05,0.1,0.2,0.23,0.33,0.4,0.45})-LOOKUP(S644,{0,1950001,3300001,6950001,9000001,18000001,40000001},{0,97500,427500,636000,1536000,2796000,4796000}),0)*0.021,0))</f>
        <v/>
      </c>
      <c r="U644" s="25">
        <f>P644-T644</f>
        <v/>
      </c>
      <c r="V644" s="26">
        <f>IF(AND(P644&gt;0,T644=0),1,0)</f>
        <v/>
      </c>
    </row>
    <row r="645">
      <c r="A645" t="inlineStr">
        <is>
          <t>1万円刻み</t>
        </is>
      </c>
      <c r="B645" s="25">
        <f>'4_1万円刻み'!$A$41</f>
        <v/>
      </c>
      <c r="C645" s="26" t="n">
        <v>7</v>
      </c>
      <c r="D645" s="27" t="n">
        <v>0</v>
      </c>
      <c r="E645" s="26" t="n">
        <v>7</v>
      </c>
      <c r="F645" s="26" t="n">
        <v>1</v>
      </c>
      <c r="G645" s="25" t="n">
        <v>0</v>
      </c>
      <c r="H645" s="25">
        <f>ROUND(B645*0.14575,0)</f>
        <v/>
      </c>
      <c r="I645" s="25">
        <f>B645-H645</f>
        <v/>
      </c>
      <c r="J645" s="25">
        <f>IF(MAX(0,I645-ROUNDUP(IF(I645&lt;=158333,54167,I645*LOOKUP(I645,{0,158334,300000,550000,708331},{0,0.3,0.2,0.1,0})+LOOKUP(I645,{0,158334,300000,550000,708331},{0,6667,36667,91667,162500})),0)-LOOKUP(I645,{0,2120834,2162500,2204167,2245834},{48334,40000,26667,13334,0}))&lt;=0,0,ROUND(MAX(0,I645-ROUNDUP(IF(I645&lt;=158333,54167,I645*LOOKUP(I645,{0,158334,300000,550000,708331},{0,0.3,0.2,0.1,0})+LOOKUP(I645,{0,158334,300000,550000,708331},{0,6667,36667,91667,162500})),0)-LOOKUP(I645,{0,2120834,2162500,2204167,2245834},{48334,40000,26667,13334,0}))*LOOKUP(MAX(0,I645-ROUNDUP(IF(I645&lt;=158333,54167,I645*LOOKUP(I645,{0,158334,300000,550000,708331},{0,0.3,0.2,0.1,0})+LOOKUP(I645,{0,158334,300000,550000,708331},{0,6667,36667,91667,162500})),0)-LOOKUP(I645,{0,2120834,2162500,2204167,2245834},{48334,40000,26667,13334,0})),{0,162501,275001,579167,750001,1500001,3333334},{0.05105,0.1021,0.2042,0.23483,0.33693,0.4084,0.45945})-LOOKUP(MAX(0,I645-ROUNDUP(IF(I645&lt;=158333,54167,I645*LOOKUP(I645,{0,158334,300000,550000,708331},{0,0.3,0.2,0.1,0})+LOOKUP(I645,{0,158334,300000,550000,708331},{0,6667,36667,91667,162500})),0)-LOOKUP(I645,{0,2120834,2162500,2204167,2245834},{48334,40000,26667,13334,0})),{0,162501,275001,579167,750001,1500001,3333334},{0,8296,36374,54113,130688,237893,408061}),-1))</f>
        <v/>
      </c>
      <c r="K645" s="25">
        <f>IF(AND(D645&gt;0,C645&gt;=E645),ROUND(B645*D645,0),0)</f>
        <v/>
      </c>
      <c r="L645" s="25">
        <f>ROUND(K645*0.14575,0)</f>
        <v/>
      </c>
      <c r="M645" s="25">
        <f>IF(K645=0,0,ROUNDDOWN(ROUND((K645-L645)*LOOKUP(I645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45" s="25">
        <f>B645*C645+K645</f>
        <v/>
      </c>
      <c r="O645" s="25">
        <f>H645*C645+L645</f>
        <v/>
      </c>
      <c r="P645" s="25">
        <f>J645*C645+M645</f>
        <v/>
      </c>
      <c r="Q645" s="25">
        <f>IF(F645=1,IF(N645&lt;741000,0,IF(N645&lt;2191000,N645-740000,IF(N645&lt;2193000,1451000,IF(N645&lt;2196000,1453000,IF(N645&lt;2200000,1456000,IF(N645&lt;6600000,ROUND(IF(FLOOR(N645,4000)&lt;=3600000,FLOOR(N645,4000)*0.7-80000,FLOOR(N645,4000)*0.8-440000),0),IF(N645&lt;=8500000,ROUNDDOWN(N645*0.9-1100000,0),N645-1950000))))))),IF(N645&lt;651000,0,IF(N645&lt;1900000,N645-650000,IF(N645&lt;6600000,ROUND(IF(FLOOR(N645,4000)&lt;=3600000,FLOOR(N645,4000)*0.7-80000,FLOOR(N645,4000)*0.8-440000),0),IF(N645&lt;=8500000,ROUNDDOWN(N645*0.9-1100000,0),N645-1950000)))))</f>
        <v/>
      </c>
      <c r="R645" s="25">
        <f>IF(F645=1,LOOKUP(Q645,{0,4890001,6550001,23500001},{1040000,670000,620000,0}),LOOKUP(Q645,{0,1320001,3360001,4890001,6550001,23500001},{950000,880000,680000,630000,580000,0}))</f>
        <v/>
      </c>
      <c r="S645" s="25">
        <f>MAX(0,ROUNDDOWN(Q645-O645-R645-G645,-3))</f>
        <v/>
      </c>
      <c r="T645" s="25">
        <f>IF(S645&lt;=0,0,ROUNDDOWN(S645*LOOKUP(S645,{0,1950001,3300001,6950001,9000001,18000001,40000001},{0.05,0.1,0.2,0.23,0.33,0.4,0.45})-LOOKUP(S645,{0,1950001,3300001,6950001,9000001,18000001,40000001},{0,97500,427500,636000,1536000,2796000,4796000}),0)+ROUNDDOWN(ROUNDDOWN(S645*LOOKUP(S645,{0,1950001,3300001,6950001,9000001,18000001,40000001},{0.05,0.1,0.2,0.23,0.33,0.4,0.45})-LOOKUP(S645,{0,1950001,3300001,6950001,9000001,18000001,40000001},{0,97500,427500,636000,1536000,2796000,4796000}),0)*0.021,0))</f>
        <v/>
      </c>
      <c r="U645" s="25">
        <f>P645-T645</f>
        <v/>
      </c>
      <c r="V645" s="26">
        <f>IF(AND(P645&gt;0,T645=0),1,0)</f>
        <v/>
      </c>
    </row>
    <row r="646">
      <c r="A646" t="inlineStr">
        <is>
          <t>1万円刻み</t>
        </is>
      </c>
      <c r="B646" s="25">
        <f>'4_1万円刻み'!$A$41</f>
        <v/>
      </c>
      <c r="C646" s="26" t="n">
        <v>8</v>
      </c>
      <c r="D646" s="27" t="n">
        <v>0</v>
      </c>
      <c r="E646" s="26" t="n">
        <v>7</v>
      </c>
      <c r="F646" s="26" t="n">
        <v>1</v>
      </c>
      <c r="G646" s="25" t="n">
        <v>0</v>
      </c>
      <c r="H646" s="25">
        <f>ROUND(B646*0.14575,0)</f>
        <v/>
      </c>
      <c r="I646" s="25">
        <f>B646-H646</f>
        <v/>
      </c>
      <c r="J646" s="25">
        <f>IF(MAX(0,I646-ROUNDUP(IF(I646&lt;=158333,54167,I646*LOOKUP(I646,{0,158334,300000,550000,708331},{0,0.3,0.2,0.1,0})+LOOKUP(I646,{0,158334,300000,550000,708331},{0,6667,36667,91667,162500})),0)-LOOKUP(I646,{0,2120834,2162500,2204167,2245834},{48334,40000,26667,13334,0}))&lt;=0,0,ROUND(MAX(0,I646-ROUNDUP(IF(I646&lt;=158333,54167,I646*LOOKUP(I646,{0,158334,300000,550000,708331},{0,0.3,0.2,0.1,0})+LOOKUP(I646,{0,158334,300000,550000,708331},{0,6667,36667,91667,162500})),0)-LOOKUP(I646,{0,2120834,2162500,2204167,2245834},{48334,40000,26667,13334,0}))*LOOKUP(MAX(0,I646-ROUNDUP(IF(I646&lt;=158333,54167,I646*LOOKUP(I646,{0,158334,300000,550000,708331},{0,0.3,0.2,0.1,0})+LOOKUP(I646,{0,158334,300000,550000,708331},{0,6667,36667,91667,162500})),0)-LOOKUP(I646,{0,2120834,2162500,2204167,2245834},{48334,40000,26667,13334,0})),{0,162501,275001,579167,750001,1500001,3333334},{0.05105,0.1021,0.2042,0.23483,0.33693,0.4084,0.45945})-LOOKUP(MAX(0,I646-ROUNDUP(IF(I646&lt;=158333,54167,I646*LOOKUP(I646,{0,158334,300000,550000,708331},{0,0.3,0.2,0.1,0})+LOOKUP(I646,{0,158334,300000,550000,708331},{0,6667,36667,91667,162500})),0)-LOOKUP(I646,{0,2120834,2162500,2204167,2245834},{48334,40000,26667,13334,0})),{0,162501,275001,579167,750001,1500001,3333334},{0,8296,36374,54113,130688,237893,408061}),-1))</f>
        <v/>
      </c>
      <c r="K646" s="25">
        <f>IF(AND(D646&gt;0,C646&gt;=E646),ROUND(B646*D646,0),0)</f>
        <v/>
      </c>
      <c r="L646" s="25">
        <f>ROUND(K646*0.14575,0)</f>
        <v/>
      </c>
      <c r="M646" s="25">
        <f>IF(K646=0,0,ROUNDDOWN(ROUND((K646-L646)*LOOKUP(I646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46" s="25">
        <f>B646*C646+K646</f>
        <v/>
      </c>
      <c r="O646" s="25">
        <f>H646*C646+L646</f>
        <v/>
      </c>
      <c r="P646" s="25">
        <f>J646*C646+M646</f>
        <v/>
      </c>
      <c r="Q646" s="25">
        <f>IF(F646=1,IF(N646&lt;741000,0,IF(N646&lt;2191000,N646-740000,IF(N646&lt;2193000,1451000,IF(N646&lt;2196000,1453000,IF(N646&lt;2200000,1456000,IF(N646&lt;6600000,ROUND(IF(FLOOR(N646,4000)&lt;=3600000,FLOOR(N646,4000)*0.7-80000,FLOOR(N646,4000)*0.8-440000),0),IF(N646&lt;=8500000,ROUNDDOWN(N646*0.9-1100000,0),N646-1950000))))))),IF(N646&lt;651000,0,IF(N646&lt;1900000,N646-650000,IF(N646&lt;6600000,ROUND(IF(FLOOR(N646,4000)&lt;=3600000,FLOOR(N646,4000)*0.7-80000,FLOOR(N646,4000)*0.8-440000),0),IF(N646&lt;=8500000,ROUNDDOWN(N646*0.9-1100000,0),N646-1950000)))))</f>
        <v/>
      </c>
      <c r="R646" s="25">
        <f>IF(F646=1,LOOKUP(Q646,{0,4890001,6550001,23500001},{1040000,670000,620000,0}),LOOKUP(Q646,{0,1320001,3360001,4890001,6550001,23500001},{950000,880000,680000,630000,580000,0}))</f>
        <v/>
      </c>
      <c r="S646" s="25">
        <f>MAX(0,ROUNDDOWN(Q646-O646-R646-G646,-3))</f>
        <v/>
      </c>
      <c r="T646" s="25">
        <f>IF(S646&lt;=0,0,ROUNDDOWN(S646*LOOKUP(S646,{0,1950001,3300001,6950001,9000001,18000001,40000001},{0.05,0.1,0.2,0.23,0.33,0.4,0.45})-LOOKUP(S646,{0,1950001,3300001,6950001,9000001,18000001,40000001},{0,97500,427500,636000,1536000,2796000,4796000}),0)+ROUNDDOWN(ROUNDDOWN(S646*LOOKUP(S646,{0,1950001,3300001,6950001,9000001,18000001,40000001},{0.05,0.1,0.2,0.23,0.33,0.4,0.45})-LOOKUP(S646,{0,1950001,3300001,6950001,9000001,18000001,40000001},{0,97500,427500,636000,1536000,2796000,4796000}),0)*0.021,0))</f>
        <v/>
      </c>
      <c r="U646" s="25">
        <f>P646-T646</f>
        <v/>
      </c>
      <c r="V646" s="26">
        <f>IF(AND(P646&gt;0,T646=0),1,0)</f>
        <v/>
      </c>
    </row>
    <row r="647">
      <c r="A647" t="inlineStr">
        <is>
          <t>1万円刻み</t>
        </is>
      </c>
      <c r="B647" s="25">
        <f>'4_1万円刻み'!$A$41</f>
        <v/>
      </c>
      <c r="C647" s="26" t="n">
        <v>9</v>
      </c>
      <c r="D647" s="27" t="n">
        <v>0</v>
      </c>
      <c r="E647" s="26" t="n">
        <v>7</v>
      </c>
      <c r="F647" s="26" t="n">
        <v>1</v>
      </c>
      <c r="G647" s="25" t="n">
        <v>0</v>
      </c>
      <c r="H647" s="25">
        <f>ROUND(B647*0.14575,0)</f>
        <v/>
      </c>
      <c r="I647" s="25">
        <f>B647-H647</f>
        <v/>
      </c>
      <c r="J647" s="25">
        <f>IF(MAX(0,I647-ROUNDUP(IF(I647&lt;=158333,54167,I647*LOOKUP(I647,{0,158334,300000,550000,708331},{0,0.3,0.2,0.1,0})+LOOKUP(I647,{0,158334,300000,550000,708331},{0,6667,36667,91667,162500})),0)-LOOKUP(I647,{0,2120834,2162500,2204167,2245834},{48334,40000,26667,13334,0}))&lt;=0,0,ROUND(MAX(0,I647-ROUNDUP(IF(I647&lt;=158333,54167,I647*LOOKUP(I647,{0,158334,300000,550000,708331},{0,0.3,0.2,0.1,0})+LOOKUP(I647,{0,158334,300000,550000,708331},{0,6667,36667,91667,162500})),0)-LOOKUP(I647,{0,2120834,2162500,2204167,2245834},{48334,40000,26667,13334,0}))*LOOKUP(MAX(0,I647-ROUNDUP(IF(I647&lt;=158333,54167,I647*LOOKUP(I647,{0,158334,300000,550000,708331},{0,0.3,0.2,0.1,0})+LOOKUP(I647,{0,158334,300000,550000,708331},{0,6667,36667,91667,162500})),0)-LOOKUP(I647,{0,2120834,2162500,2204167,2245834},{48334,40000,26667,13334,0})),{0,162501,275001,579167,750001,1500001,3333334},{0.05105,0.1021,0.2042,0.23483,0.33693,0.4084,0.45945})-LOOKUP(MAX(0,I647-ROUNDUP(IF(I647&lt;=158333,54167,I647*LOOKUP(I647,{0,158334,300000,550000,708331},{0,0.3,0.2,0.1,0})+LOOKUP(I647,{0,158334,300000,550000,708331},{0,6667,36667,91667,162500})),0)-LOOKUP(I647,{0,2120834,2162500,2204167,2245834},{48334,40000,26667,13334,0})),{0,162501,275001,579167,750001,1500001,3333334},{0,8296,36374,54113,130688,237893,408061}),-1))</f>
        <v/>
      </c>
      <c r="K647" s="25">
        <f>IF(AND(D647&gt;0,C647&gt;=E647),ROUND(B647*D647,0),0)</f>
        <v/>
      </c>
      <c r="L647" s="25">
        <f>ROUND(K647*0.14575,0)</f>
        <v/>
      </c>
      <c r="M647" s="25">
        <f>IF(K647=0,0,ROUNDDOWN(ROUND((K647-L647)*LOOKUP(I647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47" s="25">
        <f>B647*C647+K647</f>
        <v/>
      </c>
      <c r="O647" s="25">
        <f>H647*C647+L647</f>
        <v/>
      </c>
      <c r="P647" s="25">
        <f>J647*C647+M647</f>
        <v/>
      </c>
      <c r="Q647" s="25">
        <f>IF(F647=1,IF(N647&lt;741000,0,IF(N647&lt;2191000,N647-740000,IF(N647&lt;2193000,1451000,IF(N647&lt;2196000,1453000,IF(N647&lt;2200000,1456000,IF(N647&lt;6600000,ROUND(IF(FLOOR(N647,4000)&lt;=3600000,FLOOR(N647,4000)*0.7-80000,FLOOR(N647,4000)*0.8-440000),0),IF(N647&lt;=8500000,ROUNDDOWN(N647*0.9-1100000,0),N647-1950000))))))),IF(N647&lt;651000,0,IF(N647&lt;1900000,N647-650000,IF(N647&lt;6600000,ROUND(IF(FLOOR(N647,4000)&lt;=3600000,FLOOR(N647,4000)*0.7-80000,FLOOR(N647,4000)*0.8-440000),0),IF(N647&lt;=8500000,ROUNDDOWN(N647*0.9-1100000,0),N647-1950000)))))</f>
        <v/>
      </c>
      <c r="R647" s="25">
        <f>IF(F647=1,LOOKUP(Q647,{0,4890001,6550001,23500001},{1040000,670000,620000,0}),LOOKUP(Q647,{0,1320001,3360001,4890001,6550001,23500001},{950000,880000,680000,630000,580000,0}))</f>
        <v/>
      </c>
      <c r="S647" s="25">
        <f>MAX(0,ROUNDDOWN(Q647-O647-R647-G647,-3))</f>
        <v/>
      </c>
      <c r="T647" s="25">
        <f>IF(S647&lt;=0,0,ROUNDDOWN(S647*LOOKUP(S647,{0,1950001,3300001,6950001,9000001,18000001,40000001},{0.05,0.1,0.2,0.23,0.33,0.4,0.45})-LOOKUP(S647,{0,1950001,3300001,6950001,9000001,18000001,40000001},{0,97500,427500,636000,1536000,2796000,4796000}),0)+ROUNDDOWN(ROUNDDOWN(S647*LOOKUP(S647,{0,1950001,3300001,6950001,9000001,18000001,40000001},{0.05,0.1,0.2,0.23,0.33,0.4,0.45})-LOOKUP(S647,{0,1950001,3300001,6950001,9000001,18000001,40000001},{0,97500,427500,636000,1536000,2796000,4796000}),0)*0.021,0))</f>
        <v/>
      </c>
      <c r="U647" s="25">
        <f>P647-T647</f>
        <v/>
      </c>
      <c r="V647" s="26">
        <f>IF(AND(P647&gt;0,T647=0),1,0)</f>
        <v/>
      </c>
    </row>
    <row r="648">
      <c r="A648" t="inlineStr">
        <is>
          <t>1万円刻み</t>
        </is>
      </c>
      <c r="B648" s="25">
        <f>'4_1万円刻み'!$A$41</f>
        <v/>
      </c>
      <c r="C648" s="26" t="n">
        <v>10</v>
      </c>
      <c r="D648" s="27" t="n">
        <v>0</v>
      </c>
      <c r="E648" s="26" t="n">
        <v>7</v>
      </c>
      <c r="F648" s="26" t="n">
        <v>1</v>
      </c>
      <c r="G648" s="25" t="n">
        <v>0</v>
      </c>
      <c r="H648" s="25">
        <f>ROUND(B648*0.14575,0)</f>
        <v/>
      </c>
      <c r="I648" s="25">
        <f>B648-H648</f>
        <v/>
      </c>
      <c r="J648" s="25">
        <f>IF(MAX(0,I648-ROUNDUP(IF(I648&lt;=158333,54167,I648*LOOKUP(I648,{0,158334,300000,550000,708331},{0,0.3,0.2,0.1,0})+LOOKUP(I648,{0,158334,300000,550000,708331},{0,6667,36667,91667,162500})),0)-LOOKUP(I648,{0,2120834,2162500,2204167,2245834},{48334,40000,26667,13334,0}))&lt;=0,0,ROUND(MAX(0,I648-ROUNDUP(IF(I648&lt;=158333,54167,I648*LOOKUP(I648,{0,158334,300000,550000,708331},{0,0.3,0.2,0.1,0})+LOOKUP(I648,{0,158334,300000,550000,708331},{0,6667,36667,91667,162500})),0)-LOOKUP(I648,{0,2120834,2162500,2204167,2245834},{48334,40000,26667,13334,0}))*LOOKUP(MAX(0,I648-ROUNDUP(IF(I648&lt;=158333,54167,I648*LOOKUP(I648,{0,158334,300000,550000,708331},{0,0.3,0.2,0.1,0})+LOOKUP(I648,{0,158334,300000,550000,708331},{0,6667,36667,91667,162500})),0)-LOOKUP(I648,{0,2120834,2162500,2204167,2245834},{48334,40000,26667,13334,0})),{0,162501,275001,579167,750001,1500001,3333334},{0.05105,0.1021,0.2042,0.23483,0.33693,0.4084,0.45945})-LOOKUP(MAX(0,I648-ROUNDUP(IF(I648&lt;=158333,54167,I648*LOOKUP(I648,{0,158334,300000,550000,708331},{0,0.3,0.2,0.1,0})+LOOKUP(I648,{0,158334,300000,550000,708331},{0,6667,36667,91667,162500})),0)-LOOKUP(I648,{0,2120834,2162500,2204167,2245834},{48334,40000,26667,13334,0})),{0,162501,275001,579167,750001,1500001,3333334},{0,8296,36374,54113,130688,237893,408061}),-1))</f>
        <v/>
      </c>
      <c r="K648" s="25">
        <f>IF(AND(D648&gt;0,C648&gt;=E648),ROUND(B648*D648,0),0)</f>
        <v/>
      </c>
      <c r="L648" s="25">
        <f>ROUND(K648*0.14575,0)</f>
        <v/>
      </c>
      <c r="M648" s="25">
        <f>IF(K648=0,0,ROUNDDOWN(ROUND((K648-L648)*LOOKUP(I648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48" s="25">
        <f>B648*C648+K648</f>
        <v/>
      </c>
      <c r="O648" s="25">
        <f>H648*C648+L648</f>
        <v/>
      </c>
      <c r="P648" s="25">
        <f>J648*C648+M648</f>
        <v/>
      </c>
      <c r="Q648" s="25">
        <f>IF(F648=1,IF(N648&lt;741000,0,IF(N648&lt;2191000,N648-740000,IF(N648&lt;2193000,1451000,IF(N648&lt;2196000,1453000,IF(N648&lt;2200000,1456000,IF(N648&lt;6600000,ROUND(IF(FLOOR(N648,4000)&lt;=3600000,FLOOR(N648,4000)*0.7-80000,FLOOR(N648,4000)*0.8-440000),0),IF(N648&lt;=8500000,ROUNDDOWN(N648*0.9-1100000,0),N648-1950000))))))),IF(N648&lt;651000,0,IF(N648&lt;1900000,N648-650000,IF(N648&lt;6600000,ROUND(IF(FLOOR(N648,4000)&lt;=3600000,FLOOR(N648,4000)*0.7-80000,FLOOR(N648,4000)*0.8-440000),0),IF(N648&lt;=8500000,ROUNDDOWN(N648*0.9-1100000,0),N648-1950000)))))</f>
        <v/>
      </c>
      <c r="R648" s="25">
        <f>IF(F648=1,LOOKUP(Q648,{0,4890001,6550001,23500001},{1040000,670000,620000,0}),LOOKUP(Q648,{0,1320001,3360001,4890001,6550001,23500001},{950000,880000,680000,630000,580000,0}))</f>
        <v/>
      </c>
      <c r="S648" s="25">
        <f>MAX(0,ROUNDDOWN(Q648-O648-R648-G648,-3))</f>
        <v/>
      </c>
      <c r="T648" s="25">
        <f>IF(S648&lt;=0,0,ROUNDDOWN(S648*LOOKUP(S648,{0,1950001,3300001,6950001,9000001,18000001,40000001},{0.05,0.1,0.2,0.23,0.33,0.4,0.45})-LOOKUP(S648,{0,1950001,3300001,6950001,9000001,18000001,40000001},{0,97500,427500,636000,1536000,2796000,4796000}),0)+ROUNDDOWN(ROUNDDOWN(S648*LOOKUP(S648,{0,1950001,3300001,6950001,9000001,18000001,40000001},{0.05,0.1,0.2,0.23,0.33,0.4,0.45})-LOOKUP(S648,{0,1950001,3300001,6950001,9000001,18000001,40000001},{0,97500,427500,636000,1536000,2796000,4796000}),0)*0.021,0))</f>
        <v/>
      </c>
      <c r="U648" s="25">
        <f>P648-T648</f>
        <v/>
      </c>
      <c r="V648" s="26">
        <f>IF(AND(P648&gt;0,T648=0),1,0)</f>
        <v/>
      </c>
    </row>
    <row r="649">
      <c r="A649" t="inlineStr">
        <is>
          <t>1万円刻み</t>
        </is>
      </c>
      <c r="B649" s="25">
        <f>'4_1万円刻み'!$A$41</f>
        <v/>
      </c>
      <c r="C649" s="26" t="n">
        <v>11</v>
      </c>
      <c r="D649" s="27" t="n">
        <v>0</v>
      </c>
      <c r="E649" s="26" t="n">
        <v>7</v>
      </c>
      <c r="F649" s="26" t="n">
        <v>1</v>
      </c>
      <c r="G649" s="25" t="n">
        <v>0</v>
      </c>
      <c r="H649" s="25">
        <f>ROUND(B649*0.14575,0)</f>
        <v/>
      </c>
      <c r="I649" s="25">
        <f>B649-H649</f>
        <v/>
      </c>
      <c r="J649" s="25">
        <f>IF(MAX(0,I649-ROUNDUP(IF(I649&lt;=158333,54167,I649*LOOKUP(I649,{0,158334,300000,550000,708331},{0,0.3,0.2,0.1,0})+LOOKUP(I649,{0,158334,300000,550000,708331},{0,6667,36667,91667,162500})),0)-LOOKUP(I649,{0,2120834,2162500,2204167,2245834},{48334,40000,26667,13334,0}))&lt;=0,0,ROUND(MAX(0,I649-ROUNDUP(IF(I649&lt;=158333,54167,I649*LOOKUP(I649,{0,158334,300000,550000,708331},{0,0.3,0.2,0.1,0})+LOOKUP(I649,{0,158334,300000,550000,708331},{0,6667,36667,91667,162500})),0)-LOOKUP(I649,{0,2120834,2162500,2204167,2245834},{48334,40000,26667,13334,0}))*LOOKUP(MAX(0,I649-ROUNDUP(IF(I649&lt;=158333,54167,I649*LOOKUP(I649,{0,158334,300000,550000,708331},{0,0.3,0.2,0.1,0})+LOOKUP(I649,{0,158334,300000,550000,708331},{0,6667,36667,91667,162500})),0)-LOOKUP(I649,{0,2120834,2162500,2204167,2245834},{48334,40000,26667,13334,0})),{0,162501,275001,579167,750001,1500001,3333334},{0.05105,0.1021,0.2042,0.23483,0.33693,0.4084,0.45945})-LOOKUP(MAX(0,I649-ROUNDUP(IF(I649&lt;=158333,54167,I649*LOOKUP(I649,{0,158334,300000,550000,708331},{0,0.3,0.2,0.1,0})+LOOKUP(I649,{0,158334,300000,550000,708331},{0,6667,36667,91667,162500})),0)-LOOKUP(I649,{0,2120834,2162500,2204167,2245834},{48334,40000,26667,13334,0})),{0,162501,275001,579167,750001,1500001,3333334},{0,8296,36374,54113,130688,237893,408061}),-1))</f>
        <v/>
      </c>
      <c r="K649" s="25">
        <f>IF(AND(D649&gt;0,C649&gt;=E649),ROUND(B649*D649,0),0)</f>
        <v/>
      </c>
      <c r="L649" s="25">
        <f>ROUND(K649*0.14575,0)</f>
        <v/>
      </c>
      <c r="M649" s="25">
        <f>IF(K649=0,0,ROUNDDOWN(ROUND((K649-L649)*LOOKUP(I649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49" s="25">
        <f>B649*C649+K649</f>
        <v/>
      </c>
      <c r="O649" s="25">
        <f>H649*C649+L649</f>
        <v/>
      </c>
      <c r="P649" s="25">
        <f>J649*C649+M649</f>
        <v/>
      </c>
      <c r="Q649" s="25">
        <f>IF(F649=1,IF(N649&lt;741000,0,IF(N649&lt;2191000,N649-740000,IF(N649&lt;2193000,1451000,IF(N649&lt;2196000,1453000,IF(N649&lt;2200000,1456000,IF(N649&lt;6600000,ROUND(IF(FLOOR(N649,4000)&lt;=3600000,FLOOR(N649,4000)*0.7-80000,FLOOR(N649,4000)*0.8-440000),0),IF(N649&lt;=8500000,ROUNDDOWN(N649*0.9-1100000,0),N649-1950000))))))),IF(N649&lt;651000,0,IF(N649&lt;1900000,N649-650000,IF(N649&lt;6600000,ROUND(IF(FLOOR(N649,4000)&lt;=3600000,FLOOR(N649,4000)*0.7-80000,FLOOR(N649,4000)*0.8-440000),0),IF(N649&lt;=8500000,ROUNDDOWN(N649*0.9-1100000,0),N649-1950000)))))</f>
        <v/>
      </c>
      <c r="R649" s="25">
        <f>IF(F649=1,LOOKUP(Q649,{0,4890001,6550001,23500001},{1040000,670000,620000,0}),LOOKUP(Q649,{0,1320001,3360001,4890001,6550001,23500001},{950000,880000,680000,630000,580000,0}))</f>
        <v/>
      </c>
      <c r="S649" s="25">
        <f>MAX(0,ROUNDDOWN(Q649-O649-R649-G649,-3))</f>
        <v/>
      </c>
      <c r="T649" s="25">
        <f>IF(S649&lt;=0,0,ROUNDDOWN(S649*LOOKUP(S649,{0,1950001,3300001,6950001,9000001,18000001,40000001},{0.05,0.1,0.2,0.23,0.33,0.4,0.45})-LOOKUP(S649,{0,1950001,3300001,6950001,9000001,18000001,40000001},{0,97500,427500,636000,1536000,2796000,4796000}),0)+ROUNDDOWN(ROUNDDOWN(S649*LOOKUP(S649,{0,1950001,3300001,6950001,9000001,18000001,40000001},{0.05,0.1,0.2,0.23,0.33,0.4,0.45})-LOOKUP(S649,{0,1950001,3300001,6950001,9000001,18000001,40000001},{0,97500,427500,636000,1536000,2796000,4796000}),0)*0.021,0))</f>
        <v/>
      </c>
      <c r="U649" s="25">
        <f>P649-T649</f>
        <v/>
      </c>
      <c r="V649" s="26">
        <f>IF(AND(P649&gt;0,T649=0),1,0)</f>
        <v/>
      </c>
    </row>
    <row r="650">
      <c r="A650" t="inlineStr">
        <is>
          <t>1万円刻み</t>
        </is>
      </c>
      <c r="B650" s="25">
        <f>'4_1万円刻み'!$A$41</f>
        <v/>
      </c>
      <c r="C650" s="26" t="n">
        <v>12</v>
      </c>
      <c r="D650" s="27" t="n">
        <v>0</v>
      </c>
      <c r="E650" s="26" t="n">
        <v>7</v>
      </c>
      <c r="F650" s="26" t="n">
        <v>1</v>
      </c>
      <c r="G650" s="25" t="n">
        <v>0</v>
      </c>
      <c r="H650" s="25">
        <f>ROUND(B650*0.14575,0)</f>
        <v/>
      </c>
      <c r="I650" s="25">
        <f>B650-H650</f>
        <v/>
      </c>
      <c r="J650" s="25">
        <f>IF(MAX(0,I650-ROUNDUP(IF(I650&lt;=158333,54167,I650*LOOKUP(I650,{0,158334,300000,550000,708331},{0,0.3,0.2,0.1,0})+LOOKUP(I650,{0,158334,300000,550000,708331},{0,6667,36667,91667,162500})),0)-LOOKUP(I650,{0,2120834,2162500,2204167,2245834},{48334,40000,26667,13334,0}))&lt;=0,0,ROUND(MAX(0,I650-ROUNDUP(IF(I650&lt;=158333,54167,I650*LOOKUP(I650,{0,158334,300000,550000,708331},{0,0.3,0.2,0.1,0})+LOOKUP(I650,{0,158334,300000,550000,708331},{0,6667,36667,91667,162500})),0)-LOOKUP(I650,{0,2120834,2162500,2204167,2245834},{48334,40000,26667,13334,0}))*LOOKUP(MAX(0,I650-ROUNDUP(IF(I650&lt;=158333,54167,I650*LOOKUP(I650,{0,158334,300000,550000,708331},{0,0.3,0.2,0.1,0})+LOOKUP(I650,{0,158334,300000,550000,708331},{0,6667,36667,91667,162500})),0)-LOOKUP(I650,{0,2120834,2162500,2204167,2245834},{48334,40000,26667,13334,0})),{0,162501,275001,579167,750001,1500001,3333334},{0.05105,0.1021,0.2042,0.23483,0.33693,0.4084,0.45945})-LOOKUP(MAX(0,I650-ROUNDUP(IF(I650&lt;=158333,54167,I650*LOOKUP(I650,{0,158334,300000,550000,708331},{0,0.3,0.2,0.1,0})+LOOKUP(I650,{0,158334,300000,550000,708331},{0,6667,36667,91667,162500})),0)-LOOKUP(I650,{0,2120834,2162500,2204167,2245834},{48334,40000,26667,13334,0})),{0,162501,275001,579167,750001,1500001,3333334},{0,8296,36374,54113,130688,237893,408061}),-1))</f>
        <v/>
      </c>
      <c r="K650" s="25">
        <f>IF(AND(D650&gt;0,C650&gt;=E650),ROUND(B650*D650,0),0)</f>
        <v/>
      </c>
      <c r="L650" s="25">
        <f>ROUND(K650*0.14575,0)</f>
        <v/>
      </c>
      <c r="M650" s="25">
        <f>IF(K650=0,0,ROUNDDOWN(ROUND((K650-L650)*LOOKUP(I650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50" s="25">
        <f>B650*C650+K650</f>
        <v/>
      </c>
      <c r="O650" s="25">
        <f>H650*C650+L650</f>
        <v/>
      </c>
      <c r="P650" s="25">
        <f>J650*C650+M650</f>
        <v/>
      </c>
      <c r="Q650" s="25">
        <f>IF(F650=1,IF(N650&lt;741000,0,IF(N650&lt;2191000,N650-740000,IF(N650&lt;2193000,1451000,IF(N650&lt;2196000,1453000,IF(N650&lt;2200000,1456000,IF(N650&lt;6600000,ROUND(IF(FLOOR(N650,4000)&lt;=3600000,FLOOR(N650,4000)*0.7-80000,FLOOR(N650,4000)*0.8-440000),0),IF(N650&lt;=8500000,ROUNDDOWN(N650*0.9-1100000,0),N650-1950000))))))),IF(N650&lt;651000,0,IF(N650&lt;1900000,N650-650000,IF(N650&lt;6600000,ROUND(IF(FLOOR(N650,4000)&lt;=3600000,FLOOR(N650,4000)*0.7-80000,FLOOR(N650,4000)*0.8-440000),0),IF(N650&lt;=8500000,ROUNDDOWN(N650*0.9-1100000,0),N650-1950000)))))</f>
        <v/>
      </c>
      <c r="R650" s="25">
        <f>IF(F650=1,LOOKUP(Q650,{0,4890001,6550001,23500001},{1040000,670000,620000,0}),LOOKUP(Q650,{0,1320001,3360001,4890001,6550001,23500001},{950000,880000,680000,630000,580000,0}))</f>
        <v/>
      </c>
      <c r="S650" s="25">
        <f>MAX(0,ROUNDDOWN(Q650-O650-R650-G650,-3))</f>
        <v/>
      </c>
      <c r="T650" s="25">
        <f>IF(S650&lt;=0,0,ROUNDDOWN(S650*LOOKUP(S650,{0,1950001,3300001,6950001,9000001,18000001,40000001},{0.05,0.1,0.2,0.23,0.33,0.4,0.45})-LOOKUP(S650,{0,1950001,3300001,6950001,9000001,18000001,40000001},{0,97500,427500,636000,1536000,2796000,4796000}),0)+ROUNDDOWN(ROUNDDOWN(S650*LOOKUP(S650,{0,1950001,3300001,6950001,9000001,18000001,40000001},{0.05,0.1,0.2,0.23,0.33,0.4,0.45})-LOOKUP(S650,{0,1950001,3300001,6950001,9000001,18000001,40000001},{0,97500,427500,636000,1536000,2796000,4796000}),0)*0.021,0))</f>
        <v/>
      </c>
      <c r="U650" s="25">
        <f>P650-T650</f>
        <v/>
      </c>
      <c r="V650" s="26">
        <f>IF(AND(P650&gt;0,T650=0),1,0)</f>
        <v/>
      </c>
    </row>
    <row r="651">
      <c r="A651" t="inlineStr">
        <is>
          <t>1万円刻み</t>
        </is>
      </c>
      <c r="B651" s="25">
        <f>'4_1万円刻み'!$A$42</f>
        <v/>
      </c>
      <c r="C651" s="26" t="n">
        <v>1</v>
      </c>
      <c r="D651" s="27" t="n">
        <v>0</v>
      </c>
      <c r="E651" s="26" t="n">
        <v>7</v>
      </c>
      <c r="F651" s="26" t="n">
        <v>1</v>
      </c>
      <c r="G651" s="25" t="n">
        <v>0</v>
      </c>
      <c r="H651" s="25">
        <f>ROUND(B651*0.14575,0)</f>
        <v/>
      </c>
      <c r="I651" s="25">
        <f>B651-H651</f>
        <v/>
      </c>
      <c r="J651" s="25">
        <f>IF(MAX(0,I651-ROUNDUP(IF(I651&lt;=158333,54167,I651*LOOKUP(I651,{0,158334,300000,550000,708331},{0,0.3,0.2,0.1,0})+LOOKUP(I651,{0,158334,300000,550000,708331},{0,6667,36667,91667,162500})),0)-LOOKUP(I651,{0,2120834,2162500,2204167,2245834},{48334,40000,26667,13334,0}))&lt;=0,0,ROUND(MAX(0,I651-ROUNDUP(IF(I651&lt;=158333,54167,I651*LOOKUP(I651,{0,158334,300000,550000,708331},{0,0.3,0.2,0.1,0})+LOOKUP(I651,{0,158334,300000,550000,708331},{0,6667,36667,91667,162500})),0)-LOOKUP(I651,{0,2120834,2162500,2204167,2245834},{48334,40000,26667,13334,0}))*LOOKUP(MAX(0,I651-ROUNDUP(IF(I651&lt;=158333,54167,I651*LOOKUP(I651,{0,158334,300000,550000,708331},{0,0.3,0.2,0.1,0})+LOOKUP(I651,{0,158334,300000,550000,708331},{0,6667,36667,91667,162500})),0)-LOOKUP(I651,{0,2120834,2162500,2204167,2245834},{48334,40000,26667,13334,0})),{0,162501,275001,579167,750001,1500001,3333334},{0.05105,0.1021,0.2042,0.23483,0.33693,0.4084,0.45945})-LOOKUP(MAX(0,I651-ROUNDUP(IF(I651&lt;=158333,54167,I651*LOOKUP(I651,{0,158334,300000,550000,708331},{0,0.3,0.2,0.1,0})+LOOKUP(I651,{0,158334,300000,550000,708331},{0,6667,36667,91667,162500})),0)-LOOKUP(I651,{0,2120834,2162500,2204167,2245834},{48334,40000,26667,13334,0})),{0,162501,275001,579167,750001,1500001,3333334},{0,8296,36374,54113,130688,237893,408061}),-1))</f>
        <v/>
      </c>
      <c r="K651" s="25">
        <f>IF(AND(D651&gt;0,C651&gt;=E651),ROUND(B651*D651,0),0)</f>
        <v/>
      </c>
      <c r="L651" s="25">
        <f>ROUND(K651*0.14575,0)</f>
        <v/>
      </c>
      <c r="M651" s="25">
        <f>IF(K651=0,0,ROUNDDOWN(ROUND((K651-L651)*LOOKUP(I651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51" s="25">
        <f>B651*C651+K651</f>
        <v/>
      </c>
      <c r="O651" s="25">
        <f>H651*C651+L651</f>
        <v/>
      </c>
      <c r="P651" s="25">
        <f>J651*C651+M651</f>
        <v/>
      </c>
      <c r="Q651" s="25">
        <f>IF(F651=1,IF(N651&lt;741000,0,IF(N651&lt;2191000,N651-740000,IF(N651&lt;2193000,1451000,IF(N651&lt;2196000,1453000,IF(N651&lt;2200000,1456000,IF(N651&lt;6600000,ROUND(IF(FLOOR(N651,4000)&lt;=3600000,FLOOR(N651,4000)*0.7-80000,FLOOR(N651,4000)*0.8-440000),0),IF(N651&lt;=8500000,ROUNDDOWN(N651*0.9-1100000,0),N651-1950000))))))),IF(N651&lt;651000,0,IF(N651&lt;1900000,N651-650000,IF(N651&lt;6600000,ROUND(IF(FLOOR(N651,4000)&lt;=3600000,FLOOR(N651,4000)*0.7-80000,FLOOR(N651,4000)*0.8-440000),0),IF(N651&lt;=8500000,ROUNDDOWN(N651*0.9-1100000,0),N651-1950000)))))</f>
        <v/>
      </c>
      <c r="R651" s="25">
        <f>IF(F651=1,LOOKUP(Q651,{0,4890001,6550001,23500001},{1040000,670000,620000,0}),LOOKUP(Q651,{0,1320001,3360001,4890001,6550001,23500001},{950000,880000,680000,630000,580000,0}))</f>
        <v/>
      </c>
      <c r="S651" s="25">
        <f>MAX(0,ROUNDDOWN(Q651-O651-R651-G651,-3))</f>
        <v/>
      </c>
      <c r="T651" s="25">
        <f>IF(S651&lt;=0,0,ROUNDDOWN(S651*LOOKUP(S651,{0,1950001,3300001,6950001,9000001,18000001,40000001},{0.05,0.1,0.2,0.23,0.33,0.4,0.45})-LOOKUP(S651,{0,1950001,3300001,6950001,9000001,18000001,40000001},{0,97500,427500,636000,1536000,2796000,4796000}),0)+ROUNDDOWN(ROUNDDOWN(S651*LOOKUP(S651,{0,1950001,3300001,6950001,9000001,18000001,40000001},{0.05,0.1,0.2,0.23,0.33,0.4,0.45})-LOOKUP(S651,{0,1950001,3300001,6950001,9000001,18000001,40000001},{0,97500,427500,636000,1536000,2796000,4796000}),0)*0.021,0))</f>
        <v/>
      </c>
      <c r="U651" s="25">
        <f>P651-T651</f>
        <v/>
      </c>
      <c r="V651" s="26">
        <f>IF(AND(P651&gt;0,T651=0),1,0)</f>
        <v/>
      </c>
    </row>
    <row r="652">
      <c r="A652" t="inlineStr">
        <is>
          <t>1万円刻み</t>
        </is>
      </c>
      <c r="B652" s="25">
        <f>'4_1万円刻み'!$A$42</f>
        <v/>
      </c>
      <c r="C652" s="26" t="n">
        <v>2</v>
      </c>
      <c r="D652" s="27" t="n">
        <v>0</v>
      </c>
      <c r="E652" s="26" t="n">
        <v>7</v>
      </c>
      <c r="F652" s="26" t="n">
        <v>1</v>
      </c>
      <c r="G652" s="25" t="n">
        <v>0</v>
      </c>
      <c r="H652" s="25">
        <f>ROUND(B652*0.14575,0)</f>
        <v/>
      </c>
      <c r="I652" s="25">
        <f>B652-H652</f>
        <v/>
      </c>
      <c r="J652" s="25">
        <f>IF(MAX(0,I652-ROUNDUP(IF(I652&lt;=158333,54167,I652*LOOKUP(I652,{0,158334,300000,550000,708331},{0,0.3,0.2,0.1,0})+LOOKUP(I652,{0,158334,300000,550000,708331},{0,6667,36667,91667,162500})),0)-LOOKUP(I652,{0,2120834,2162500,2204167,2245834},{48334,40000,26667,13334,0}))&lt;=0,0,ROUND(MAX(0,I652-ROUNDUP(IF(I652&lt;=158333,54167,I652*LOOKUP(I652,{0,158334,300000,550000,708331},{0,0.3,0.2,0.1,0})+LOOKUP(I652,{0,158334,300000,550000,708331},{0,6667,36667,91667,162500})),0)-LOOKUP(I652,{0,2120834,2162500,2204167,2245834},{48334,40000,26667,13334,0}))*LOOKUP(MAX(0,I652-ROUNDUP(IF(I652&lt;=158333,54167,I652*LOOKUP(I652,{0,158334,300000,550000,708331},{0,0.3,0.2,0.1,0})+LOOKUP(I652,{0,158334,300000,550000,708331},{0,6667,36667,91667,162500})),0)-LOOKUP(I652,{0,2120834,2162500,2204167,2245834},{48334,40000,26667,13334,0})),{0,162501,275001,579167,750001,1500001,3333334},{0.05105,0.1021,0.2042,0.23483,0.33693,0.4084,0.45945})-LOOKUP(MAX(0,I652-ROUNDUP(IF(I652&lt;=158333,54167,I652*LOOKUP(I652,{0,158334,300000,550000,708331},{0,0.3,0.2,0.1,0})+LOOKUP(I652,{0,158334,300000,550000,708331},{0,6667,36667,91667,162500})),0)-LOOKUP(I652,{0,2120834,2162500,2204167,2245834},{48334,40000,26667,13334,0})),{0,162501,275001,579167,750001,1500001,3333334},{0,8296,36374,54113,130688,237893,408061}),-1))</f>
        <v/>
      </c>
      <c r="K652" s="25">
        <f>IF(AND(D652&gt;0,C652&gt;=E652),ROUND(B652*D652,0),0)</f>
        <v/>
      </c>
      <c r="L652" s="25">
        <f>ROUND(K652*0.14575,0)</f>
        <v/>
      </c>
      <c r="M652" s="25">
        <f>IF(K652=0,0,ROUNDDOWN(ROUND((K652-L652)*LOOKUP(I652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52" s="25">
        <f>B652*C652+K652</f>
        <v/>
      </c>
      <c r="O652" s="25">
        <f>H652*C652+L652</f>
        <v/>
      </c>
      <c r="P652" s="25">
        <f>J652*C652+M652</f>
        <v/>
      </c>
      <c r="Q652" s="25">
        <f>IF(F652=1,IF(N652&lt;741000,0,IF(N652&lt;2191000,N652-740000,IF(N652&lt;2193000,1451000,IF(N652&lt;2196000,1453000,IF(N652&lt;2200000,1456000,IF(N652&lt;6600000,ROUND(IF(FLOOR(N652,4000)&lt;=3600000,FLOOR(N652,4000)*0.7-80000,FLOOR(N652,4000)*0.8-440000),0),IF(N652&lt;=8500000,ROUNDDOWN(N652*0.9-1100000,0),N652-1950000))))))),IF(N652&lt;651000,0,IF(N652&lt;1900000,N652-650000,IF(N652&lt;6600000,ROUND(IF(FLOOR(N652,4000)&lt;=3600000,FLOOR(N652,4000)*0.7-80000,FLOOR(N652,4000)*0.8-440000),0),IF(N652&lt;=8500000,ROUNDDOWN(N652*0.9-1100000,0),N652-1950000)))))</f>
        <v/>
      </c>
      <c r="R652" s="25">
        <f>IF(F652=1,LOOKUP(Q652,{0,4890001,6550001,23500001},{1040000,670000,620000,0}),LOOKUP(Q652,{0,1320001,3360001,4890001,6550001,23500001},{950000,880000,680000,630000,580000,0}))</f>
        <v/>
      </c>
      <c r="S652" s="25">
        <f>MAX(0,ROUNDDOWN(Q652-O652-R652-G652,-3))</f>
        <v/>
      </c>
      <c r="T652" s="25">
        <f>IF(S652&lt;=0,0,ROUNDDOWN(S652*LOOKUP(S652,{0,1950001,3300001,6950001,9000001,18000001,40000001},{0.05,0.1,0.2,0.23,0.33,0.4,0.45})-LOOKUP(S652,{0,1950001,3300001,6950001,9000001,18000001,40000001},{0,97500,427500,636000,1536000,2796000,4796000}),0)+ROUNDDOWN(ROUNDDOWN(S652*LOOKUP(S652,{0,1950001,3300001,6950001,9000001,18000001,40000001},{0.05,0.1,0.2,0.23,0.33,0.4,0.45})-LOOKUP(S652,{0,1950001,3300001,6950001,9000001,18000001,40000001},{0,97500,427500,636000,1536000,2796000,4796000}),0)*0.021,0))</f>
        <v/>
      </c>
      <c r="U652" s="25">
        <f>P652-T652</f>
        <v/>
      </c>
      <c r="V652" s="26">
        <f>IF(AND(P652&gt;0,T652=0),1,0)</f>
        <v/>
      </c>
    </row>
    <row r="653">
      <c r="A653" t="inlineStr">
        <is>
          <t>1万円刻み</t>
        </is>
      </c>
      <c r="B653" s="25">
        <f>'4_1万円刻み'!$A$42</f>
        <v/>
      </c>
      <c r="C653" s="26" t="n">
        <v>3</v>
      </c>
      <c r="D653" s="27" t="n">
        <v>0</v>
      </c>
      <c r="E653" s="26" t="n">
        <v>7</v>
      </c>
      <c r="F653" s="26" t="n">
        <v>1</v>
      </c>
      <c r="G653" s="25" t="n">
        <v>0</v>
      </c>
      <c r="H653" s="25">
        <f>ROUND(B653*0.14575,0)</f>
        <v/>
      </c>
      <c r="I653" s="25">
        <f>B653-H653</f>
        <v/>
      </c>
      <c r="J653" s="25">
        <f>IF(MAX(0,I653-ROUNDUP(IF(I653&lt;=158333,54167,I653*LOOKUP(I653,{0,158334,300000,550000,708331},{0,0.3,0.2,0.1,0})+LOOKUP(I653,{0,158334,300000,550000,708331},{0,6667,36667,91667,162500})),0)-LOOKUP(I653,{0,2120834,2162500,2204167,2245834},{48334,40000,26667,13334,0}))&lt;=0,0,ROUND(MAX(0,I653-ROUNDUP(IF(I653&lt;=158333,54167,I653*LOOKUP(I653,{0,158334,300000,550000,708331},{0,0.3,0.2,0.1,0})+LOOKUP(I653,{0,158334,300000,550000,708331},{0,6667,36667,91667,162500})),0)-LOOKUP(I653,{0,2120834,2162500,2204167,2245834},{48334,40000,26667,13334,0}))*LOOKUP(MAX(0,I653-ROUNDUP(IF(I653&lt;=158333,54167,I653*LOOKUP(I653,{0,158334,300000,550000,708331},{0,0.3,0.2,0.1,0})+LOOKUP(I653,{0,158334,300000,550000,708331},{0,6667,36667,91667,162500})),0)-LOOKUP(I653,{0,2120834,2162500,2204167,2245834},{48334,40000,26667,13334,0})),{0,162501,275001,579167,750001,1500001,3333334},{0.05105,0.1021,0.2042,0.23483,0.33693,0.4084,0.45945})-LOOKUP(MAX(0,I653-ROUNDUP(IF(I653&lt;=158333,54167,I653*LOOKUP(I653,{0,158334,300000,550000,708331},{0,0.3,0.2,0.1,0})+LOOKUP(I653,{0,158334,300000,550000,708331},{0,6667,36667,91667,162500})),0)-LOOKUP(I653,{0,2120834,2162500,2204167,2245834},{48334,40000,26667,13334,0})),{0,162501,275001,579167,750001,1500001,3333334},{0,8296,36374,54113,130688,237893,408061}),-1))</f>
        <v/>
      </c>
      <c r="K653" s="25">
        <f>IF(AND(D653&gt;0,C653&gt;=E653),ROUND(B653*D653,0),0)</f>
        <v/>
      </c>
      <c r="L653" s="25">
        <f>ROUND(K653*0.14575,0)</f>
        <v/>
      </c>
      <c r="M653" s="25">
        <f>IF(K653=0,0,ROUNDDOWN(ROUND((K653-L653)*LOOKUP(I653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53" s="25">
        <f>B653*C653+K653</f>
        <v/>
      </c>
      <c r="O653" s="25">
        <f>H653*C653+L653</f>
        <v/>
      </c>
      <c r="P653" s="25">
        <f>J653*C653+M653</f>
        <v/>
      </c>
      <c r="Q653" s="25">
        <f>IF(F653=1,IF(N653&lt;741000,0,IF(N653&lt;2191000,N653-740000,IF(N653&lt;2193000,1451000,IF(N653&lt;2196000,1453000,IF(N653&lt;2200000,1456000,IF(N653&lt;6600000,ROUND(IF(FLOOR(N653,4000)&lt;=3600000,FLOOR(N653,4000)*0.7-80000,FLOOR(N653,4000)*0.8-440000),0),IF(N653&lt;=8500000,ROUNDDOWN(N653*0.9-1100000,0),N653-1950000))))))),IF(N653&lt;651000,0,IF(N653&lt;1900000,N653-650000,IF(N653&lt;6600000,ROUND(IF(FLOOR(N653,4000)&lt;=3600000,FLOOR(N653,4000)*0.7-80000,FLOOR(N653,4000)*0.8-440000),0),IF(N653&lt;=8500000,ROUNDDOWN(N653*0.9-1100000,0),N653-1950000)))))</f>
        <v/>
      </c>
      <c r="R653" s="25">
        <f>IF(F653=1,LOOKUP(Q653,{0,4890001,6550001,23500001},{1040000,670000,620000,0}),LOOKUP(Q653,{0,1320001,3360001,4890001,6550001,23500001},{950000,880000,680000,630000,580000,0}))</f>
        <v/>
      </c>
      <c r="S653" s="25">
        <f>MAX(0,ROUNDDOWN(Q653-O653-R653-G653,-3))</f>
        <v/>
      </c>
      <c r="T653" s="25">
        <f>IF(S653&lt;=0,0,ROUNDDOWN(S653*LOOKUP(S653,{0,1950001,3300001,6950001,9000001,18000001,40000001},{0.05,0.1,0.2,0.23,0.33,0.4,0.45})-LOOKUP(S653,{0,1950001,3300001,6950001,9000001,18000001,40000001},{0,97500,427500,636000,1536000,2796000,4796000}),0)+ROUNDDOWN(ROUNDDOWN(S653*LOOKUP(S653,{0,1950001,3300001,6950001,9000001,18000001,40000001},{0.05,0.1,0.2,0.23,0.33,0.4,0.45})-LOOKUP(S653,{0,1950001,3300001,6950001,9000001,18000001,40000001},{0,97500,427500,636000,1536000,2796000,4796000}),0)*0.021,0))</f>
        <v/>
      </c>
      <c r="U653" s="25">
        <f>P653-T653</f>
        <v/>
      </c>
      <c r="V653" s="26">
        <f>IF(AND(P653&gt;0,T653=0),1,0)</f>
        <v/>
      </c>
    </row>
    <row r="654">
      <c r="A654" t="inlineStr">
        <is>
          <t>1万円刻み</t>
        </is>
      </c>
      <c r="B654" s="25">
        <f>'4_1万円刻み'!$A$42</f>
        <v/>
      </c>
      <c r="C654" s="26" t="n">
        <v>4</v>
      </c>
      <c r="D654" s="27" t="n">
        <v>0</v>
      </c>
      <c r="E654" s="26" t="n">
        <v>7</v>
      </c>
      <c r="F654" s="26" t="n">
        <v>1</v>
      </c>
      <c r="G654" s="25" t="n">
        <v>0</v>
      </c>
      <c r="H654" s="25">
        <f>ROUND(B654*0.14575,0)</f>
        <v/>
      </c>
      <c r="I654" s="25">
        <f>B654-H654</f>
        <v/>
      </c>
      <c r="J654" s="25">
        <f>IF(MAX(0,I654-ROUNDUP(IF(I654&lt;=158333,54167,I654*LOOKUP(I654,{0,158334,300000,550000,708331},{0,0.3,0.2,0.1,0})+LOOKUP(I654,{0,158334,300000,550000,708331},{0,6667,36667,91667,162500})),0)-LOOKUP(I654,{0,2120834,2162500,2204167,2245834},{48334,40000,26667,13334,0}))&lt;=0,0,ROUND(MAX(0,I654-ROUNDUP(IF(I654&lt;=158333,54167,I654*LOOKUP(I654,{0,158334,300000,550000,708331},{0,0.3,0.2,0.1,0})+LOOKUP(I654,{0,158334,300000,550000,708331},{0,6667,36667,91667,162500})),0)-LOOKUP(I654,{0,2120834,2162500,2204167,2245834},{48334,40000,26667,13334,0}))*LOOKUP(MAX(0,I654-ROUNDUP(IF(I654&lt;=158333,54167,I654*LOOKUP(I654,{0,158334,300000,550000,708331},{0,0.3,0.2,0.1,0})+LOOKUP(I654,{0,158334,300000,550000,708331},{0,6667,36667,91667,162500})),0)-LOOKUP(I654,{0,2120834,2162500,2204167,2245834},{48334,40000,26667,13334,0})),{0,162501,275001,579167,750001,1500001,3333334},{0.05105,0.1021,0.2042,0.23483,0.33693,0.4084,0.45945})-LOOKUP(MAX(0,I654-ROUNDUP(IF(I654&lt;=158333,54167,I654*LOOKUP(I654,{0,158334,300000,550000,708331},{0,0.3,0.2,0.1,0})+LOOKUP(I654,{0,158334,300000,550000,708331},{0,6667,36667,91667,162500})),0)-LOOKUP(I654,{0,2120834,2162500,2204167,2245834},{48334,40000,26667,13334,0})),{0,162501,275001,579167,750001,1500001,3333334},{0,8296,36374,54113,130688,237893,408061}),-1))</f>
        <v/>
      </c>
      <c r="K654" s="25">
        <f>IF(AND(D654&gt;0,C654&gt;=E654),ROUND(B654*D654,0),0)</f>
        <v/>
      </c>
      <c r="L654" s="25">
        <f>ROUND(K654*0.14575,0)</f>
        <v/>
      </c>
      <c r="M654" s="25">
        <f>IF(K654=0,0,ROUNDDOWN(ROUND((K654-L654)*LOOKUP(I654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54" s="25">
        <f>B654*C654+K654</f>
        <v/>
      </c>
      <c r="O654" s="25">
        <f>H654*C654+L654</f>
        <v/>
      </c>
      <c r="P654" s="25">
        <f>J654*C654+M654</f>
        <v/>
      </c>
      <c r="Q654" s="25">
        <f>IF(F654=1,IF(N654&lt;741000,0,IF(N654&lt;2191000,N654-740000,IF(N654&lt;2193000,1451000,IF(N654&lt;2196000,1453000,IF(N654&lt;2200000,1456000,IF(N654&lt;6600000,ROUND(IF(FLOOR(N654,4000)&lt;=3600000,FLOOR(N654,4000)*0.7-80000,FLOOR(N654,4000)*0.8-440000),0),IF(N654&lt;=8500000,ROUNDDOWN(N654*0.9-1100000,0),N654-1950000))))))),IF(N654&lt;651000,0,IF(N654&lt;1900000,N654-650000,IF(N654&lt;6600000,ROUND(IF(FLOOR(N654,4000)&lt;=3600000,FLOOR(N654,4000)*0.7-80000,FLOOR(N654,4000)*0.8-440000),0),IF(N654&lt;=8500000,ROUNDDOWN(N654*0.9-1100000,0),N654-1950000)))))</f>
        <v/>
      </c>
      <c r="R654" s="25">
        <f>IF(F654=1,LOOKUP(Q654,{0,4890001,6550001,23500001},{1040000,670000,620000,0}),LOOKUP(Q654,{0,1320001,3360001,4890001,6550001,23500001},{950000,880000,680000,630000,580000,0}))</f>
        <v/>
      </c>
      <c r="S654" s="25">
        <f>MAX(0,ROUNDDOWN(Q654-O654-R654-G654,-3))</f>
        <v/>
      </c>
      <c r="T654" s="25">
        <f>IF(S654&lt;=0,0,ROUNDDOWN(S654*LOOKUP(S654,{0,1950001,3300001,6950001,9000001,18000001,40000001},{0.05,0.1,0.2,0.23,0.33,0.4,0.45})-LOOKUP(S654,{0,1950001,3300001,6950001,9000001,18000001,40000001},{0,97500,427500,636000,1536000,2796000,4796000}),0)+ROUNDDOWN(ROUNDDOWN(S654*LOOKUP(S654,{0,1950001,3300001,6950001,9000001,18000001,40000001},{0.05,0.1,0.2,0.23,0.33,0.4,0.45})-LOOKUP(S654,{0,1950001,3300001,6950001,9000001,18000001,40000001},{0,97500,427500,636000,1536000,2796000,4796000}),0)*0.021,0))</f>
        <v/>
      </c>
      <c r="U654" s="25">
        <f>P654-T654</f>
        <v/>
      </c>
      <c r="V654" s="26">
        <f>IF(AND(P654&gt;0,T654=0),1,0)</f>
        <v/>
      </c>
    </row>
    <row r="655">
      <c r="A655" t="inlineStr">
        <is>
          <t>1万円刻み</t>
        </is>
      </c>
      <c r="B655" s="25">
        <f>'4_1万円刻み'!$A$42</f>
        <v/>
      </c>
      <c r="C655" s="26" t="n">
        <v>5</v>
      </c>
      <c r="D655" s="27" t="n">
        <v>0</v>
      </c>
      <c r="E655" s="26" t="n">
        <v>7</v>
      </c>
      <c r="F655" s="26" t="n">
        <v>1</v>
      </c>
      <c r="G655" s="25" t="n">
        <v>0</v>
      </c>
      <c r="H655" s="25">
        <f>ROUND(B655*0.14575,0)</f>
        <v/>
      </c>
      <c r="I655" s="25">
        <f>B655-H655</f>
        <v/>
      </c>
      <c r="J655" s="25">
        <f>IF(MAX(0,I655-ROUNDUP(IF(I655&lt;=158333,54167,I655*LOOKUP(I655,{0,158334,300000,550000,708331},{0,0.3,0.2,0.1,0})+LOOKUP(I655,{0,158334,300000,550000,708331},{0,6667,36667,91667,162500})),0)-LOOKUP(I655,{0,2120834,2162500,2204167,2245834},{48334,40000,26667,13334,0}))&lt;=0,0,ROUND(MAX(0,I655-ROUNDUP(IF(I655&lt;=158333,54167,I655*LOOKUP(I655,{0,158334,300000,550000,708331},{0,0.3,0.2,0.1,0})+LOOKUP(I655,{0,158334,300000,550000,708331},{0,6667,36667,91667,162500})),0)-LOOKUP(I655,{0,2120834,2162500,2204167,2245834},{48334,40000,26667,13334,0}))*LOOKUP(MAX(0,I655-ROUNDUP(IF(I655&lt;=158333,54167,I655*LOOKUP(I655,{0,158334,300000,550000,708331},{0,0.3,0.2,0.1,0})+LOOKUP(I655,{0,158334,300000,550000,708331},{0,6667,36667,91667,162500})),0)-LOOKUP(I655,{0,2120834,2162500,2204167,2245834},{48334,40000,26667,13334,0})),{0,162501,275001,579167,750001,1500001,3333334},{0.05105,0.1021,0.2042,0.23483,0.33693,0.4084,0.45945})-LOOKUP(MAX(0,I655-ROUNDUP(IF(I655&lt;=158333,54167,I655*LOOKUP(I655,{0,158334,300000,550000,708331},{0,0.3,0.2,0.1,0})+LOOKUP(I655,{0,158334,300000,550000,708331},{0,6667,36667,91667,162500})),0)-LOOKUP(I655,{0,2120834,2162500,2204167,2245834},{48334,40000,26667,13334,0})),{0,162501,275001,579167,750001,1500001,3333334},{0,8296,36374,54113,130688,237893,408061}),-1))</f>
        <v/>
      </c>
      <c r="K655" s="25">
        <f>IF(AND(D655&gt;0,C655&gt;=E655),ROUND(B655*D655,0),0)</f>
        <v/>
      </c>
      <c r="L655" s="25">
        <f>ROUND(K655*0.14575,0)</f>
        <v/>
      </c>
      <c r="M655" s="25">
        <f>IF(K655=0,0,ROUNDDOWN(ROUND((K655-L655)*LOOKUP(I655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55" s="25">
        <f>B655*C655+K655</f>
        <v/>
      </c>
      <c r="O655" s="25">
        <f>H655*C655+L655</f>
        <v/>
      </c>
      <c r="P655" s="25">
        <f>J655*C655+M655</f>
        <v/>
      </c>
      <c r="Q655" s="25">
        <f>IF(F655=1,IF(N655&lt;741000,0,IF(N655&lt;2191000,N655-740000,IF(N655&lt;2193000,1451000,IF(N655&lt;2196000,1453000,IF(N655&lt;2200000,1456000,IF(N655&lt;6600000,ROUND(IF(FLOOR(N655,4000)&lt;=3600000,FLOOR(N655,4000)*0.7-80000,FLOOR(N655,4000)*0.8-440000),0),IF(N655&lt;=8500000,ROUNDDOWN(N655*0.9-1100000,0),N655-1950000))))))),IF(N655&lt;651000,0,IF(N655&lt;1900000,N655-650000,IF(N655&lt;6600000,ROUND(IF(FLOOR(N655,4000)&lt;=3600000,FLOOR(N655,4000)*0.7-80000,FLOOR(N655,4000)*0.8-440000),0),IF(N655&lt;=8500000,ROUNDDOWN(N655*0.9-1100000,0),N655-1950000)))))</f>
        <v/>
      </c>
      <c r="R655" s="25">
        <f>IF(F655=1,LOOKUP(Q655,{0,4890001,6550001,23500001},{1040000,670000,620000,0}),LOOKUP(Q655,{0,1320001,3360001,4890001,6550001,23500001},{950000,880000,680000,630000,580000,0}))</f>
        <v/>
      </c>
      <c r="S655" s="25">
        <f>MAX(0,ROUNDDOWN(Q655-O655-R655-G655,-3))</f>
        <v/>
      </c>
      <c r="T655" s="25">
        <f>IF(S655&lt;=0,0,ROUNDDOWN(S655*LOOKUP(S655,{0,1950001,3300001,6950001,9000001,18000001,40000001},{0.05,0.1,0.2,0.23,0.33,0.4,0.45})-LOOKUP(S655,{0,1950001,3300001,6950001,9000001,18000001,40000001},{0,97500,427500,636000,1536000,2796000,4796000}),0)+ROUNDDOWN(ROUNDDOWN(S655*LOOKUP(S655,{0,1950001,3300001,6950001,9000001,18000001,40000001},{0.05,0.1,0.2,0.23,0.33,0.4,0.45})-LOOKUP(S655,{0,1950001,3300001,6950001,9000001,18000001,40000001},{0,97500,427500,636000,1536000,2796000,4796000}),0)*0.021,0))</f>
        <v/>
      </c>
      <c r="U655" s="25">
        <f>P655-T655</f>
        <v/>
      </c>
      <c r="V655" s="26">
        <f>IF(AND(P655&gt;0,T655=0),1,0)</f>
        <v/>
      </c>
    </row>
    <row r="656">
      <c r="A656" t="inlineStr">
        <is>
          <t>1万円刻み</t>
        </is>
      </c>
      <c r="B656" s="25">
        <f>'4_1万円刻み'!$A$42</f>
        <v/>
      </c>
      <c r="C656" s="26" t="n">
        <v>6</v>
      </c>
      <c r="D656" s="27" t="n">
        <v>0</v>
      </c>
      <c r="E656" s="26" t="n">
        <v>7</v>
      </c>
      <c r="F656" s="26" t="n">
        <v>1</v>
      </c>
      <c r="G656" s="25" t="n">
        <v>0</v>
      </c>
      <c r="H656" s="25">
        <f>ROUND(B656*0.14575,0)</f>
        <v/>
      </c>
      <c r="I656" s="25">
        <f>B656-H656</f>
        <v/>
      </c>
      <c r="J656" s="25">
        <f>IF(MAX(0,I656-ROUNDUP(IF(I656&lt;=158333,54167,I656*LOOKUP(I656,{0,158334,300000,550000,708331},{0,0.3,0.2,0.1,0})+LOOKUP(I656,{0,158334,300000,550000,708331},{0,6667,36667,91667,162500})),0)-LOOKUP(I656,{0,2120834,2162500,2204167,2245834},{48334,40000,26667,13334,0}))&lt;=0,0,ROUND(MAX(0,I656-ROUNDUP(IF(I656&lt;=158333,54167,I656*LOOKUP(I656,{0,158334,300000,550000,708331},{0,0.3,0.2,0.1,0})+LOOKUP(I656,{0,158334,300000,550000,708331},{0,6667,36667,91667,162500})),0)-LOOKUP(I656,{0,2120834,2162500,2204167,2245834},{48334,40000,26667,13334,0}))*LOOKUP(MAX(0,I656-ROUNDUP(IF(I656&lt;=158333,54167,I656*LOOKUP(I656,{0,158334,300000,550000,708331},{0,0.3,0.2,0.1,0})+LOOKUP(I656,{0,158334,300000,550000,708331},{0,6667,36667,91667,162500})),0)-LOOKUP(I656,{0,2120834,2162500,2204167,2245834},{48334,40000,26667,13334,0})),{0,162501,275001,579167,750001,1500001,3333334},{0.05105,0.1021,0.2042,0.23483,0.33693,0.4084,0.45945})-LOOKUP(MAX(0,I656-ROUNDUP(IF(I656&lt;=158333,54167,I656*LOOKUP(I656,{0,158334,300000,550000,708331},{0,0.3,0.2,0.1,0})+LOOKUP(I656,{0,158334,300000,550000,708331},{0,6667,36667,91667,162500})),0)-LOOKUP(I656,{0,2120834,2162500,2204167,2245834},{48334,40000,26667,13334,0})),{0,162501,275001,579167,750001,1500001,3333334},{0,8296,36374,54113,130688,237893,408061}),-1))</f>
        <v/>
      </c>
      <c r="K656" s="25">
        <f>IF(AND(D656&gt;0,C656&gt;=E656),ROUND(B656*D656,0),0)</f>
        <v/>
      </c>
      <c r="L656" s="25">
        <f>ROUND(K656*0.14575,0)</f>
        <v/>
      </c>
      <c r="M656" s="25">
        <f>IF(K656=0,0,ROUNDDOWN(ROUND((K656-L656)*LOOKUP(I656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56" s="25">
        <f>B656*C656+K656</f>
        <v/>
      </c>
      <c r="O656" s="25">
        <f>H656*C656+L656</f>
        <v/>
      </c>
      <c r="P656" s="25">
        <f>J656*C656+M656</f>
        <v/>
      </c>
      <c r="Q656" s="25">
        <f>IF(F656=1,IF(N656&lt;741000,0,IF(N656&lt;2191000,N656-740000,IF(N656&lt;2193000,1451000,IF(N656&lt;2196000,1453000,IF(N656&lt;2200000,1456000,IF(N656&lt;6600000,ROUND(IF(FLOOR(N656,4000)&lt;=3600000,FLOOR(N656,4000)*0.7-80000,FLOOR(N656,4000)*0.8-440000),0),IF(N656&lt;=8500000,ROUNDDOWN(N656*0.9-1100000,0),N656-1950000))))))),IF(N656&lt;651000,0,IF(N656&lt;1900000,N656-650000,IF(N656&lt;6600000,ROUND(IF(FLOOR(N656,4000)&lt;=3600000,FLOOR(N656,4000)*0.7-80000,FLOOR(N656,4000)*0.8-440000),0),IF(N656&lt;=8500000,ROUNDDOWN(N656*0.9-1100000,0),N656-1950000)))))</f>
        <v/>
      </c>
      <c r="R656" s="25">
        <f>IF(F656=1,LOOKUP(Q656,{0,4890001,6550001,23500001},{1040000,670000,620000,0}),LOOKUP(Q656,{0,1320001,3360001,4890001,6550001,23500001},{950000,880000,680000,630000,580000,0}))</f>
        <v/>
      </c>
      <c r="S656" s="25">
        <f>MAX(0,ROUNDDOWN(Q656-O656-R656-G656,-3))</f>
        <v/>
      </c>
      <c r="T656" s="25">
        <f>IF(S656&lt;=0,0,ROUNDDOWN(S656*LOOKUP(S656,{0,1950001,3300001,6950001,9000001,18000001,40000001},{0.05,0.1,0.2,0.23,0.33,0.4,0.45})-LOOKUP(S656,{0,1950001,3300001,6950001,9000001,18000001,40000001},{0,97500,427500,636000,1536000,2796000,4796000}),0)+ROUNDDOWN(ROUNDDOWN(S656*LOOKUP(S656,{0,1950001,3300001,6950001,9000001,18000001,40000001},{0.05,0.1,0.2,0.23,0.33,0.4,0.45})-LOOKUP(S656,{0,1950001,3300001,6950001,9000001,18000001,40000001},{0,97500,427500,636000,1536000,2796000,4796000}),0)*0.021,0))</f>
        <v/>
      </c>
      <c r="U656" s="25">
        <f>P656-T656</f>
        <v/>
      </c>
      <c r="V656" s="26">
        <f>IF(AND(P656&gt;0,T656=0),1,0)</f>
        <v/>
      </c>
    </row>
    <row r="657">
      <c r="A657" t="inlineStr">
        <is>
          <t>1万円刻み</t>
        </is>
      </c>
      <c r="B657" s="25">
        <f>'4_1万円刻み'!$A$42</f>
        <v/>
      </c>
      <c r="C657" s="26" t="n">
        <v>7</v>
      </c>
      <c r="D657" s="27" t="n">
        <v>0</v>
      </c>
      <c r="E657" s="26" t="n">
        <v>7</v>
      </c>
      <c r="F657" s="26" t="n">
        <v>1</v>
      </c>
      <c r="G657" s="25" t="n">
        <v>0</v>
      </c>
      <c r="H657" s="25">
        <f>ROUND(B657*0.14575,0)</f>
        <v/>
      </c>
      <c r="I657" s="25">
        <f>B657-H657</f>
        <v/>
      </c>
      <c r="J657" s="25">
        <f>IF(MAX(0,I657-ROUNDUP(IF(I657&lt;=158333,54167,I657*LOOKUP(I657,{0,158334,300000,550000,708331},{0,0.3,0.2,0.1,0})+LOOKUP(I657,{0,158334,300000,550000,708331},{0,6667,36667,91667,162500})),0)-LOOKUP(I657,{0,2120834,2162500,2204167,2245834},{48334,40000,26667,13334,0}))&lt;=0,0,ROUND(MAX(0,I657-ROUNDUP(IF(I657&lt;=158333,54167,I657*LOOKUP(I657,{0,158334,300000,550000,708331},{0,0.3,0.2,0.1,0})+LOOKUP(I657,{0,158334,300000,550000,708331},{0,6667,36667,91667,162500})),0)-LOOKUP(I657,{0,2120834,2162500,2204167,2245834},{48334,40000,26667,13334,0}))*LOOKUP(MAX(0,I657-ROUNDUP(IF(I657&lt;=158333,54167,I657*LOOKUP(I657,{0,158334,300000,550000,708331},{0,0.3,0.2,0.1,0})+LOOKUP(I657,{0,158334,300000,550000,708331},{0,6667,36667,91667,162500})),0)-LOOKUP(I657,{0,2120834,2162500,2204167,2245834},{48334,40000,26667,13334,0})),{0,162501,275001,579167,750001,1500001,3333334},{0.05105,0.1021,0.2042,0.23483,0.33693,0.4084,0.45945})-LOOKUP(MAX(0,I657-ROUNDUP(IF(I657&lt;=158333,54167,I657*LOOKUP(I657,{0,158334,300000,550000,708331},{0,0.3,0.2,0.1,0})+LOOKUP(I657,{0,158334,300000,550000,708331},{0,6667,36667,91667,162500})),0)-LOOKUP(I657,{0,2120834,2162500,2204167,2245834},{48334,40000,26667,13334,0})),{0,162501,275001,579167,750001,1500001,3333334},{0,8296,36374,54113,130688,237893,408061}),-1))</f>
        <v/>
      </c>
      <c r="K657" s="25">
        <f>IF(AND(D657&gt;0,C657&gt;=E657),ROUND(B657*D657,0),0)</f>
        <v/>
      </c>
      <c r="L657" s="25">
        <f>ROUND(K657*0.14575,0)</f>
        <v/>
      </c>
      <c r="M657" s="25">
        <f>IF(K657=0,0,ROUNDDOWN(ROUND((K657-L657)*LOOKUP(I657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57" s="25">
        <f>B657*C657+K657</f>
        <v/>
      </c>
      <c r="O657" s="25">
        <f>H657*C657+L657</f>
        <v/>
      </c>
      <c r="P657" s="25">
        <f>J657*C657+M657</f>
        <v/>
      </c>
      <c r="Q657" s="25">
        <f>IF(F657=1,IF(N657&lt;741000,0,IF(N657&lt;2191000,N657-740000,IF(N657&lt;2193000,1451000,IF(N657&lt;2196000,1453000,IF(N657&lt;2200000,1456000,IF(N657&lt;6600000,ROUND(IF(FLOOR(N657,4000)&lt;=3600000,FLOOR(N657,4000)*0.7-80000,FLOOR(N657,4000)*0.8-440000),0),IF(N657&lt;=8500000,ROUNDDOWN(N657*0.9-1100000,0),N657-1950000))))))),IF(N657&lt;651000,0,IF(N657&lt;1900000,N657-650000,IF(N657&lt;6600000,ROUND(IF(FLOOR(N657,4000)&lt;=3600000,FLOOR(N657,4000)*0.7-80000,FLOOR(N657,4000)*0.8-440000),0),IF(N657&lt;=8500000,ROUNDDOWN(N657*0.9-1100000,0),N657-1950000)))))</f>
        <v/>
      </c>
      <c r="R657" s="25">
        <f>IF(F657=1,LOOKUP(Q657,{0,4890001,6550001,23500001},{1040000,670000,620000,0}),LOOKUP(Q657,{0,1320001,3360001,4890001,6550001,23500001},{950000,880000,680000,630000,580000,0}))</f>
        <v/>
      </c>
      <c r="S657" s="25">
        <f>MAX(0,ROUNDDOWN(Q657-O657-R657-G657,-3))</f>
        <v/>
      </c>
      <c r="T657" s="25">
        <f>IF(S657&lt;=0,0,ROUNDDOWN(S657*LOOKUP(S657,{0,1950001,3300001,6950001,9000001,18000001,40000001},{0.05,0.1,0.2,0.23,0.33,0.4,0.45})-LOOKUP(S657,{0,1950001,3300001,6950001,9000001,18000001,40000001},{0,97500,427500,636000,1536000,2796000,4796000}),0)+ROUNDDOWN(ROUNDDOWN(S657*LOOKUP(S657,{0,1950001,3300001,6950001,9000001,18000001,40000001},{0.05,0.1,0.2,0.23,0.33,0.4,0.45})-LOOKUP(S657,{0,1950001,3300001,6950001,9000001,18000001,40000001},{0,97500,427500,636000,1536000,2796000,4796000}),0)*0.021,0))</f>
        <v/>
      </c>
      <c r="U657" s="25">
        <f>P657-T657</f>
        <v/>
      </c>
      <c r="V657" s="26">
        <f>IF(AND(P657&gt;0,T657=0),1,0)</f>
        <v/>
      </c>
    </row>
    <row r="658">
      <c r="A658" t="inlineStr">
        <is>
          <t>1万円刻み</t>
        </is>
      </c>
      <c r="B658" s="25">
        <f>'4_1万円刻み'!$A$42</f>
        <v/>
      </c>
      <c r="C658" s="26" t="n">
        <v>8</v>
      </c>
      <c r="D658" s="27" t="n">
        <v>0</v>
      </c>
      <c r="E658" s="26" t="n">
        <v>7</v>
      </c>
      <c r="F658" s="26" t="n">
        <v>1</v>
      </c>
      <c r="G658" s="25" t="n">
        <v>0</v>
      </c>
      <c r="H658" s="25">
        <f>ROUND(B658*0.14575,0)</f>
        <v/>
      </c>
      <c r="I658" s="25">
        <f>B658-H658</f>
        <v/>
      </c>
      <c r="J658" s="25">
        <f>IF(MAX(0,I658-ROUNDUP(IF(I658&lt;=158333,54167,I658*LOOKUP(I658,{0,158334,300000,550000,708331},{0,0.3,0.2,0.1,0})+LOOKUP(I658,{0,158334,300000,550000,708331},{0,6667,36667,91667,162500})),0)-LOOKUP(I658,{0,2120834,2162500,2204167,2245834},{48334,40000,26667,13334,0}))&lt;=0,0,ROUND(MAX(0,I658-ROUNDUP(IF(I658&lt;=158333,54167,I658*LOOKUP(I658,{0,158334,300000,550000,708331},{0,0.3,0.2,0.1,0})+LOOKUP(I658,{0,158334,300000,550000,708331},{0,6667,36667,91667,162500})),0)-LOOKUP(I658,{0,2120834,2162500,2204167,2245834},{48334,40000,26667,13334,0}))*LOOKUP(MAX(0,I658-ROUNDUP(IF(I658&lt;=158333,54167,I658*LOOKUP(I658,{0,158334,300000,550000,708331},{0,0.3,0.2,0.1,0})+LOOKUP(I658,{0,158334,300000,550000,708331},{0,6667,36667,91667,162500})),0)-LOOKUP(I658,{0,2120834,2162500,2204167,2245834},{48334,40000,26667,13334,0})),{0,162501,275001,579167,750001,1500001,3333334},{0.05105,0.1021,0.2042,0.23483,0.33693,0.4084,0.45945})-LOOKUP(MAX(0,I658-ROUNDUP(IF(I658&lt;=158333,54167,I658*LOOKUP(I658,{0,158334,300000,550000,708331},{0,0.3,0.2,0.1,0})+LOOKUP(I658,{0,158334,300000,550000,708331},{0,6667,36667,91667,162500})),0)-LOOKUP(I658,{0,2120834,2162500,2204167,2245834},{48334,40000,26667,13334,0})),{0,162501,275001,579167,750001,1500001,3333334},{0,8296,36374,54113,130688,237893,408061}),-1))</f>
        <v/>
      </c>
      <c r="K658" s="25">
        <f>IF(AND(D658&gt;0,C658&gt;=E658),ROUND(B658*D658,0),0)</f>
        <v/>
      </c>
      <c r="L658" s="25">
        <f>ROUND(K658*0.14575,0)</f>
        <v/>
      </c>
      <c r="M658" s="25">
        <f>IF(K658=0,0,ROUNDDOWN(ROUND((K658-L658)*LOOKUP(I658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58" s="25">
        <f>B658*C658+K658</f>
        <v/>
      </c>
      <c r="O658" s="25">
        <f>H658*C658+L658</f>
        <v/>
      </c>
      <c r="P658" s="25">
        <f>J658*C658+M658</f>
        <v/>
      </c>
      <c r="Q658" s="25">
        <f>IF(F658=1,IF(N658&lt;741000,0,IF(N658&lt;2191000,N658-740000,IF(N658&lt;2193000,1451000,IF(N658&lt;2196000,1453000,IF(N658&lt;2200000,1456000,IF(N658&lt;6600000,ROUND(IF(FLOOR(N658,4000)&lt;=3600000,FLOOR(N658,4000)*0.7-80000,FLOOR(N658,4000)*0.8-440000),0),IF(N658&lt;=8500000,ROUNDDOWN(N658*0.9-1100000,0),N658-1950000))))))),IF(N658&lt;651000,0,IF(N658&lt;1900000,N658-650000,IF(N658&lt;6600000,ROUND(IF(FLOOR(N658,4000)&lt;=3600000,FLOOR(N658,4000)*0.7-80000,FLOOR(N658,4000)*0.8-440000),0),IF(N658&lt;=8500000,ROUNDDOWN(N658*0.9-1100000,0),N658-1950000)))))</f>
        <v/>
      </c>
      <c r="R658" s="25">
        <f>IF(F658=1,LOOKUP(Q658,{0,4890001,6550001,23500001},{1040000,670000,620000,0}),LOOKUP(Q658,{0,1320001,3360001,4890001,6550001,23500001},{950000,880000,680000,630000,580000,0}))</f>
        <v/>
      </c>
      <c r="S658" s="25">
        <f>MAX(0,ROUNDDOWN(Q658-O658-R658-G658,-3))</f>
        <v/>
      </c>
      <c r="T658" s="25">
        <f>IF(S658&lt;=0,0,ROUNDDOWN(S658*LOOKUP(S658,{0,1950001,3300001,6950001,9000001,18000001,40000001},{0.05,0.1,0.2,0.23,0.33,0.4,0.45})-LOOKUP(S658,{0,1950001,3300001,6950001,9000001,18000001,40000001},{0,97500,427500,636000,1536000,2796000,4796000}),0)+ROUNDDOWN(ROUNDDOWN(S658*LOOKUP(S658,{0,1950001,3300001,6950001,9000001,18000001,40000001},{0.05,0.1,0.2,0.23,0.33,0.4,0.45})-LOOKUP(S658,{0,1950001,3300001,6950001,9000001,18000001,40000001},{0,97500,427500,636000,1536000,2796000,4796000}),0)*0.021,0))</f>
        <v/>
      </c>
      <c r="U658" s="25">
        <f>P658-T658</f>
        <v/>
      </c>
      <c r="V658" s="26">
        <f>IF(AND(P658&gt;0,T658=0),1,0)</f>
        <v/>
      </c>
    </row>
    <row r="659">
      <c r="A659" t="inlineStr">
        <is>
          <t>1万円刻み</t>
        </is>
      </c>
      <c r="B659" s="25">
        <f>'4_1万円刻み'!$A$42</f>
        <v/>
      </c>
      <c r="C659" s="26" t="n">
        <v>9</v>
      </c>
      <c r="D659" s="27" t="n">
        <v>0</v>
      </c>
      <c r="E659" s="26" t="n">
        <v>7</v>
      </c>
      <c r="F659" s="26" t="n">
        <v>1</v>
      </c>
      <c r="G659" s="25" t="n">
        <v>0</v>
      </c>
      <c r="H659" s="25">
        <f>ROUND(B659*0.14575,0)</f>
        <v/>
      </c>
      <c r="I659" s="25">
        <f>B659-H659</f>
        <v/>
      </c>
      <c r="J659" s="25">
        <f>IF(MAX(0,I659-ROUNDUP(IF(I659&lt;=158333,54167,I659*LOOKUP(I659,{0,158334,300000,550000,708331},{0,0.3,0.2,0.1,0})+LOOKUP(I659,{0,158334,300000,550000,708331},{0,6667,36667,91667,162500})),0)-LOOKUP(I659,{0,2120834,2162500,2204167,2245834},{48334,40000,26667,13334,0}))&lt;=0,0,ROUND(MAX(0,I659-ROUNDUP(IF(I659&lt;=158333,54167,I659*LOOKUP(I659,{0,158334,300000,550000,708331},{0,0.3,0.2,0.1,0})+LOOKUP(I659,{0,158334,300000,550000,708331},{0,6667,36667,91667,162500})),0)-LOOKUP(I659,{0,2120834,2162500,2204167,2245834},{48334,40000,26667,13334,0}))*LOOKUP(MAX(0,I659-ROUNDUP(IF(I659&lt;=158333,54167,I659*LOOKUP(I659,{0,158334,300000,550000,708331},{0,0.3,0.2,0.1,0})+LOOKUP(I659,{0,158334,300000,550000,708331},{0,6667,36667,91667,162500})),0)-LOOKUP(I659,{0,2120834,2162500,2204167,2245834},{48334,40000,26667,13334,0})),{0,162501,275001,579167,750001,1500001,3333334},{0.05105,0.1021,0.2042,0.23483,0.33693,0.4084,0.45945})-LOOKUP(MAX(0,I659-ROUNDUP(IF(I659&lt;=158333,54167,I659*LOOKUP(I659,{0,158334,300000,550000,708331},{0,0.3,0.2,0.1,0})+LOOKUP(I659,{0,158334,300000,550000,708331},{0,6667,36667,91667,162500})),0)-LOOKUP(I659,{0,2120834,2162500,2204167,2245834},{48334,40000,26667,13334,0})),{0,162501,275001,579167,750001,1500001,3333334},{0,8296,36374,54113,130688,237893,408061}),-1))</f>
        <v/>
      </c>
      <c r="K659" s="25">
        <f>IF(AND(D659&gt;0,C659&gt;=E659),ROUND(B659*D659,0),0)</f>
        <v/>
      </c>
      <c r="L659" s="25">
        <f>ROUND(K659*0.14575,0)</f>
        <v/>
      </c>
      <c r="M659" s="25">
        <f>IF(K659=0,0,ROUNDDOWN(ROUND((K659-L659)*LOOKUP(I659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59" s="25">
        <f>B659*C659+K659</f>
        <v/>
      </c>
      <c r="O659" s="25">
        <f>H659*C659+L659</f>
        <v/>
      </c>
      <c r="P659" s="25">
        <f>J659*C659+M659</f>
        <v/>
      </c>
      <c r="Q659" s="25">
        <f>IF(F659=1,IF(N659&lt;741000,0,IF(N659&lt;2191000,N659-740000,IF(N659&lt;2193000,1451000,IF(N659&lt;2196000,1453000,IF(N659&lt;2200000,1456000,IF(N659&lt;6600000,ROUND(IF(FLOOR(N659,4000)&lt;=3600000,FLOOR(N659,4000)*0.7-80000,FLOOR(N659,4000)*0.8-440000),0),IF(N659&lt;=8500000,ROUNDDOWN(N659*0.9-1100000,0),N659-1950000))))))),IF(N659&lt;651000,0,IF(N659&lt;1900000,N659-650000,IF(N659&lt;6600000,ROUND(IF(FLOOR(N659,4000)&lt;=3600000,FLOOR(N659,4000)*0.7-80000,FLOOR(N659,4000)*0.8-440000),0),IF(N659&lt;=8500000,ROUNDDOWN(N659*0.9-1100000,0),N659-1950000)))))</f>
        <v/>
      </c>
      <c r="R659" s="25">
        <f>IF(F659=1,LOOKUP(Q659,{0,4890001,6550001,23500001},{1040000,670000,620000,0}),LOOKUP(Q659,{0,1320001,3360001,4890001,6550001,23500001},{950000,880000,680000,630000,580000,0}))</f>
        <v/>
      </c>
      <c r="S659" s="25">
        <f>MAX(0,ROUNDDOWN(Q659-O659-R659-G659,-3))</f>
        <v/>
      </c>
      <c r="T659" s="25">
        <f>IF(S659&lt;=0,0,ROUNDDOWN(S659*LOOKUP(S659,{0,1950001,3300001,6950001,9000001,18000001,40000001},{0.05,0.1,0.2,0.23,0.33,0.4,0.45})-LOOKUP(S659,{0,1950001,3300001,6950001,9000001,18000001,40000001},{0,97500,427500,636000,1536000,2796000,4796000}),0)+ROUNDDOWN(ROUNDDOWN(S659*LOOKUP(S659,{0,1950001,3300001,6950001,9000001,18000001,40000001},{0.05,0.1,0.2,0.23,0.33,0.4,0.45})-LOOKUP(S659,{0,1950001,3300001,6950001,9000001,18000001,40000001},{0,97500,427500,636000,1536000,2796000,4796000}),0)*0.021,0))</f>
        <v/>
      </c>
      <c r="U659" s="25">
        <f>P659-T659</f>
        <v/>
      </c>
      <c r="V659" s="26">
        <f>IF(AND(P659&gt;0,T659=0),1,0)</f>
        <v/>
      </c>
    </row>
    <row r="660">
      <c r="A660" t="inlineStr">
        <is>
          <t>1万円刻み</t>
        </is>
      </c>
      <c r="B660" s="25">
        <f>'4_1万円刻み'!$A$42</f>
        <v/>
      </c>
      <c r="C660" s="26" t="n">
        <v>10</v>
      </c>
      <c r="D660" s="27" t="n">
        <v>0</v>
      </c>
      <c r="E660" s="26" t="n">
        <v>7</v>
      </c>
      <c r="F660" s="26" t="n">
        <v>1</v>
      </c>
      <c r="G660" s="25" t="n">
        <v>0</v>
      </c>
      <c r="H660" s="25">
        <f>ROUND(B660*0.14575,0)</f>
        <v/>
      </c>
      <c r="I660" s="25">
        <f>B660-H660</f>
        <v/>
      </c>
      <c r="J660" s="25">
        <f>IF(MAX(0,I660-ROUNDUP(IF(I660&lt;=158333,54167,I660*LOOKUP(I660,{0,158334,300000,550000,708331},{0,0.3,0.2,0.1,0})+LOOKUP(I660,{0,158334,300000,550000,708331},{0,6667,36667,91667,162500})),0)-LOOKUP(I660,{0,2120834,2162500,2204167,2245834},{48334,40000,26667,13334,0}))&lt;=0,0,ROUND(MAX(0,I660-ROUNDUP(IF(I660&lt;=158333,54167,I660*LOOKUP(I660,{0,158334,300000,550000,708331},{0,0.3,0.2,0.1,0})+LOOKUP(I660,{0,158334,300000,550000,708331},{0,6667,36667,91667,162500})),0)-LOOKUP(I660,{0,2120834,2162500,2204167,2245834},{48334,40000,26667,13334,0}))*LOOKUP(MAX(0,I660-ROUNDUP(IF(I660&lt;=158333,54167,I660*LOOKUP(I660,{0,158334,300000,550000,708331},{0,0.3,0.2,0.1,0})+LOOKUP(I660,{0,158334,300000,550000,708331},{0,6667,36667,91667,162500})),0)-LOOKUP(I660,{0,2120834,2162500,2204167,2245834},{48334,40000,26667,13334,0})),{0,162501,275001,579167,750001,1500001,3333334},{0.05105,0.1021,0.2042,0.23483,0.33693,0.4084,0.45945})-LOOKUP(MAX(0,I660-ROUNDUP(IF(I660&lt;=158333,54167,I660*LOOKUP(I660,{0,158334,300000,550000,708331},{0,0.3,0.2,0.1,0})+LOOKUP(I660,{0,158334,300000,550000,708331},{0,6667,36667,91667,162500})),0)-LOOKUP(I660,{0,2120834,2162500,2204167,2245834},{48334,40000,26667,13334,0})),{0,162501,275001,579167,750001,1500001,3333334},{0,8296,36374,54113,130688,237893,408061}),-1))</f>
        <v/>
      </c>
      <c r="K660" s="25">
        <f>IF(AND(D660&gt;0,C660&gt;=E660),ROUND(B660*D660,0),0)</f>
        <v/>
      </c>
      <c r="L660" s="25">
        <f>ROUND(K660*0.14575,0)</f>
        <v/>
      </c>
      <c r="M660" s="25">
        <f>IF(K660=0,0,ROUNDDOWN(ROUND((K660-L660)*LOOKUP(I660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60" s="25">
        <f>B660*C660+K660</f>
        <v/>
      </c>
      <c r="O660" s="25">
        <f>H660*C660+L660</f>
        <v/>
      </c>
      <c r="P660" s="25">
        <f>J660*C660+M660</f>
        <v/>
      </c>
      <c r="Q660" s="25">
        <f>IF(F660=1,IF(N660&lt;741000,0,IF(N660&lt;2191000,N660-740000,IF(N660&lt;2193000,1451000,IF(N660&lt;2196000,1453000,IF(N660&lt;2200000,1456000,IF(N660&lt;6600000,ROUND(IF(FLOOR(N660,4000)&lt;=3600000,FLOOR(N660,4000)*0.7-80000,FLOOR(N660,4000)*0.8-440000),0),IF(N660&lt;=8500000,ROUNDDOWN(N660*0.9-1100000,0),N660-1950000))))))),IF(N660&lt;651000,0,IF(N660&lt;1900000,N660-650000,IF(N660&lt;6600000,ROUND(IF(FLOOR(N660,4000)&lt;=3600000,FLOOR(N660,4000)*0.7-80000,FLOOR(N660,4000)*0.8-440000),0),IF(N660&lt;=8500000,ROUNDDOWN(N660*0.9-1100000,0),N660-1950000)))))</f>
        <v/>
      </c>
      <c r="R660" s="25">
        <f>IF(F660=1,LOOKUP(Q660,{0,4890001,6550001,23500001},{1040000,670000,620000,0}),LOOKUP(Q660,{0,1320001,3360001,4890001,6550001,23500001},{950000,880000,680000,630000,580000,0}))</f>
        <v/>
      </c>
      <c r="S660" s="25">
        <f>MAX(0,ROUNDDOWN(Q660-O660-R660-G660,-3))</f>
        <v/>
      </c>
      <c r="T660" s="25">
        <f>IF(S660&lt;=0,0,ROUNDDOWN(S660*LOOKUP(S660,{0,1950001,3300001,6950001,9000001,18000001,40000001},{0.05,0.1,0.2,0.23,0.33,0.4,0.45})-LOOKUP(S660,{0,1950001,3300001,6950001,9000001,18000001,40000001},{0,97500,427500,636000,1536000,2796000,4796000}),0)+ROUNDDOWN(ROUNDDOWN(S660*LOOKUP(S660,{0,1950001,3300001,6950001,9000001,18000001,40000001},{0.05,0.1,0.2,0.23,0.33,0.4,0.45})-LOOKUP(S660,{0,1950001,3300001,6950001,9000001,18000001,40000001},{0,97500,427500,636000,1536000,2796000,4796000}),0)*0.021,0))</f>
        <v/>
      </c>
      <c r="U660" s="25">
        <f>P660-T660</f>
        <v/>
      </c>
      <c r="V660" s="26">
        <f>IF(AND(P660&gt;0,T660=0),1,0)</f>
        <v/>
      </c>
    </row>
    <row r="661">
      <c r="A661" t="inlineStr">
        <is>
          <t>1万円刻み</t>
        </is>
      </c>
      <c r="B661" s="25">
        <f>'4_1万円刻み'!$A$42</f>
        <v/>
      </c>
      <c r="C661" s="26" t="n">
        <v>11</v>
      </c>
      <c r="D661" s="27" t="n">
        <v>0</v>
      </c>
      <c r="E661" s="26" t="n">
        <v>7</v>
      </c>
      <c r="F661" s="26" t="n">
        <v>1</v>
      </c>
      <c r="G661" s="25" t="n">
        <v>0</v>
      </c>
      <c r="H661" s="25">
        <f>ROUND(B661*0.14575,0)</f>
        <v/>
      </c>
      <c r="I661" s="25">
        <f>B661-H661</f>
        <v/>
      </c>
      <c r="J661" s="25">
        <f>IF(MAX(0,I661-ROUNDUP(IF(I661&lt;=158333,54167,I661*LOOKUP(I661,{0,158334,300000,550000,708331},{0,0.3,0.2,0.1,0})+LOOKUP(I661,{0,158334,300000,550000,708331},{0,6667,36667,91667,162500})),0)-LOOKUP(I661,{0,2120834,2162500,2204167,2245834},{48334,40000,26667,13334,0}))&lt;=0,0,ROUND(MAX(0,I661-ROUNDUP(IF(I661&lt;=158333,54167,I661*LOOKUP(I661,{0,158334,300000,550000,708331},{0,0.3,0.2,0.1,0})+LOOKUP(I661,{0,158334,300000,550000,708331},{0,6667,36667,91667,162500})),0)-LOOKUP(I661,{0,2120834,2162500,2204167,2245834},{48334,40000,26667,13334,0}))*LOOKUP(MAX(0,I661-ROUNDUP(IF(I661&lt;=158333,54167,I661*LOOKUP(I661,{0,158334,300000,550000,708331},{0,0.3,0.2,0.1,0})+LOOKUP(I661,{0,158334,300000,550000,708331},{0,6667,36667,91667,162500})),0)-LOOKUP(I661,{0,2120834,2162500,2204167,2245834},{48334,40000,26667,13334,0})),{0,162501,275001,579167,750001,1500001,3333334},{0.05105,0.1021,0.2042,0.23483,0.33693,0.4084,0.45945})-LOOKUP(MAX(0,I661-ROUNDUP(IF(I661&lt;=158333,54167,I661*LOOKUP(I661,{0,158334,300000,550000,708331},{0,0.3,0.2,0.1,0})+LOOKUP(I661,{0,158334,300000,550000,708331},{0,6667,36667,91667,162500})),0)-LOOKUP(I661,{0,2120834,2162500,2204167,2245834},{48334,40000,26667,13334,0})),{0,162501,275001,579167,750001,1500001,3333334},{0,8296,36374,54113,130688,237893,408061}),-1))</f>
        <v/>
      </c>
      <c r="K661" s="25">
        <f>IF(AND(D661&gt;0,C661&gt;=E661),ROUND(B661*D661,0),0)</f>
        <v/>
      </c>
      <c r="L661" s="25">
        <f>ROUND(K661*0.14575,0)</f>
        <v/>
      </c>
      <c r="M661" s="25">
        <f>IF(K661=0,0,ROUNDDOWN(ROUND((K661-L661)*LOOKUP(I661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61" s="25">
        <f>B661*C661+K661</f>
        <v/>
      </c>
      <c r="O661" s="25">
        <f>H661*C661+L661</f>
        <v/>
      </c>
      <c r="P661" s="25">
        <f>J661*C661+M661</f>
        <v/>
      </c>
      <c r="Q661" s="25">
        <f>IF(F661=1,IF(N661&lt;741000,0,IF(N661&lt;2191000,N661-740000,IF(N661&lt;2193000,1451000,IF(N661&lt;2196000,1453000,IF(N661&lt;2200000,1456000,IF(N661&lt;6600000,ROUND(IF(FLOOR(N661,4000)&lt;=3600000,FLOOR(N661,4000)*0.7-80000,FLOOR(N661,4000)*0.8-440000),0),IF(N661&lt;=8500000,ROUNDDOWN(N661*0.9-1100000,0),N661-1950000))))))),IF(N661&lt;651000,0,IF(N661&lt;1900000,N661-650000,IF(N661&lt;6600000,ROUND(IF(FLOOR(N661,4000)&lt;=3600000,FLOOR(N661,4000)*0.7-80000,FLOOR(N661,4000)*0.8-440000),0),IF(N661&lt;=8500000,ROUNDDOWN(N661*0.9-1100000,0),N661-1950000)))))</f>
        <v/>
      </c>
      <c r="R661" s="25">
        <f>IF(F661=1,LOOKUP(Q661,{0,4890001,6550001,23500001},{1040000,670000,620000,0}),LOOKUP(Q661,{0,1320001,3360001,4890001,6550001,23500001},{950000,880000,680000,630000,580000,0}))</f>
        <v/>
      </c>
      <c r="S661" s="25">
        <f>MAX(0,ROUNDDOWN(Q661-O661-R661-G661,-3))</f>
        <v/>
      </c>
      <c r="T661" s="25">
        <f>IF(S661&lt;=0,0,ROUNDDOWN(S661*LOOKUP(S661,{0,1950001,3300001,6950001,9000001,18000001,40000001},{0.05,0.1,0.2,0.23,0.33,0.4,0.45})-LOOKUP(S661,{0,1950001,3300001,6950001,9000001,18000001,40000001},{0,97500,427500,636000,1536000,2796000,4796000}),0)+ROUNDDOWN(ROUNDDOWN(S661*LOOKUP(S661,{0,1950001,3300001,6950001,9000001,18000001,40000001},{0.05,0.1,0.2,0.23,0.33,0.4,0.45})-LOOKUP(S661,{0,1950001,3300001,6950001,9000001,18000001,40000001},{0,97500,427500,636000,1536000,2796000,4796000}),0)*0.021,0))</f>
        <v/>
      </c>
      <c r="U661" s="25">
        <f>P661-T661</f>
        <v/>
      </c>
      <c r="V661" s="26">
        <f>IF(AND(P661&gt;0,T661=0),1,0)</f>
        <v/>
      </c>
    </row>
    <row r="662">
      <c r="A662" t="inlineStr">
        <is>
          <t>1万円刻み</t>
        </is>
      </c>
      <c r="B662" s="25">
        <f>'4_1万円刻み'!$A$42</f>
        <v/>
      </c>
      <c r="C662" s="26" t="n">
        <v>12</v>
      </c>
      <c r="D662" s="27" t="n">
        <v>0</v>
      </c>
      <c r="E662" s="26" t="n">
        <v>7</v>
      </c>
      <c r="F662" s="26" t="n">
        <v>1</v>
      </c>
      <c r="G662" s="25" t="n">
        <v>0</v>
      </c>
      <c r="H662" s="25">
        <f>ROUND(B662*0.14575,0)</f>
        <v/>
      </c>
      <c r="I662" s="25">
        <f>B662-H662</f>
        <v/>
      </c>
      <c r="J662" s="25">
        <f>IF(MAX(0,I662-ROUNDUP(IF(I662&lt;=158333,54167,I662*LOOKUP(I662,{0,158334,300000,550000,708331},{0,0.3,0.2,0.1,0})+LOOKUP(I662,{0,158334,300000,550000,708331},{0,6667,36667,91667,162500})),0)-LOOKUP(I662,{0,2120834,2162500,2204167,2245834},{48334,40000,26667,13334,0}))&lt;=0,0,ROUND(MAX(0,I662-ROUNDUP(IF(I662&lt;=158333,54167,I662*LOOKUP(I662,{0,158334,300000,550000,708331},{0,0.3,0.2,0.1,0})+LOOKUP(I662,{0,158334,300000,550000,708331},{0,6667,36667,91667,162500})),0)-LOOKUP(I662,{0,2120834,2162500,2204167,2245834},{48334,40000,26667,13334,0}))*LOOKUP(MAX(0,I662-ROUNDUP(IF(I662&lt;=158333,54167,I662*LOOKUP(I662,{0,158334,300000,550000,708331},{0,0.3,0.2,0.1,0})+LOOKUP(I662,{0,158334,300000,550000,708331},{0,6667,36667,91667,162500})),0)-LOOKUP(I662,{0,2120834,2162500,2204167,2245834},{48334,40000,26667,13334,0})),{0,162501,275001,579167,750001,1500001,3333334},{0.05105,0.1021,0.2042,0.23483,0.33693,0.4084,0.45945})-LOOKUP(MAX(0,I662-ROUNDUP(IF(I662&lt;=158333,54167,I662*LOOKUP(I662,{0,158334,300000,550000,708331},{0,0.3,0.2,0.1,0})+LOOKUP(I662,{0,158334,300000,550000,708331},{0,6667,36667,91667,162500})),0)-LOOKUP(I662,{0,2120834,2162500,2204167,2245834},{48334,40000,26667,13334,0})),{0,162501,275001,579167,750001,1500001,3333334},{0,8296,36374,54113,130688,237893,408061}),-1))</f>
        <v/>
      </c>
      <c r="K662" s="25">
        <f>IF(AND(D662&gt;0,C662&gt;=E662),ROUND(B662*D662,0),0)</f>
        <v/>
      </c>
      <c r="L662" s="25">
        <f>ROUND(K662*0.14575,0)</f>
        <v/>
      </c>
      <c r="M662" s="25">
        <f>IF(K662=0,0,ROUNDDOWN(ROUND((K662-L662)*LOOKUP(I662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62" s="25">
        <f>B662*C662+K662</f>
        <v/>
      </c>
      <c r="O662" s="25">
        <f>H662*C662+L662</f>
        <v/>
      </c>
      <c r="P662" s="25">
        <f>J662*C662+M662</f>
        <v/>
      </c>
      <c r="Q662" s="25">
        <f>IF(F662=1,IF(N662&lt;741000,0,IF(N662&lt;2191000,N662-740000,IF(N662&lt;2193000,1451000,IF(N662&lt;2196000,1453000,IF(N662&lt;2200000,1456000,IF(N662&lt;6600000,ROUND(IF(FLOOR(N662,4000)&lt;=3600000,FLOOR(N662,4000)*0.7-80000,FLOOR(N662,4000)*0.8-440000),0),IF(N662&lt;=8500000,ROUNDDOWN(N662*0.9-1100000,0),N662-1950000))))))),IF(N662&lt;651000,0,IF(N662&lt;1900000,N662-650000,IF(N662&lt;6600000,ROUND(IF(FLOOR(N662,4000)&lt;=3600000,FLOOR(N662,4000)*0.7-80000,FLOOR(N662,4000)*0.8-440000),0),IF(N662&lt;=8500000,ROUNDDOWN(N662*0.9-1100000,0),N662-1950000)))))</f>
        <v/>
      </c>
      <c r="R662" s="25">
        <f>IF(F662=1,LOOKUP(Q662,{0,4890001,6550001,23500001},{1040000,670000,620000,0}),LOOKUP(Q662,{0,1320001,3360001,4890001,6550001,23500001},{950000,880000,680000,630000,580000,0}))</f>
        <v/>
      </c>
      <c r="S662" s="25">
        <f>MAX(0,ROUNDDOWN(Q662-O662-R662-G662,-3))</f>
        <v/>
      </c>
      <c r="T662" s="25">
        <f>IF(S662&lt;=0,0,ROUNDDOWN(S662*LOOKUP(S662,{0,1950001,3300001,6950001,9000001,18000001,40000001},{0.05,0.1,0.2,0.23,0.33,0.4,0.45})-LOOKUP(S662,{0,1950001,3300001,6950001,9000001,18000001,40000001},{0,97500,427500,636000,1536000,2796000,4796000}),0)+ROUNDDOWN(ROUNDDOWN(S662*LOOKUP(S662,{0,1950001,3300001,6950001,9000001,18000001,40000001},{0.05,0.1,0.2,0.23,0.33,0.4,0.45})-LOOKUP(S662,{0,1950001,3300001,6950001,9000001,18000001,40000001},{0,97500,427500,636000,1536000,2796000,4796000}),0)*0.021,0))</f>
        <v/>
      </c>
      <c r="U662" s="25">
        <f>P662-T662</f>
        <v/>
      </c>
      <c r="V662" s="26">
        <f>IF(AND(P662&gt;0,T662=0),1,0)</f>
        <v/>
      </c>
    </row>
    <row r="663">
      <c r="A663" t="inlineStr">
        <is>
          <t>1万円刻み</t>
        </is>
      </c>
      <c r="B663" s="25">
        <f>'4_1万円刻み'!$A$43</f>
        <v/>
      </c>
      <c r="C663" s="26" t="n">
        <v>1</v>
      </c>
      <c r="D663" s="27" t="n">
        <v>0</v>
      </c>
      <c r="E663" s="26" t="n">
        <v>7</v>
      </c>
      <c r="F663" s="26" t="n">
        <v>1</v>
      </c>
      <c r="G663" s="25" t="n">
        <v>0</v>
      </c>
      <c r="H663" s="25">
        <f>ROUND(B663*0.14575,0)</f>
        <v/>
      </c>
      <c r="I663" s="25">
        <f>B663-H663</f>
        <v/>
      </c>
      <c r="J663" s="25">
        <f>IF(MAX(0,I663-ROUNDUP(IF(I663&lt;=158333,54167,I663*LOOKUP(I663,{0,158334,300000,550000,708331},{0,0.3,0.2,0.1,0})+LOOKUP(I663,{0,158334,300000,550000,708331},{0,6667,36667,91667,162500})),0)-LOOKUP(I663,{0,2120834,2162500,2204167,2245834},{48334,40000,26667,13334,0}))&lt;=0,0,ROUND(MAX(0,I663-ROUNDUP(IF(I663&lt;=158333,54167,I663*LOOKUP(I663,{0,158334,300000,550000,708331},{0,0.3,0.2,0.1,0})+LOOKUP(I663,{0,158334,300000,550000,708331},{0,6667,36667,91667,162500})),0)-LOOKUP(I663,{0,2120834,2162500,2204167,2245834},{48334,40000,26667,13334,0}))*LOOKUP(MAX(0,I663-ROUNDUP(IF(I663&lt;=158333,54167,I663*LOOKUP(I663,{0,158334,300000,550000,708331},{0,0.3,0.2,0.1,0})+LOOKUP(I663,{0,158334,300000,550000,708331},{0,6667,36667,91667,162500})),0)-LOOKUP(I663,{0,2120834,2162500,2204167,2245834},{48334,40000,26667,13334,0})),{0,162501,275001,579167,750001,1500001,3333334},{0.05105,0.1021,0.2042,0.23483,0.33693,0.4084,0.45945})-LOOKUP(MAX(0,I663-ROUNDUP(IF(I663&lt;=158333,54167,I663*LOOKUP(I663,{0,158334,300000,550000,708331},{0,0.3,0.2,0.1,0})+LOOKUP(I663,{0,158334,300000,550000,708331},{0,6667,36667,91667,162500})),0)-LOOKUP(I663,{0,2120834,2162500,2204167,2245834},{48334,40000,26667,13334,0})),{0,162501,275001,579167,750001,1500001,3333334},{0,8296,36374,54113,130688,237893,408061}),-1))</f>
        <v/>
      </c>
      <c r="K663" s="25">
        <f>IF(AND(D663&gt;0,C663&gt;=E663),ROUND(B663*D663,0),0)</f>
        <v/>
      </c>
      <c r="L663" s="25">
        <f>ROUND(K663*0.14575,0)</f>
        <v/>
      </c>
      <c r="M663" s="25">
        <f>IF(K663=0,0,ROUNDDOWN(ROUND((K663-L663)*LOOKUP(I663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63" s="25">
        <f>B663*C663+K663</f>
        <v/>
      </c>
      <c r="O663" s="25">
        <f>H663*C663+L663</f>
        <v/>
      </c>
      <c r="P663" s="25">
        <f>J663*C663+M663</f>
        <v/>
      </c>
      <c r="Q663" s="25">
        <f>IF(F663=1,IF(N663&lt;741000,0,IF(N663&lt;2191000,N663-740000,IF(N663&lt;2193000,1451000,IF(N663&lt;2196000,1453000,IF(N663&lt;2200000,1456000,IF(N663&lt;6600000,ROUND(IF(FLOOR(N663,4000)&lt;=3600000,FLOOR(N663,4000)*0.7-80000,FLOOR(N663,4000)*0.8-440000),0),IF(N663&lt;=8500000,ROUNDDOWN(N663*0.9-1100000,0),N663-1950000))))))),IF(N663&lt;651000,0,IF(N663&lt;1900000,N663-650000,IF(N663&lt;6600000,ROUND(IF(FLOOR(N663,4000)&lt;=3600000,FLOOR(N663,4000)*0.7-80000,FLOOR(N663,4000)*0.8-440000),0),IF(N663&lt;=8500000,ROUNDDOWN(N663*0.9-1100000,0),N663-1950000)))))</f>
        <v/>
      </c>
      <c r="R663" s="25">
        <f>IF(F663=1,LOOKUP(Q663,{0,4890001,6550001,23500001},{1040000,670000,620000,0}),LOOKUP(Q663,{0,1320001,3360001,4890001,6550001,23500001},{950000,880000,680000,630000,580000,0}))</f>
        <v/>
      </c>
      <c r="S663" s="25">
        <f>MAX(0,ROUNDDOWN(Q663-O663-R663-G663,-3))</f>
        <v/>
      </c>
      <c r="T663" s="25">
        <f>IF(S663&lt;=0,0,ROUNDDOWN(S663*LOOKUP(S663,{0,1950001,3300001,6950001,9000001,18000001,40000001},{0.05,0.1,0.2,0.23,0.33,0.4,0.45})-LOOKUP(S663,{0,1950001,3300001,6950001,9000001,18000001,40000001},{0,97500,427500,636000,1536000,2796000,4796000}),0)+ROUNDDOWN(ROUNDDOWN(S663*LOOKUP(S663,{0,1950001,3300001,6950001,9000001,18000001,40000001},{0.05,0.1,0.2,0.23,0.33,0.4,0.45})-LOOKUP(S663,{0,1950001,3300001,6950001,9000001,18000001,40000001},{0,97500,427500,636000,1536000,2796000,4796000}),0)*0.021,0))</f>
        <v/>
      </c>
      <c r="U663" s="25">
        <f>P663-T663</f>
        <v/>
      </c>
      <c r="V663" s="26">
        <f>IF(AND(P663&gt;0,T663=0),1,0)</f>
        <v/>
      </c>
    </row>
    <row r="664">
      <c r="A664" t="inlineStr">
        <is>
          <t>1万円刻み</t>
        </is>
      </c>
      <c r="B664" s="25">
        <f>'4_1万円刻み'!$A$43</f>
        <v/>
      </c>
      <c r="C664" s="26" t="n">
        <v>2</v>
      </c>
      <c r="D664" s="27" t="n">
        <v>0</v>
      </c>
      <c r="E664" s="26" t="n">
        <v>7</v>
      </c>
      <c r="F664" s="26" t="n">
        <v>1</v>
      </c>
      <c r="G664" s="25" t="n">
        <v>0</v>
      </c>
      <c r="H664" s="25">
        <f>ROUND(B664*0.14575,0)</f>
        <v/>
      </c>
      <c r="I664" s="25">
        <f>B664-H664</f>
        <v/>
      </c>
      <c r="J664" s="25">
        <f>IF(MAX(0,I664-ROUNDUP(IF(I664&lt;=158333,54167,I664*LOOKUP(I664,{0,158334,300000,550000,708331},{0,0.3,0.2,0.1,0})+LOOKUP(I664,{0,158334,300000,550000,708331},{0,6667,36667,91667,162500})),0)-LOOKUP(I664,{0,2120834,2162500,2204167,2245834},{48334,40000,26667,13334,0}))&lt;=0,0,ROUND(MAX(0,I664-ROUNDUP(IF(I664&lt;=158333,54167,I664*LOOKUP(I664,{0,158334,300000,550000,708331},{0,0.3,0.2,0.1,0})+LOOKUP(I664,{0,158334,300000,550000,708331},{0,6667,36667,91667,162500})),0)-LOOKUP(I664,{0,2120834,2162500,2204167,2245834},{48334,40000,26667,13334,0}))*LOOKUP(MAX(0,I664-ROUNDUP(IF(I664&lt;=158333,54167,I664*LOOKUP(I664,{0,158334,300000,550000,708331},{0,0.3,0.2,0.1,0})+LOOKUP(I664,{0,158334,300000,550000,708331},{0,6667,36667,91667,162500})),0)-LOOKUP(I664,{0,2120834,2162500,2204167,2245834},{48334,40000,26667,13334,0})),{0,162501,275001,579167,750001,1500001,3333334},{0.05105,0.1021,0.2042,0.23483,0.33693,0.4084,0.45945})-LOOKUP(MAX(0,I664-ROUNDUP(IF(I664&lt;=158333,54167,I664*LOOKUP(I664,{0,158334,300000,550000,708331},{0,0.3,0.2,0.1,0})+LOOKUP(I664,{0,158334,300000,550000,708331},{0,6667,36667,91667,162500})),0)-LOOKUP(I664,{0,2120834,2162500,2204167,2245834},{48334,40000,26667,13334,0})),{0,162501,275001,579167,750001,1500001,3333334},{0,8296,36374,54113,130688,237893,408061}),-1))</f>
        <v/>
      </c>
      <c r="K664" s="25">
        <f>IF(AND(D664&gt;0,C664&gt;=E664),ROUND(B664*D664,0),0)</f>
        <v/>
      </c>
      <c r="L664" s="25">
        <f>ROUND(K664*0.14575,0)</f>
        <v/>
      </c>
      <c r="M664" s="25">
        <f>IF(K664=0,0,ROUNDDOWN(ROUND((K664-L664)*LOOKUP(I664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64" s="25">
        <f>B664*C664+K664</f>
        <v/>
      </c>
      <c r="O664" s="25">
        <f>H664*C664+L664</f>
        <v/>
      </c>
      <c r="P664" s="25">
        <f>J664*C664+M664</f>
        <v/>
      </c>
      <c r="Q664" s="25">
        <f>IF(F664=1,IF(N664&lt;741000,0,IF(N664&lt;2191000,N664-740000,IF(N664&lt;2193000,1451000,IF(N664&lt;2196000,1453000,IF(N664&lt;2200000,1456000,IF(N664&lt;6600000,ROUND(IF(FLOOR(N664,4000)&lt;=3600000,FLOOR(N664,4000)*0.7-80000,FLOOR(N664,4000)*0.8-440000),0),IF(N664&lt;=8500000,ROUNDDOWN(N664*0.9-1100000,0),N664-1950000))))))),IF(N664&lt;651000,0,IF(N664&lt;1900000,N664-650000,IF(N664&lt;6600000,ROUND(IF(FLOOR(N664,4000)&lt;=3600000,FLOOR(N664,4000)*0.7-80000,FLOOR(N664,4000)*0.8-440000),0),IF(N664&lt;=8500000,ROUNDDOWN(N664*0.9-1100000,0),N664-1950000)))))</f>
        <v/>
      </c>
      <c r="R664" s="25">
        <f>IF(F664=1,LOOKUP(Q664,{0,4890001,6550001,23500001},{1040000,670000,620000,0}),LOOKUP(Q664,{0,1320001,3360001,4890001,6550001,23500001},{950000,880000,680000,630000,580000,0}))</f>
        <v/>
      </c>
      <c r="S664" s="25">
        <f>MAX(0,ROUNDDOWN(Q664-O664-R664-G664,-3))</f>
        <v/>
      </c>
      <c r="T664" s="25">
        <f>IF(S664&lt;=0,0,ROUNDDOWN(S664*LOOKUP(S664,{0,1950001,3300001,6950001,9000001,18000001,40000001},{0.05,0.1,0.2,0.23,0.33,0.4,0.45})-LOOKUP(S664,{0,1950001,3300001,6950001,9000001,18000001,40000001},{0,97500,427500,636000,1536000,2796000,4796000}),0)+ROUNDDOWN(ROUNDDOWN(S664*LOOKUP(S664,{0,1950001,3300001,6950001,9000001,18000001,40000001},{0.05,0.1,0.2,0.23,0.33,0.4,0.45})-LOOKUP(S664,{0,1950001,3300001,6950001,9000001,18000001,40000001},{0,97500,427500,636000,1536000,2796000,4796000}),0)*0.021,0))</f>
        <v/>
      </c>
      <c r="U664" s="25">
        <f>P664-T664</f>
        <v/>
      </c>
      <c r="V664" s="26">
        <f>IF(AND(P664&gt;0,T664=0),1,0)</f>
        <v/>
      </c>
    </row>
    <row r="665">
      <c r="A665" t="inlineStr">
        <is>
          <t>1万円刻み</t>
        </is>
      </c>
      <c r="B665" s="25">
        <f>'4_1万円刻み'!$A$43</f>
        <v/>
      </c>
      <c r="C665" s="26" t="n">
        <v>3</v>
      </c>
      <c r="D665" s="27" t="n">
        <v>0</v>
      </c>
      <c r="E665" s="26" t="n">
        <v>7</v>
      </c>
      <c r="F665" s="26" t="n">
        <v>1</v>
      </c>
      <c r="G665" s="25" t="n">
        <v>0</v>
      </c>
      <c r="H665" s="25">
        <f>ROUND(B665*0.14575,0)</f>
        <v/>
      </c>
      <c r="I665" s="25">
        <f>B665-H665</f>
        <v/>
      </c>
      <c r="J665" s="25">
        <f>IF(MAX(0,I665-ROUNDUP(IF(I665&lt;=158333,54167,I665*LOOKUP(I665,{0,158334,300000,550000,708331},{0,0.3,0.2,0.1,0})+LOOKUP(I665,{0,158334,300000,550000,708331},{0,6667,36667,91667,162500})),0)-LOOKUP(I665,{0,2120834,2162500,2204167,2245834},{48334,40000,26667,13334,0}))&lt;=0,0,ROUND(MAX(0,I665-ROUNDUP(IF(I665&lt;=158333,54167,I665*LOOKUP(I665,{0,158334,300000,550000,708331},{0,0.3,0.2,0.1,0})+LOOKUP(I665,{0,158334,300000,550000,708331},{0,6667,36667,91667,162500})),0)-LOOKUP(I665,{0,2120834,2162500,2204167,2245834},{48334,40000,26667,13334,0}))*LOOKUP(MAX(0,I665-ROUNDUP(IF(I665&lt;=158333,54167,I665*LOOKUP(I665,{0,158334,300000,550000,708331},{0,0.3,0.2,0.1,0})+LOOKUP(I665,{0,158334,300000,550000,708331},{0,6667,36667,91667,162500})),0)-LOOKUP(I665,{0,2120834,2162500,2204167,2245834},{48334,40000,26667,13334,0})),{0,162501,275001,579167,750001,1500001,3333334},{0.05105,0.1021,0.2042,0.23483,0.33693,0.4084,0.45945})-LOOKUP(MAX(0,I665-ROUNDUP(IF(I665&lt;=158333,54167,I665*LOOKUP(I665,{0,158334,300000,550000,708331},{0,0.3,0.2,0.1,0})+LOOKUP(I665,{0,158334,300000,550000,708331},{0,6667,36667,91667,162500})),0)-LOOKUP(I665,{0,2120834,2162500,2204167,2245834},{48334,40000,26667,13334,0})),{0,162501,275001,579167,750001,1500001,3333334},{0,8296,36374,54113,130688,237893,408061}),-1))</f>
        <v/>
      </c>
      <c r="K665" s="25">
        <f>IF(AND(D665&gt;0,C665&gt;=E665),ROUND(B665*D665,0),0)</f>
        <v/>
      </c>
      <c r="L665" s="25">
        <f>ROUND(K665*0.14575,0)</f>
        <v/>
      </c>
      <c r="M665" s="25">
        <f>IF(K665=0,0,ROUNDDOWN(ROUND((K665-L665)*LOOKUP(I665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65" s="25">
        <f>B665*C665+K665</f>
        <v/>
      </c>
      <c r="O665" s="25">
        <f>H665*C665+L665</f>
        <v/>
      </c>
      <c r="P665" s="25">
        <f>J665*C665+M665</f>
        <v/>
      </c>
      <c r="Q665" s="25">
        <f>IF(F665=1,IF(N665&lt;741000,0,IF(N665&lt;2191000,N665-740000,IF(N665&lt;2193000,1451000,IF(N665&lt;2196000,1453000,IF(N665&lt;2200000,1456000,IF(N665&lt;6600000,ROUND(IF(FLOOR(N665,4000)&lt;=3600000,FLOOR(N665,4000)*0.7-80000,FLOOR(N665,4000)*0.8-440000),0),IF(N665&lt;=8500000,ROUNDDOWN(N665*0.9-1100000,0),N665-1950000))))))),IF(N665&lt;651000,0,IF(N665&lt;1900000,N665-650000,IF(N665&lt;6600000,ROUND(IF(FLOOR(N665,4000)&lt;=3600000,FLOOR(N665,4000)*0.7-80000,FLOOR(N665,4000)*0.8-440000),0),IF(N665&lt;=8500000,ROUNDDOWN(N665*0.9-1100000,0),N665-1950000)))))</f>
        <v/>
      </c>
      <c r="R665" s="25">
        <f>IF(F665=1,LOOKUP(Q665,{0,4890001,6550001,23500001},{1040000,670000,620000,0}),LOOKUP(Q665,{0,1320001,3360001,4890001,6550001,23500001},{950000,880000,680000,630000,580000,0}))</f>
        <v/>
      </c>
      <c r="S665" s="25">
        <f>MAX(0,ROUNDDOWN(Q665-O665-R665-G665,-3))</f>
        <v/>
      </c>
      <c r="T665" s="25">
        <f>IF(S665&lt;=0,0,ROUNDDOWN(S665*LOOKUP(S665,{0,1950001,3300001,6950001,9000001,18000001,40000001},{0.05,0.1,0.2,0.23,0.33,0.4,0.45})-LOOKUP(S665,{0,1950001,3300001,6950001,9000001,18000001,40000001},{0,97500,427500,636000,1536000,2796000,4796000}),0)+ROUNDDOWN(ROUNDDOWN(S665*LOOKUP(S665,{0,1950001,3300001,6950001,9000001,18000001,40000001},{0.05,0.1,0.2,0.23,0.33,0.4,0.45})-LOOKUP(S665,{0,1950001,3300001,6950001,9000001,18000001,40000001},{0,97500,427500,636000,1536000,2796000,4796000}),0)*0.021,0))</f>
        <v/>
      </c>
      <c r="U665" s="25">
        <f>P665-T665</f>
        <v/>
      </c>
      <c r="V665" s="26">
        <f>IF(AND(P665&gt;0,T665=0),1,0)</f>
        <v/>
      </c>
    </row>
    <row r="666">
      <c r="A666" t="inlineStr">
        <is>
          <t>1万円刻み</t>
        </is>
      </c>
      <c r="B666" s="25">
        <f>'4_1万円刻み'!$A$43</f>
        <v/>
      </c>
      <c r="C666" s="26" t="n">
        <v>4</v>
      </c>
      <c r="D666" s="27" t="n">
        <v>0</v>
      </c>
      <c r="E666" s="26" t="n">
        <v>7</v>
      </c>
      <c r="F666" s="26" t="n">
        <v>1</v>
      </c>
      <c r="G666" s="25" t="n">
        <v>0</v>
      </c>
      <c r="H666" s="25">
        <f>ROUND(B666*0.14575,0)</f>
        <v/>
      </c>
      <c r="I666" s="25">
        <f>B666-H666</f>
        <v/>
      </c>
      <c r="J666" s="25">
        <f>IF(MAX(0,I666-ROUNDUP(IF(I666&lt;=158333,54167,I666*LOOKUP(I666,{0,158334,300000,550000,708331},{0,0.3,0.2,0.1,0})+LOOKUP(I666,{0,158334,300000,550000,708331},{0,6667,36667,91667,162500})),0)-LOOKUP(I666,{0,2120834,2162500,2204167,2245834},{48334,40000,26667,13334,0}))&lt;=0,0,ROUND(MAX(0,I666-ROUNDUP(IF(I666&lt;=158333,54167,I666*LOOKUP(I666,{0,158334,300000,550000,708331},{0,0.3,0.2,0.1,0})+LOOKUP(I666,{0,158334,300000,550000,708331},{0,6667,36667,91667,162500})),0)-LOOKUP(I666,{0,2120834,2162500,2204167,2245834},{48334,40000,26667,13334,0}))*LOOKUP(MAX(0,I666-ROUNDUP(IF(I666&lt;=158333,54167,I666*LOOKUP(I666,{0,158334,300000,550000,708331},{0,0.3,0.2,0.1,0})+LOOKUP(I666,{0,158334,300000,550000,708331},{0,6667,36667,91667,162500})),0)-LOOKUP(I666,{0,2120834,2162500,2204167,2245834},{48334,40000,26667,13334,0})),{0,162501,275001,579167,750001,1500001,3333334},{0.05105,0.1021,0.2042,0.23483,0.33693,0.4084,0.45945})-LOOKUP(MAX(0,I666-ROUNDUP(IF(I666&lt;=158333,54167,I666*LOOKUP(I666,{0,158334,300000,550000,708331},{0,0.3,0.2,0.1,0})+LOOKUP(I666,{0,158334,300000,550000,708331},{0,6667,36667,91667,162500})),0)-LOOKUP(I666,{0,2120834,2162500,2204167,2245834},{48334,40000,26667,13334,0})),{0,162501,275001,579167,750001,1500001,3333334},{0,8296,36374,54113,130688,237893,408061}),-1))</f>
        <v/>
      </c>
      <c r="K666" s="25">
        <f>IF(AND(D666&gt;0,C666&gt;=E666),ROUND(B666*D666,0),0)</f>
        <v/>
      </c>
      <c r="L666" s="25">
        <f>ROUND(K666*0.14575,0)</f>
        <v/>
      </c>
      <c r="M666" s="25">
        <f>IF(K666=0,0,ROUNDDOWN(ROUND((K666-L666)*LOOKUP(I666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66" s="25">
        <f>B666*C666+K666</f>
        <v/>
      </c>
      <c r="O666" s="25">
        <f>H666*C666+L666</f>
        <v/>
      </c>
      <c r="P666" s="25">
        <f>J666*C666+M666</f>
        <v/>
      </c>
      <c r="Q666" s="25">
        <f>IF(F666=1,IF(N666&lt;741000,0,IF(N666&lt;2191000,N666-740000,IF(N666&lt;2193000,1451000,IF(N666&lt;2196000,1453000,IF(N666&lt;2200000,1456000,IF(N666&lt;6600000,ROUND(IF(FLOOR(N666,4000)&lt;=3600000,FLOOR(N666,4000)*0.7-80000,FLOOR(N666,4000)*0.8-440000),0),IF(N666&lt;=8500000,ROUNDDOWN(N666*0.9-1100000,0),N666-1950000))))))),IF(N666&lt;651000,0,IF(N666&lt;1900000,N666-650000,IF(N666&lt;6600000,ROUND(IF(FLOOR(N666,4000)&lt;=3600000,FLOOR(N666,4000)*0.7-80000,FLOOR(N666,4000)*0.8-440000),0),IF(N666&lt;=8500000,ROUNDDOWN(N666*0.9-1100000,0),N666-1950000)))))</f>
        <v/>
      </c>
      <c r="R666" s="25">
        <f>IF(F666=1,LOOKUP(Q666,{0,4890001,6550001,23500001},{1040000,670000,620000,0}),LOOKUP(Q666,{0,1320001,3360001,4890001,6550001,23500001},{950000,880000,680000,630000,580000,0}))</f>
        <v/>
      </c>
      <c r="S666" s="25">
        <f>MAX(0,ROUNDDOWN(Q666-O666-R666-G666,-3))</f>
        <v/>
      </c>
      <c r="T666" s="25">
        <f>IF(S666&lt;=0,0,ROUNDDOWN(S666*LOOKUP(S666,{0,1950001,3300001,6950001,9000001,18000001,40000001},{0.05,0.1,0.2,0.23,0.33,0.4,0.45})-LOOKUP(S666,{0,1950001,3300001,6950001,9000001,18000001,40000001},{0,97500,427500,636000,1536000,2796000,4796000}),0)+ROUNDDOWN(ROUNDDOWN(S666*LOOKUP(S666,{0,1950001,3300001,6950001,9000001,18000001,40000001},{0.05,0.1,0.2,0.23,0.33,0.4,0.45})-LOOKUP(S666,{0,1950001,3300001,6950001,9000001,18000001,40000001},{0,97500,427500,636000,1536000,2796000,4796000}),0)*0.021,0))</f>
        <v/>
      </c>
      <c r="U666" s="25">
        <f>P666-T666</f>
        <v/>
      </c>
      <c r="V666" s="26">
        <f>IF(AND(P666&gt;0,T666=0),1,0)</f>
        <v/>
      </c>
    </row>
    <row r="667">
      <c r="A667" t="inlineStr">
        <is>
          <t>1万円刻み</t>
        </is>
      </c>
      <c r="B667" s="25">
        <f>'4_1万円刻み'!$A$43</f>
        <v/>
      </c>
      <c r="C667" s="26" t="n">
        <v>5</v>
      </c>
      <c r="D667" s="27" t="n">
        <v>0</v>
      </c>
      <c r="E667" s="26" t="n">
        <v>7</v>
      </c>
      <c r="F667" s="26" t="n">
        <v>1</v>
      </c>
      <c r="G667" s="25" t="n">
        <v>0</v>
      </c>
      <c r="H667" s="25">
        <f>ROUND(B667*0.14575,0)</f>
        <v/>
      </c>
      <c r="I667" s="25">
        <f>B667-H667</f>
        <v/>
      </c>
      <c r="J667" s="25">
        <f>IF(MAX(0,I667-ROUNDUP(IF(I667&lt;=158333,54167,I667*LOOKUP(I667,{0,158334,300000,550000,708331},{0,0.3,0.2,0.1,0})+LOOKUP(I667,{0,158334,300000,550000,708331},{0,6667,36667,91667,162500})),0)-LOOKUP(I667,{0,2120834,2162500,2204167,2245834},{48334,40000,26667,13334,0}))&lt;=0,0,ROUND(MAX(0,I667-ROUNDUP(IF(I667&lt;=158333,54167,I667*LOOKUP(I667,{0,158334,300000,550000,708331},{0,0.3,0.2,0.1,0})+LOOKUP(I667,{0,158334,300000,550000,708331},{0,6667,36667,91667,162500})),0)-LOOKUP(I667,{0,2120834,2162500,2204167,2245834},{48334,40000,26667,13334,0}))*LOOKUP(MAX(0,I667-ROUNDUP(IF(I667&lt;=158333,54167,I667*LOOKUP(I667,{0,158334,300000,550000,708331},{0,0.3,0.2,0.1,0})+LOOKUP(I667,{0,158334,300000,550000,708331},{0,6667,36667,91667,162500})),0)-LOOKUP(I667,{0,2120834,2162500,2204167,2245834},{48334,40000,26667,13334,0})),{0,162501,275001,579167,750001,1500001,3333334},{0.05105,0.1021,0.2042,0.23483,0.33693,0.4084,0.45945})-LOOKUP(MAX(0,I667-ROUNDUP(IF(I667&lt;=158333,54167,I667*LOOKUP(I667,{0,158334,300000,550000,708331},{0,0.3,0.2,0.1,0})+LOOKUP(I667,{0,158334,300000,550000,708331},{0,6667,36667,91667,162500})),0)-LOOKUP(I667,{0,2120834,2162500,2204167,2245834},{48334,40000,26667,13334,0})),{0,162501,275001,579167,750001,1500001,3333334},{0,8296,36374,54113,130688,237893,408061}),-1))</f>
        <v/>
      </c>
      <c r="K667" s="25">
        <f>IF(AND(D667&gt;0,C667&gt;=E667),ROUND(B667*D667,0),0)</f>
        <v/>
      </c>
      <c r="L667" s="25">
        <f>ROUND(K667*0.14575,0)</f>
        <v/>
      </c>
      <c r="M667" s="25">
        <f>IF(K667=0,0,ROUNDDOWN(ROUND((K667-L667)*LOOKUP(I667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67" s="25">
        <f>B667*C667+K667</f>
        <v/>
      </c>
      <c r="O667" s="25">
        <f>H667*C667+L667</f>
        <v/>
      </c>
      <c r="P667" s="25">
        <f>J667*C667+M667</f>
        <v/>
      </c>
      <c r="Q667" s="25">
        <f>IF(F667=1,IF(N667&lt;741000,0,IF(N667&lt;2191000,N667-740000,IF(N667&lt;2193000,1451000,IF(N667&lt;2196000,1453000,IF(N667&lt;2200000,1456000,IF(N667&lt;6600000,ROUND(IF(FLOOR(N667,4000)&lt;=3600000,FLOOR(N667,4000)*0.7-80000,FLOOR(N667,4000)*0.8-440000),0),IF(N667&lt;=8500000,ROUNDDOWN(N667*0.9-1100000,0),N667-1950000))))))),IF(N667&lt;651000,0,IF(N667&lt;1900000,N667-650000,IF(N667&lt;6600000,ROUND(IF(FLOOR(N667,4000)&lt;=3600000,FLOOR(N667,4000)*0.7-80000,FLOOR(N667,4000)*0.8-440000),0),IF(N667&lt;=8500000,ROUNDDOWN(N667*0.9-1100000,0),N667-1950000)))))</f>
        <v/>
      </c>
      <c r="R667" s="25">
        <f>IF(F667=1,LOOKUP(Q667,{0,4890001,6550001,23500001},{1040000,670000,620000,0}),LOOKUP(Q667,{0,1320001,3360001,4890001,6550001,23500001},{950000,880000,680000,630000,580000,0}))</f>
        <v/>
      </c>
      <c r="S667" s="25">
        <f>MAX(0,ROUNDDOWN(Q667-O667-R667-G667,-3))</f>
        <v/>
      </c>
      <c r="T667" s="25">
        <f>IF(S667&lt;=0,0,ROUNDDOWN(S667*LOOKUP(S667,{0,1950001,3300001,6950001,9000001,18000001,40000001},{0.05,0.1,0.2,0.23,0.33,0.4,0.45})-LOOKUP(S667,{0,1950001,3300001,6950001,9000001,18000001,40000001},{0,97500,427500,636000,1536000,2796000,4796000}),0)+ROUNDDOWN(ROUNDDOWN(S667*LOOKUP(S667,{0,1950001,3300001,6950001,9000001,18000001,40000001},{0.05,0.1,0.2,0.23,0.33,0.4,0.45})-LOOKUP(S667,{0,1950001,3300001,6950001,9000001,18000001,40000001},{0,97500,427500,636000,1536000,2796000,4796000}),0)*0.021,0))</f>
        <v/>
      </c>
      <c r="U667" s="25">
        <f>P667-T667</f>
        <v/>
      </c>
      <c r="V667" s="26">
        <f>IF(AND(P667&gt;0,T667=0),1,0)</f>
        <v/>
      </c>
    </row>
    <row r="668">
      <c r="A668" t="inlineStr">
        <is>
          <t>1万円刻み</t>
        </is>
      </c>
      <c r="B668" s="25">
        <f>'4_1万円刻み'!$A$43</f>
        <v/>
      </c>
      <c r="C668" s="26" t="n">
        <v>6</v>
      </c>
      <c r="D668" s="27" t="n">
        <v>0</v>
      </c>
      <c r="E668" s="26" t="n">
        <v>7</v>
      </c>
      <c r="F668" s="26" t="n">
        <v>1</v>
      </c>
      <c r="G668" s="25" t="n">
        <v>0</v>
      </c>
      <c r="H668" s="25">
        <f>ROUND(B668*0.14575,0)</f>
        <v/>
      </c>
      <c r="I668" s="25">
        <f>B668-H668</f>
        <v/>
      </c>
      <c r="J668" s="25">
        <f>IF(MAX(0,I668-ROUNDUP(IF(I668&lt;=158333,54167,I668*LOOKUP(I668,{0,158334,300000,550000,708331},{0,0.3,0.2,0.1,0})+LOOKUP(I668,{0,158334,300000,550000,708331},{0,6667,36667,91667,162500})),0)-LOOKUP(I668,{0,2120834,2162500,2204167,2245834},{48334,40000,26667,13334,0}))&lt;=0,0,ROUND(MAX(0,I668-ROUNDUP(IF(I668&lt;=158333,54167,I668*LOOKUP(I668,{0,158334,300000,550000,708331},{0,0.3,0.2,0.1,0})+LOOKUP(I668,{0,158334,300000,550000,708331},{0,6667,36667,91667,162500})),0)-LOOKUP(I668,{0,2120834,2162500,2204167,2245834},{48334,40000,26667,13334,0}))*LOOKUP(MAX(0,I668-ROUNDUP(IF(I668&lt;=158333,54167,I668*LOOKUP(I668,{0,158334,300000,550000,708331},{0,0.3,0.2,0.1,0})+LOOKUP(I668,{0,158334,300000,550000,708331},{0,6667,36667,91667,162500})),0)-LOOKUP(I668,{0,2120834,2162500,2204167,2245834},{48334,40000,26667,13334,0})),{0,162501,275001,579167,750001,1500001,3333334},{0.05105,0.1021,0.2042,0.23483,0.33693,0.4084,0.45945})-LOOKUP(MAX(0,I668-ROUNDUP(IF(I668&lt;=158333,54167,I668*LOOKUP(I668,{0,158334,300000,550000,708331},{0,0.3,0.2,0.1,0})+LOOKUP(I668,{0,158334,300000,550000,708331},{0,6667,36667,91667,162500})),0)-LOOKUP(I668,{0,2120834,2162500,2204167,2245834},{48334,40000,26667,13334,0})),{0,162501,275001,579167,750001,1500001,3333334},{0,8296,36374,54113,130688,237893,408061}),-1))</f>
        <v/>
      </c>
      <c r="K668" s="25">
        <f>IF(AND(D668&gt;0,C668&gt;=E668),ROUND(B668*D668,0),0)</f>
        <v/>
      </c>
      <c r="L668" s="25">
        <f>ROUND(K668*0.14575,0)</f>
        <v/>
      </c>
      <c r="M668" s="25">
        <f>IF(K668=0,0,ROUNDDOWN(ROUND((K668-L668)*LOOKUP(I668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68" s="25">
        <f>B668*C668+K668</f>
        <v/>
      </c>
      <c r="O668" s="25">
        <f>H668*C668+L668</f>
        <v/>
      </c>
      <c r="P668" s="25">
        <f>J668*C668+M668</f>
        <v/>
      </c>
      <c r="Q668" s="25">
        <f>IF(F668=1,IF(N668&lt;741000,0,IF(N668&lt;2191000,N668-740000,IF(N668&lt;2193000,1451000,IF(N668&lt;2196000,1453000,IF(N668&lt;2200000,1456000,IF(N668&lt;6600000,ROUND(IF(FLOOR(N668,4000)&lt;=3600000,FLOOR(N668,4000)*0.7-80000,FLOOR(N668,4000)*0.8-440000),0),IF(N668&lt;=8500000,ROUNDDOWN(N668*0.9-1100000,0),N668-1950000))))))),IF(N668&lt;651000,0,IF(N668&lt;1900000,N668-650000,IF(N668&lt;6600000,ROUND(IF(FLOOR(N668,4000)&lt;=3600000,FLOOR(N668,4000)*0.7-80000,FLOOR(N668,4000)*0.8-440000),0),IF(N668&lt;=8500000,ROUNDDOWN(N668*0.9-1100000,0),N668-1950000)))))</f>
        <v/>
      </c>
      <c r="R668" s="25">
        <f>IF(F668=1,LOOKUP(Q668,{0,4890001,6550001,23500001},{1040000,670000,620000,0}),LOOKUP(Q668,{0,1320001,3360001,4890001,6550001,23500001},{950000,880000,680000,630000,580000,0}))</f>
        <v/>
      </c>
      <c r="S668" s="25">
        <f>MAX(0,ROUNDDOWN(Q668-O668-R668-G668,-3))</f>
        <v/>
      </c>
      <c r="T668" s="25">
        <f>IF(S668&lt;=0,0,ROUNDDOWN(S668*LOOKUP(S668,{0,1950001,3300001,6950001,9000001,18000001,40000001},{0.05,0.1,0.2,0.23,0.33,0.4,0.45})-LOOKUP(S668,{0,1950001,3300001,6950001,9000001,18000001,40000001},{0,97500,427500,636000,1536000,2796000,4796000}),0)+ROUNDDOWN(ROUNDDOWN(S668*LOOKUP(S668,{0,1950001,3300001,6950001,9000001,18000001,40000001},{0.05,0.1,0.2,0.23,0.33,0.4,0.45})-LOOKUP(S668,{0,1950001,3300001,6950001,9000001,18000001,40000001},{0,97500,427500,636000,1536000,2796000,4796000}),0)*0.021,0))</f>
        <v/>
      </c>
      <c r="U668" s="25">
        <f>P668-T668</f>
        <v/>
      </c>
      <c r="V668" s="26">
        <f>IF(AND(P668&gt;0,T668=0),1,0)</f>
        <v/>
      </c>
    </row>
    <row r="669">
      <c r="A669" t="inlineStr">
        <is>
          <t>1万円刻み</t>
        </is>
      </c>
      <c r="B669" s="25">
        <f>'4_1万円刻み'!$A$43</f>
        <v/>
      </c>
      <c r="C669" s="26" t="n">
        <v>7</v>
      </c>
      <c r="D669" s="27" t="n">
        <v>0</v>
      </c>
      <c r="E669" s="26" t="n">
        <v>7</v>
      </c>
      <c r="F669" s="26" t="n">
        <v>1</v>
      </c>
      <c r="G669" s="25" t="n">
        <v>0</v>
      </c>
      <c r="H669" s="25">
        <f>ROUND(B669*0.14575,0)</f>
        <v/>
      </c>
      <c r="I669" s="25">
        <f>B669-H669</f>
        <v/>
      </c>
      <c r="J669" s="25">
        <f>IF(MAX(0,I669-ROUNDUP(IF(I669&lt;=158333,54167,I669*LOOKUP(I669,{0,158334,300000,550000,708331},{0,0.3,0.2,0.1,0})+LOOKUP(I669,{0,158334,300000,550000,708331},{0,6667,36667,91667,162500})),0)-LOOKUP(I669,{0,2120834,2162500,2204167,2245834},{48334,40000,26667,13334,0}))&lt;=0,0,ROUND(MAX(0,I669-ROUNDUP(IF(I669&lt;=158333,54167,I669*LOOKUP(I669,{0,158334,300000,550000,708331},{0,0.3,0.2,0.1,0})+LOOKUP(I669,{0,158334,300000,550000,708331},{0,6667,36667,91667,162500})),0)-LOOKUP(I669,{0,2120834,2162500,2204167,2245834},{48334,40000,26667,13334,0}))*LOOKUP(MAX(0,I669-ROUNDUP(IF(I669&lt;=158333,54167,I669*LOOKUP(I669,{0,158334,300000,550000,708331},{0,0.3,0.2,0.1,0})+LOOKUP(I669,{0,158334,300000,550000,708331},{0,6667,36667,91667,162500})),0)-LOOKUP(I669,{0,2120834,2162500,2204167,2245834},{48334,40000,26667,13334,0})),{0,162501,275001,579167,750001,1500001,3333334},{0.05105,0.1021,0.2042,0.23483,0.33693,0.4084,0.45945})-LOOKUP(MAX(0,I669-ROUNDUP(IF(I669&lt;=158333,54167,I669*LOOKUP(I669,{0,158334,300000,550000,708331},{0,0.3,0.2,0.1,0})+LOOKUP(I669,{0,158334,300000,550000,708331},{0,6667,36667,91667,162500})),0)-LOOKUP(I669,{0,2120834,2162500,2204167,2245834},{48334,40000,26667,13334,0})),{0,162501,275001,579167,750001,1500001,3333334},{0,8296,36374,54113,130688,237893,408061}),-1))</f>
        <v/>
      </c>
      <c r="K669" s="25">
        <f>IF(AND(D669&gt;0,C669&gt;=E669),ROUND(B669*D669,0),0)</f>
        <v/>
      </c>
      <c r="L669" s="25">
        <f>ROUND(K669*0.14575,0)</f>
        <v/>
      </c>
      <c r="M669" s="25">
        <f>IF(K669=0,0,ROUNDDOWN(ROUND((K669-L669)*LOOKUP(I669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69" s="25">
        <f>B669*C669+K669</f>
        <v/>
      </c>
      <c r="O669" s="25">
        <f>H669*C669+L669</f>
        <v/>
      </c>
      <c r="P669" s="25">
        <f>J669*C669+M669</f>
        <v/>
      </c>
      <c r="Q669" s="25">
        <f>IF(F669=1,IF(N669&lt;741000,0,IF(N669&lt;2191000,N669-740000,IF(N669&lt;2193000,1451000,IF(N669&lt;2196000,1453000,IF(N669&lt;2200000,1456000,IF(N669&lt;6600000,ROUND(IF(FLOOR(N669,4000)&lt;=3600000,FLOOR(N669,4000)*0.7-80000,FLOOR(N669,4000)*0.8-440000),0),IF(N669&lt;=8500000,ROUNDDOWN(N669*0.9-1100000,0),N669-1950000))))))),IF(N669&lt;651000,0,IF(N669&lt;1900000,N669-650000,IF(N669&lt;6600000,ROUND(IF(FLOOR(N669,4000)&lt;=3600000,FLOOR(N669,4000)*0.7-80000,FLOOR(N669,4000)*0.8-440000),0),IF(N669&lt;=8500000,ROUNDDOWN(N669*0.9-1100000,0),N669-1950000)))))</f>
        <v/>
      </c>
      <c r="R669" s="25">
        <f>IF(F669=1,LOOKUP(Q669,{0,4890001,6550001,23500001},{1040000,670000,620000,0}),LOOKUP(Q669,{0,1320001,3360001,4890001,6550001,23500001},{950000,880000,680000,630000,580000,0}))</f>
        <v/>
      </c>
      <c r="S669" s="25">
        <f>MAX(0,ROUNDDOWN(Q669-O669-R669-G669,-3))</f>
        <v/>
      </c>
      <c r="T669" s="25">
        <f>IF(S669&lt;=0,0,ROUNDDOWN(S669*LOOKUP(S669,{0,1950001,3300001,6950001,9000001,18000001,40000001},{0.05,0.1,0.2,0.23,0.33,0.4,0.45})-LOOKUP(S669,{0,1950001,3300001,6950001,9000001,18000001,40000001},{0,97500,427500,636000,1536000,2796000,4796000}),0)+ROUNDDOWN(ROUNDDOWN(S669*LOOKUP(S669,{0,1950001,3300001,6950001,9000001,18000001,40000001},{0.05,0.1,0.2,0.23,0.33,0.4,0.45})-LOOKUP(S669,{0,1950001,3300001,6950001,9000001,18000001,40000001},{0,97500,427500,636000,1536000,2796000,4796000}),0)*0.021,0))</f>
        <v/>
      </c>
      <c r="U669" s="25">
        <f>P669-T669</f>
        <v/>
      </c>
      <c r="V669" s="26">
        <f>IF(AND(P669&gt;0,T669=0),1,0)</f>
        <v/>
      </c>
    </row>
    <row r="670">
      <c r="A670" t="inlineStr">
        <is>
          <t>1万円刻み</t>
        </is>
      </c>
      <c r="B670" s="25">
        <f>'4_1万円刻み'!$A$43</f>
        <v/>
      </c>
      <c r="C670" s="26" t="n">
        <v>8</v>
      </c>
      <c r="D670" s="27" t="n">
        <v>0</v>
      </c>
      <c r="E670" s="26" t="n">
        <v>7</v>
      </c>
      <c r="F670" s="26" t="n">
        <v>1</v>
      </c>
      <c r="G670" s="25" t="n">
        <v>0</v>
      </c>
      <c r="H670" s="25">
        <f>ROUND(B670*0.14575,0)</f>
        <v/>
      </c>
      <c r="I670" s="25">
        <f>B670-H670</f>
        <v/>
      </c>
      <c r="J670" s="25">
        <f>IF(MAX(0,I670-ROUNDUP(IF(I670&lt;=158333,54167,I670*LOOKUP(I670,{0,158334,300000,550000,708331},{0,0.3,0.2,0.1,0})+LOOKUP(I670,{0,158334,300000,550000,708331},{0,6667,36667,91667,162500})),0)-LOOKUP(I670,{0,2120834,2162500,2204167,2245834},{48334,40000,26667,13334,0}))&lt;=0,0,ROUND(MAX(0,I670-ROUNDUP(IF(I670&lt;=158333,54167,I670*LOOKUP(I670,{0,158334,300000,550000,708331},{0,0.3,0.2,0.1,0})+LOOKUP(I670,{0,158334,300000,550000,708331},{0,6667,36667,91667,162500})),0)-LOOKUP(I670,{0,2120834,2162500,2204167,2245834},{48334,40000,26667,13334,0}))*LOOKUP(MAX(0,I670-ROUNDUP(IF(I670&lt;=158333,54167,I670*LOOKUP(I670,{0,158334,300000,550000,708331},{0,0.3,0.2,0.1,0})+LOOKUP(I670,{0,158334,300000,550000,708331},{0,6667,36667,91667,162500})),0)-LOOKUP(I670,{0,2120834,2162500,2204167,2245834},{48334,40000,26667,13334,0})),{0,162501,275001,579167,750001,1500001,3333334},{0.05105,0.1021,0.2042,0.23483,0.33693,0.4084,0.45945})-LOOKUP(MAX(0,I670-ROUNDUP(IF(I670&lt;=158333,54167,I670*LOOKUP(I670,{0,158334,300000,550000,708331},{0,0.3,0.2,0.1,0})+LOOKUP(I670,{0,158334,300000,550000,708331},{0,6667,36667,91667,162500})),0)-LOOKUP(I670,{0,2120834,2162500,2204167,2245834},{48334,40000,26667,13334,0})),{0,162501,275001,579167,750001,1500001,3333334},{0,8296,36374,54113,130688,237893,408061}),-1))</f>
        <v/>
      </c>
      <c r="K670" s="25">
        <f>IF(AND(D670&gt;0,C670&gt;=E670),ROUND(B670*D670,0),0)</f>
        <v/>
      </c>
      <c r="L670" s="25">
        <f>ROUND(K670*0.14575,0)</f>
        <v/>
      </c>
      <c r="M670" s="25">
        <f>IF(K670=0,0,ROUNDDOWN(ROUND((K670-L670)*LOOKUP(I670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70" s="25">
        <f>B670*C670+K670</f>
        <v/>
      </c>
      <c r="O670" s="25">
        <f>H670*C670+L670</f>
        <v/>
      </c>
      <c r="P670" s="25">
        <f>J670*C670+M670</f>
        <v/>
      </c>
      <c r="Q670" s="25">
        <f>IF(F670=1,IF(N670&lt;741000,0,IF(N670&lt;2191000,N670-740000,IF(N670&lt;2193000,1451000,IF(N670&lt;2196000,1453000,IF(N670&lt;2200000,1456000,IF(N670&lt;6600000,ROUND(IF(FLOOR(N670,4000)&lt;=3600000,FLOOR(N670,4000)*0.7-80000,FLOOR(N670,4000)*0.8-440000),0),IF(N670&lt;=8500000,ROUNDDOWN(N670*0.9-1100000,0),N670-1950000))))))),IF(N670&lt;651000,0,IF(N670&lt;1900000,N670-650000,IF(N670&lt;6600000,ROUND(IF(FLOOR(N670,4000)&lt;=3600000,FLOOR(N670,4000)*0.7-80000,FLOOR(N670,4000)*0.8-440000),0),IF(N670&lt;=8500000,ROUNDDOWN(N670*0.9-1100000,0),N670-1950000)))))</f>
        <v/>
      </c>
      <c r="R670" s="25">
        <f>IF(F670=1,LOOKUP(Q670,{0,4890001,6550001,23500001},{1040000,670000,620000,0}),LOOKUP(Q670,{0,1320001,3360001,4890001,6550001,23500001},{950000,880000,680000,630000,580000,0}))</f>
        <v/>
      </c>
      <c r="S670" s="25">
        <f>MAX(0,ROUNDDOWN(Q670-O670-R670-G670,-3))</f>
        <v/>
      </c>
      <c r="T670" s="25">
        <f>IF(S670&lt;=0,0,ROUNDDOWN(S670*LOOKUP(S670,{0,1950001,3300001,6950001,9000001,18000001,40000001},{0.05,0.1,0.2,0.23,0.33,0.4,0.45})-LOOKUP(S670,{0,1950001,3300001,6950001,9000001,18000001,40000001},{0,97500,427500,636000,1536000,2796000,4796000}),0)+ROUNDDOWN(ROUNDDOWN(S670*LOOKUP(S670,{0,1950001,3300001,6950001,9000001,18000001,40000001},{0.05,0.1,0.2,0.23,0.33,0.4,0.45})-LOOKUP(S670,{0,1950001,3300001,6950001,9000001,18000001,40000001},{0,97500,427500,636000,1536000,2796000,4796000}),0)*0.021,0))</f>
        <v/>
      </c>
      <c r="U670" s="25">
        <f>P670-T670</f>
        <v/>
      </c>
      <c r="V670" s="26">
        <f>IF(AND(P670&gt;0,T670=0),1,0)</f>
        <v/>
      </c>
    </row>
    <row r="671">
      <c r="A671" t="inlineStr">
        <is>
          <t>1万円刻み</t>
        </is>
      </c>
      <c r="B671" s="25">
        <f>'4_1万円刻み'!$A$43</f>
        <v/>
      </c>
      <c r="C671" s="26" t="n">
        <v>9</v>
      </c>
      <c r="D671" s="27" t="n">
        <v>0</v>
      </c>
      <c r="E671" s="26" t="n">
        <v>7</v>
      </c>
      <c r="F671" s="26" t="n">
        <v>1</v>
      </c>
      <c r="G671" s="25" t="n">
        <v>0</v>
      </c>
      <c r="H671" s="25">
        <f>ROUND(B671*0.14575,0)</f>
        <v/>
      </c>
      <c r="I671" s="25">
        <f>B671-H671</f>
        <v/>
      </c>
      <c r="J671" s="25">
        <f>IF(MAX(0,I671-ROUNDUP(IF(I671&lt;=158333,54167,I671*LOOKUP(I671,{0,158334,300000,550000,708331},{0,0.3,0.2,0.1,0})+LOOKUP(I671,{0,158334,300000,550000,708331},{0,6667,36667,91667,162500})),0)-LOOKUP(I671,{0,2120834,2162500,2204167,2245834},{48334,40000,26667,13334,0}))&lt;=0,0,ROUND(MAX(0,I671-ROUNDUP(IF(I671&lt;=158333,54167,I671*LOOKUP(I671,{0,158334,300000,550000,708331},{0,0.3,0.2,0.1,0})+LOOKUP(I671,{0,158334,300000,550000,708331},{0,6667,36667,91667,162500})),0)-LOOKUP(I671,{0,2120834,2162500,2204167,2245834},{48334,40000,26667,13334,0}))*LOOKUP(MAX(0,I671-ROUNDUP(IF(I671&lt;=158333,54167,I671*LOOKUP(I671,{0,158334,300000,550000,708331},{0,0.3,0.2,0.1,0})+LOOKUP(I671,{0,158334,300000,550000,708331},{0,6667,36667,91667,162500})),0)-LOOKUP(I671,{0,2120834,2162500,2204167,2245834},{48334,40000,26667,13334,0})),{0,162501,275001,579167,750001,1500001,3333334},{0.05105,0.1021,0.2042,0.23483,0.33693,0.4084,0.45945})-LOOKUP(MAX(0,I671-ROUNDUP(IF(I671&lt;=158333,54167,I671*LOOKUP(I671,{0,158334,300000,550000,708331},{0,0.3,0.2,0.1,0})+LOOKUP(I671,{0,158334,300000,550000,708331},{0,6667,36667,91667,162500})),0)-LOOKUP(I671,{0,2120834,2162500,2204167,2245834},{48334,40000,26667,13334,0})),{0,162501,275001,579167,750001,1500001,3333334},{0,8296,36374,54113,130688,237893,408061}),-1))</f>
        <v/>
      </c>
      <c r="K671" s="25">
        <f>IF(AND(D671&gt;0,C671&gt;=E671),ROUND(B671*D671,0),0)</f>
        <v/>
      </c>
      <c r="L671" s="25">
        <f>ROUND(K671*0.14575,0)</f>
        <v/>
      </c>
      <c r="M671" s="25">
        <f>IF(K671=0,0,ROUNDDOWN(ROUND((K671-L671)*LOOKUP(I671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71" s="25">
        <f>B671*C671+K671</f>
        <v/>
      </c>
      <c r="O671" s="25">
        <f>H671*C671+L671</f>
        <v/>
      </c>
      <c r="P671" s="25">
        <f>J671*C671+M671</f>
        <v/>
      </c>
      <c r="Q671" s="25">
        <f>IF(F671=1,IF(N671&lt;741000,0,IF(N671&lt;2191000,N671-740000,IF(N671&lt;2193000,1451000,IF(N671&lt;2196000,1453000,IF(N671&lt;2200000,1456000,IF(N671&lt;6600000,ROUND(IF(FLOOR(N671,4000)&lt;=3600000,FLOOR(N671,4000)*0.7-80000,FLOOR(N671,4000)*0.8-440000),0),IF(N671&lt;=8500000,ROUNDDOWN(N671*0.9-1100000,0),N671-1950000))))))),IF(N671&lt;651000,0,IF(N671&lt;1900000,N671-650000,IF(N671&lt;6600000,ROUND(IF(FLOOR(N671,4000)&lt;=3600000,FLOOR(N671,4000)*0.7-80000,FLOOR(N671,4000)*0.8-440000),0),IF(N671&lt;=8500000,ROUNDDOWN(N671*0.9-1100000,0),N671-1950000)))))</f>
        <v/>
      </c>
      <c r="R671" s="25">
        <f>IF(F671=1,LOOKUP(Q671,{0,4890001,6550001,23500001},{1040000,670000,620000,0}),LOOKUP(Q671,{0,1320001,3360001,4890001,6550001,23500001},{950000,880000,680000,630000,580000,0}))</f>
        <v/>
      </c>
      <c r="S671" s="25">
        <f>MAX(0,ROUNDDOWN(Q671-O671-R671-G671,-3))</f>
        <v/>
      </c>
      <c r="T671" s="25">
        <f>IF(S671&lt;=0,0,ROUNDDOWN(S671*LOOKUP(S671,{0,1950001,3300001,6950001,9000001,18000001,40000001},{0.05,0.1,0.2,0.23,0.33,0.4,0.45})-LOOKUP(S671,{0,1950001,3300001,6950001,9000001,18000001,40000001},{0,97500,427500,636000,1536000,2796000,4796000}),0)+ROUNDDOWN(ROUNDDOWN(S671*LOOKUP(S671,{0,1950001,3300001,6950001,9000001,18000001,40000001},{0.05,0.1,0.2,0.23,0.33,0.4,0.45})-LOOKUP(S671,{0,1950001,3300001,6950001,9000001,18000001,40000001},{0,97500,427500,636000,1536000,2796000,4796000}),0)*0.021,0))</f>
        <v/>
      </c>
      <c r="U671" s="25">
        <f>P671-T671</f>
        <v/>
      </c>
      <c r="V671" s="26">
        <f>IF(AND(P671&gt;0,T671=0),1,0)</f>
        <v/>
      </c>
    </row>
    <row r="672">
      <c r="A672" t="inlineStr">
        <is>
          <t>1万円刻み</t>
        </is>
      </c>
      <c r="B672" s="25">
        <f>'4_1万円刻み'!$A$43</f>
        <v/>
      </c>
      <c r="C672" s="26" t="n">
        <v>10</v>
      </c>
      <c r="D672" s="27" t="n">
        <v>0</v>
      </c>
      <c r="E672" s="26" t="n">
        <v>7</v>
      </c>
      <c r="F672" s="26" t="n">
        <v>1</v>
      </c>
      <c r="G672" s="25" t="n">
        <v>0</v>
      </c>
      <c r="H672" s="25">
        <f>ROUND(B672*0.14575,0)</f>
        <v/>
      </c>
      <c r="I672" s="25">
        <f>B672-H672</f>
        <v/>
      </c>
      <c r="J672" s="25">
        <f>IF(MAX(0,I672-ROUNDUP(IF(I672&lt;=158333,54167,I672*LOOKUP(I672,{0,158334,300000,550000,708331},{0,0.3,0.2,0.1,0})+LOOKUP(I672,{0,158334,300000,550000,708331},{0,6667,36667,91667,162500})),0)-LOOKUP(I672,{0,2120834,2162500,2204167,2245834},{48334,40000,26667,13334,0}))&lt;=0,0,ROUND(MAX(0,I672-ROUNDUP(IF(I672&lt;=158333,54167,I672*LOOKUP(I672,{0,158334,300000,550000,708331},{0,0.3,0.2,0.1,0})+LOOKUP(I672,{0,158334,300000,550000,708331},{0,6667,36667,91667,162500})),0)-LOOKUP(I672,{0,2120834,2162500,2204167,2245834},{48334,40000,26667,13334,0}))*LOOKUP(MAX(0,I672-ROUNDUP(IF(I672&lt;=158333,54167,I672*LOOKUP(I672,{0,158334,300000,550000,708331},{0,0.3,0.2,0.1,0})+LOOKUP(I672,{0,158334,300000,550000,708331},{0,6667,36667,91667,162500})),0)-LOOKUP(I672,{0,2120834,2162500,2204167,2245834},{48334,40000,26667,13334,0})),{0,162501,275001,579167,750001,1500001,3333334},{0.05105,0.1021,0.2042,0.23483,0.33693,0.4084,0.45945})-LOOKUP(MAX(0,I672-ROUNDUP(IF(I672&lt;=158333,54167,I672*LOOKUP(I672,{0,158334,300000,550000,708331},{0,0.3,0.2,0.1,0})+LOOKUP(I672,{0,158334,300000,550000,708331},{0,6667,36667,91667,162500})),0)-LOOKUP(I672,{0,2120834,2162500,2204167,2245834},{48334,40000,26667,13334,0})),{0,162501,275001,579167,750001,1500001,3333334},{0,8296,36374,54113,130688,237893,408061}),-1))</f>
        <v/>
      </c>
      <c r="K672" s="25">
        <f>IF(AND(D672&gt;0,C672&gt;=E672),ROUND(B672*D672,0),0)</f>
        <v/>
      </c>
      <c r="L672" s="25">
        <f>ROUND(K672*0.14575,0)</f>
        <v/>
      </c>
      <c r="M672" s="25">
        <f>IF(K672=0,0,ROUNDDOWN(ROUND((K672-L672)*LOOKUP(I672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72" s="25">
        <f>B672*C672+K672</f>
        <v/>
      </c>
      <c r="O672" s="25">
        <f>H672*C672+L672</f>
        <v/>
      </c>
      <c r="P672" s="25">
        <f>J672*C672+M672</f>
        <v/>
      </c>
      <c r="Q672" s="25">
        <f>IF(F672=1,IF(N672&lt;741000,0,IF(N672&lt;2191000,N672-740000,IF(N672&lt;2193000,1451000,IF(N672&lt;2196000,1453000,IF(N672&lt;2200000,1456000,IF(N672&lt;6600000,ROUND(IF(FLOOR(N672,4000)&lt;=3600000,FLOOR(N672,4000)*0.7-80000,FLOOR(N672,4000)*0.8-440000),0),IF(N672&lt;=8500000,ROUNDDOWN(N672*0.9-1100000,0),N672-1950000))))))),IF(N672&lt;651000,0,IF(N672&lt;1900000,N672-650000,IF(N672&lt;6600000,ROUND(IF(FLOOR(N672,4000)&lt;=3600000,FLOOR(N672,4000)*0.7-80000,FLOOR(N672,4000)*0.8-440000),0),IF(N672&lt;=8500000,ROUNDDOWN(N672*0.9-1100000,0),N672-1950000)))))</f>
        <v/>
      </c>
      <c r="R672" s="25">
        <f>IF(F672=1,LOOKUP(Q672,{0,4890001,6550001,23500001},{1040000,670000,620000,0}),LOOKUP(Q672,{0,1320001,3360001,4890001,6550001,23500001},{950000,880000,680000,630000,580000,0}))</f>
        <v/>
      </c>
      <c r="S672" s="25">
        <f>MAX(0,ROUNDDOWN(Q672-O672-R672-G672,-3))</f>
        <v/>
      </c>
      <c r="T672" s="25">
        <f>IF(S672&lt;=0,0,ROUNDDOWN(S672*LOOKUP(S672,{0,1950001,3300001,6950001,9000001,18000001,40000001},{0.05,0.1,0.2,0.23,0.33,0.4,0.45})-LOOKUP(S672,{0,1950001,3300001,6950001,9000001,18000001,40000001},{0,97500,427500,636000,1536000,2796000,4796000}),0)+ROUNDDOWN(ROUNDDOWN(S672*LOOKUP(S672,{0,1950001,3300001,6950001,9000001,18000001,40000001},{0.05,0.1,0.2,0.23,0.33,0.4,0.45})-LOOKUP(S672,{0,1950001,3300001,6950001,9000001,18000001,40000001},{0,97500,427500,636000,1536000,2796000,4796000}),0)*0.021,0))</f>
        <v/>
      </c>
      <c r="U672" s="25">
        <f>P672-T672</f>
        <v/>
      </c>
      <c r="V672" s="26">
        <f>IF(AND(P672&gt;0,T672=0),1,0)</f>
        <v/>
      </c>
    </row>
    <row r="673">
      <c r="A673" t="inlineStr">
        <is>
          <t>1万円刻み</t>
        </is>
      </c>
      <c r="B673" s="25">
        <f>'4_1万円刻み'!$A$43</f>
        <v/>
      </c>
      <c r="C673" s="26" t="n">
        <v>11</v>
      </c>
      <c r="D673" s="27" t="n">
        <v>0</v>
      </c>
      <c r="E673" s="26" t="n">
        <v>7</v>
      </c>
      <c r="F673" s="26" t="n">
        <v>1</v>
      </c>
      <c r="G673" s="25" t="n">
        <v>0</v>
      </c>
      <c r="H673" s="25">
        <f>ROUND(B673*0.14575,0)</f>
        <v/>
      </c>
      <c r="I673" s="25">
        <f>B673-H673</f>
        <v/>
      </c>
      <c r="J673" s="25">
        <f>IF(MAX(0,I673-ROUNDUP(IF(I673&lt;=158333,54167,I673*LOOKUP(I673,{0,158334,300000,550000,708331},{0,0.3,0.2,0.1,0})+LOOKUP(I673,{0,158334,300000,550000,708331},{0,6667,36667,91667,162500})),0)-LOOKUP(I673,{0,2120834,2162500,2204167,2245834},{48334,40000,26667,13334,0}))&lt;=0,0,ROUND(MAX(0,I673-ROUNDUP(IF(I673&lt;=158333,54167,I673*LOOKUP(I673,{0,158334,300000,550000,708331},{0,0.3,0.2,0.1,0})+LOOKUP(I673,{0,158334,300000,550000,708331},{0,6667,36667,91667,162500})),0)-LOOKUP(I673,{0,2120834,2162500,2204167,2245834},{48334,40000,26667,13334,0}))*LOOKUP(MAX(0,I673-ROUNDUP(IF(I673&lt;=158333,54167,I673*LOOKUP(I673,{0,158334,300000,550000,708331},{0,0.3,0.2,0.1,0})+LOOKUP(I673,{0,158334,300000,550000,708331},{0,6667,36667,91667,162500})),0)-LOOKUP(I673,{0,2120834,2162500,2204167,2245834},{48334,40000,26667,13334,0})),{0,162501,275001,579167,750001,1500001,3333334},{0.05105,0.1021,0.2042,0.23483,0.33693,0.4084,0.45945})-LOOKUP(MAX(0,I673-ROUNDUP(IF(I673&lt;=158333,54167,I673*LOOKUP(I673,{0,158334,300000,550000,708331},{0,0.3,0.2,0.1,0})+LOOKUP(I673,{0,158334,300000,550000,708331},{0,6667,36667,91667,162500})),0)-LOOKUP(I673,{0,2120834,2162500,2204167,2245834},{48334,40000,26667,13334,0})),{0,162501,275001,579167,750001,1500001,3333334},{0,8296,36374,54113,130688,237893,408061}),-1))</f>
        <v/>
      </c>
      <c r="K673" s="25">
        <f>IF(AND(D673&gt;0,C673&gt;=E673),ROUND(B673*D673,0),0)</f>
        <v/>
      </c>
      <c r="L673" s="25">
        <f>ROUND(K673*0.14575,0)</f>
        <v/>
      </c>
      <c r="M673" s="25">
        <f>IF(K673=0,0,ROUNDDOWN(ROUND((K673-L673)*LOOKUP(I673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73" s="25">
        <f>B673*C673+K673</f>
        <v/>
      </c>
      <c r="O673" s="25">
        <f>H673*C673+L673</f>
        <v/>
      </c>
      <c r="P673" s="25">
        <f>J673*C673+M673</f>
        <v/>
      </c>
      <c r="Q673" s="25">
        <f>IF(F673=1,IF(N673&lt;741000,0,IF(N673&lt;2191000,N673-740000,IF(N673&lt;2193000,1451000,IF(N673&lt;2196000,1453000,IF(N673&lt;2200000,1456000,IF(N673&lt;6600000,ROUND(IF(FLOOR(N673,4000)&lt;=3600000,FLOOR(N673,4000)*0.7-80000,FLOOR(N673,4000)*0.8-440000),0),IF(N673&lt;=8500000,ROUNDDOWN(N673*0.9-1100000,0),N673-1950000))))))),IF(N673&lt;651000,0,IF(N673&lt;1900000,N673-650000,IF(N673&lt;6600000,ROUND(IF(FLOOR(N673,4000)&lt;=3600000,FLOOR(N673,4000)*0.7-80000,FLOOR(N673,4000)*0.8-440000),0),IF(N673&lt;=8500000,ROUNDDOWN(N673*0.9-1100000,0),N673-1950000)))))</f>
        <v/>
      </c>
      <c r="R673" s="25">
        <f>IF(F673=1,LOOKUP(Q673,{0,4890001,6550001,23500001},{1040000,670000,620000,0}),LOOKUP(Q673,{0,1320001,3360001,4890001,6550001,23500001},{950000,880000,680000,630000,580000,0}))</f>
        <v/>
      </c>
      <c r="S673" s="25">
        <f>MAX(0,ROUNDDOWN(Q673-O673-R673-G673,-3))</f>
        <v/>
      </c>
      <c r="T673" s="25">
        <f>IF(S673&lt;=0,0,ROUNDDOWN(S673*LOOKUP(S673,{0,1950001,3300001,6950001,9000001,18000001,40000001},{0.05,0.1,0.2,0.23,0.33,0.4,0.45})-LOOKUP(S673,{0,1950001,3300001,6950001,9000001,18000001,40000001},{0,97500,427500,636000,1536000,2796000,4796000}),0)+ROUNDDOWN(ROUNDDOWN(S673*LOOKUP(S673,{0,1950001,3300001,6950001,9000001,18000001,40000001},{0.05,0.1,0.2,0.23,0.33,0.4,0.45})-LOOKUP(S673,{0,1950001,3300001,6950001,9000001,18000001,40000001},{0,97500,427500,636000,1536000,2796000,4796000}),0)*0.021,0))</f>
        <v/>
      </c>
      <c r="U673" s="25">
        <f>P673-T673</f>
        <v/>
      </c>
      <c r="V673" s="26">
        <f>IF(AND(P673&gt;0,T673=0),1,0)</f>
        <v/>
      </c>
    </row>
    <row r="674">
      <c r="A674" t="inlineStr">
        <is>
          <t>1万円刻み</t>
        </is>
      </c>
      <c r="B674" s="25">
        <f>'4_1万円刻み'!$A$43</f>
        <v/>
      </c>
      <c r="C674" s="26" t="n">
        <v>12</v>
      </c>
      <c r="D674" s="27" t="n">
        <v>0</v>
      </c>
      <c r="E674" s="26" t="n">
        <v>7</v>
      </c>
      <c r="F674" s="26" t="n">
        <v>1</v>
      </c>
      <c r="G674" s="25" t="n">
        <v>0</v>
      </c>
      <c r="H674" s="25">
        <f>ROUND(B674*0.14575,0)</f>
        <v/>
      </c>
      <c r="I674" s="25">
        <f>B674-H674</f>
        <v/>
      </c>
      <c r="J674" s="25">
        <f>IF(MAX(0,I674-ROUNDUP(IF(I674&lt;=158333,54167,I674*LOOKUP(I674,{0,158334,300000,550000,708331},{0,0.3,0.2,0.1,0})+LOOKUP(I674,{0,158334,300000,550000,708331},{0,6667,36667,91667,162500})),0)-LOOKUP(I674,{0,2120834,2162500,2204167,2245834},{48334,40000,26667,13334,0}))&lt;=0,0,ROUND(MAX(0,I674-ROUNDUP(IF(I674&lt;=158333,54167,I674*LOOKUP(I674,{0,158334,300000,550000,708331},{0,0.3,0.2,0.1,0})+LOOKUP(I674,{0,158334,300000,550000,708331},{0,6667,36667,91667,162500})),0)-LOOKUP(I674,{0,2120834,2162500,2204167,2245834},{48334,40000,26667,13334,0}))*LOOKUP(MAX(0,I674-ROUNDUP(IF(I674&lt;=158333,54167,I674*LOOKUP(I674,{0,158334,300000,550000,708331},{0,0.3,0.2,0.1,0})+LOOKUP(I674,{0,158334,300000,550000,708331},{0,6667,36667,91667,162500})),0)-LOOKUP(I674,{0,2120834,2162500,2204167,2245834},{48334,40000,26667,13334,0})),{0,162501,275001,579167,750001,1500001,3333334},{0.05105,0.1021,0.2042,0.23483,0.33693,0.4084,0.45945})-LOOKUP(MAX(0,I674-ROUNDUP(IF(I674&lt;=158333,54167,I674*LOOKUP(I674,{0,158334,300000,550000,708331},{0,0.3,0.2,0.1,0})+LOOKUP(I674,{0,158334,300000,550000,708331},{0,6667,36667,91667,162500})),0)-LOOKUP(I674,{0,2120834,2162500,2204167,2245834},{48334,40000,26667,13334,0})),{0,162501,275001,579167,750001,1500001,3333334},{0,8296,36374,54113,130688,237893,408061}),-1))</f>
        <v/>
      </c>
      <c r="K674" s="25">
        <f>IF(AND(D674&gt;0,C674&gt;=E674),ROUND(B674*D674,0),0)</f>
        <v/>
      </c>
      <c r="L674" s="25">
        <f>ROUND(K674*0.14575,0)</f>
        <v/>
      </c>
      <c r="M674" s="25">
        <f>IF(K674=0,0,ROUNDDOWN(ROUND((K674-L674)*LOOKUP(I674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74" s="25">
        <f>B674*C674+K674</f>
        <v/>
      </c>
      <c r="O674" s="25">
        <f>H674*C674+L674</f>
        <v/>
      </c>
      <c r="P674" s="25">
        <f>J674*C674+M674</f>
        <v/>
      </c>
      <c r="Q674" s="25">
        <f>IF(F674=1,IF(N674&lt;741000,0,IF(N674&lt;2191000,N674-740000,IF(N674&lt;2193000,1451000,IF(N674&lt;2196000,1453000,IF(N674&lt;2200000,1456000,IF(N674&lt;6600000,ROUND(IF(FLOOR(N674,4000)&lt;=3600000,FLOOR(N674,4000)*0.7-80000,FLOOR(N674,4000)*0.8-440000),0),IF(N674&lt;=8500000,ROUNDDOWN(N674*0.9-1100000,0),N674-1950000))))))),IF(N674&lt;651000,0,IF(N674&lt;1900000,N674-650000,IF(N674&lt;6600000,ROUND(IF(FLOOR(N674,4000)&lt;=3600000,FLOOR(N674,4000)*0.7-80000,FLOOR(N674,4000)*0.8-440000),0),IF(N674&lt;=8500000,ROUNDDOWN(N674*0.9-1100000,0),N674-1950000)))))</f>
        <v/>
      </c>
      <c r="R674" s="25">
        <f>IF(F674=1,LOOKUP(Q674,{0,4890001,6550001,23500001},{1040000,670000,620000,0}),LOOKUP(Q674,{0,1320001,3360001,4890001,6550001,23500001},{950000,880000,680000,630000,580000,0}))</f>
        <v/>
      </c>
      <c r="S674" s="25">
        <f>MAX(0,ROUNDDOWN(Q674-O674-R674-G674,-3))</f>
        <v/>
      </c>
      <c r="T674" s="25">
        <f>IF(S674&lt;=0,0,ROUNDDOWN(S674*LOOKUP(S674,{0,1950001,3300001,6950001,9000001,18000001,40000001},{0.05,0.1,0.2,0.23,0.33,0.4,0.45})-LOOKUP(S674,{0,1950001,3300001,6950001,9000001,18000001,40000001},{0,97500,427500,636000,1536000,2796000,4796000}),0)+ROUNDDOWN(ROUNDDOWN(S674*LOOKUP(S674,{0,1950001,3300001,6950001,9000001,18000001,40000001},{0.05,0.1,0.2,0.23,0.33,0.4,0.45})-LOOKUP(S674,{0,1950001,3300001,6950001,9000001,18000001,40000001},{0,97500,427500,636000,1536000,2796000,4796000}),0)*0.021,0))</f>
        <v/>
      </c>
      <c r="U674" s="25">
        <f>P674-T674</f>
        <v/>
      </c>
      <c r="V674" s="26">
        <f>IF(AND(P674&gt;0,T674=0),1,0)</f>
        <v/>
      </c>
    </row>
    <row r="675">
      <c r="A675" t="inlineStr">
        <is>
          <t>1万円刻み</t>
        </is>
      </c>
      <c r="B675" s="25">
        <f>'4_1万円刻み'!$A$44</f>
        <v/>
      </c>
      <c r="C675" s="26" t="n">
        <v>1</v>
      </c>
      <c r="D675" s="27" t="n">
        <v>0</v>
      </c>
      <c r="E675" s="26" t="n">
        <v>7</v>
      </c>
      <c r="F675" s="26" t="n">
        <v>1</v>
      </c>
      <c r="G675" s="25" t="n">
        <v>0</v>
      </c>
      <c r="H675" s="25">
        <f>ROUND(B675*0.14575,0)</f>
        <v/>
      </c>
      <c r="I675" s="25">
        <f>B675-H675</f>
        <v/>
      </c>
      <c r="J675" s="25">
        <f>IF(MAX(0,I675-ROUNDUP(IF(I675&lt;=158333,54167,I675*LOOKUP(I675,{0,158334,300000,550000,708331},{0,0.3,0.2,0.1,0})+LOOKUP(I675,{0,158334,300000,550000,708331},{0,6667,36667,91667,162500})),0)-LOOKUP(I675,{0,2120834,2162500,2204167,2245834},{48334,40000,26667,13334,0}))&lt;=0,0,ROUND(MAX(0,I675-ROUNDUP(IF(I675&lt;=158333,54167,I675*LOOKUP(I675,{0,158334,300000,550000,708331},{0,0.3,0.2,0.1,0})+LOOKUP(I675,{0,158334,300000,550000,708331},{0,6667,36667,91667,162500})),0)-LOOKUP(I675,{0,2120834,2162500,2204167,2245834},{48334,40000,26667,13334,0}))*LOOKUP(MAX(0,I675-ROUNDUP(IF(I675&lt;=158333,54167,I675*LOOKUP(I675,{0,158334,300000,550000,708331},{0,0.3,0.2,0.1,0})+LOOKUP(I675,{0,158334,300000,550000,708331},{0,6667,36667,91667,162500})),0)-LOOKUP(I675,{0,2120834,2162500,2204167,2245834},{48334,40000,26667,13334,0})),{0,162501,275001,579167,750001,1500001,3333334},{0.05105,0.1021,0.2042,0.23483,0.33693,0.4084,0.45945})-LOOKUP(MAX(0,I675-ROUNDUP(IF(I675&lt;=158333,54167,I675*LOOKUP(I675,{0,158334,300000,550000,708331},{0,0.3,0.2,0.1,0})+LOOKUP(I675,{0,158334,300000,550000,708331},{0,6667,36667,91667,162500})),0)-LOOKUP(I675,{0,2120834,2162500,2204167,2245834},{48334,40000,26667,13334,0})),{0,162501,275001,579167,750001,1500001,3333334},{0,8296,36374,54113,130688,237893,408061}),-1))</f>
        <v/>
      </c>
      <c r="K675" s="25">
        <f>IF(AND(D675&gt;0,C675&gt;=E675),ROUND(B675*D675,0),0)</f>
        <v/>
      </c>
      <c r="L675" s="25">
        <f>ROUND(K675*0.14575,0)</f>
        <v/>
      </c>
      <c r="M675" s="25">
        <f>IF(K675=0,0,ROUNDDOWN(ROUND((K675-L675)*LOOKUP(I675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75" s="25">
        <f>B675*C675+K675</f>
        <v/>
      </c>
      <c r="O675" s="25">
        <f>H675*C675+L675</f>
        <v/>
      </c>
      <c r="P675" s="25">
        <f>J675*C675+M675</f>
        <v/>
      </c>
      <c r="Q675" s="25">
        <f>IF(F675=1,IF(N675&lt;741000,0,IF(N675&lt;2191000,N675-740000,IF(N675&lt;2193000,1451000,IF(N675&lt;2196000,1453000,IF(N675&lt;2200000,1456000,IF(N675&lt;6600000,ROUND(IF(FLOOR(N675,4000)&lt;=3600000,FLOOR(N675,4000)*0.7-80000,FLOOR(N675,4000)*0.8-440000),0),IF(N675&lt;=8500000,ROUNDDOWN(N675*0.9-1100000,0),N675-1950000))))))),IF(N675&lt;651000,0,IF(N675&lt;1900000,N675-650000,IF(N675&lt;6600000,ROUND(IF(FLOOR(N675,4000)&lt;=3600000,FLOOR(N675,4000)*0.7-80000,FLOOR(N675,4000)*0.8-440000),0),IF(N675&lt;=8500000,ROUNDDOWN(N675*0.9-1100000,0),N675-1950000)))))</f>
        <v/>
      </c>
      <c r="R675" s="25">
        <f>IF(F675=1,LOOKUP(Q675,{0,4890001,6550001,23500001},{1040000,670000,620000,0}),LOOKUP(Q675,{0,1320001,3360001,4890001,6550001,23500001},{950000,880000,680000,630000,580000,0}))</f>
        <v/>
      </c>
      <c r="S675" s="25">
        <f>MAX(0,ROUNDDOWN(Q675-O675-R675-G675,-3))</f>
        <v/>
      </c>
      <c r="T675" s="25">
        <f>IF(S675&lt;=0,0,ROUNDDOWN(S675*LOOKUP(S675,{0,1950001,3300001,6950001,9000001,18000001,40000001},{0.05,0.1,0.2,0.23,0.33,0.4,0.45})-LOOKUP(S675,{0,1950001,3300001,6950001,9000001,18000001,40000001},{0,97500,427500,636000,1536000,2796000,4796000}),0)+ROUNDDOWN(ROUNDDOWN(S675*LOOKUP(S675,{0,1950001,3300001,6950001,9000001,18000001,40000001},{0.05,0.1,0.2,0.23,0.33,0.4,0.45})-LOOKUP(S675,{0,1950001,3300001,6950001,9000001,18000001,40000001},{0,97500,427500,636000,1536000,2796000,4796000}),0)*0.021,0))</f>
        <v/>
      </c>
      <c r="U675" s="25">
        <f>P675-T675</f>
        <v/>
      </c>
      <c r="V675" s="26">
        <f>IF(AND(P675&gt;0,T675=0),1,0)</f>
        <v/>
      </c>
    </row>
    <row r="676">
      <c r="A676" t="inlineStr">
        <is>
          <t>1万円刻み</t>
        </is>
      </c>
      <c r="B676" s="25">
        <f>'4_1万円刻み'!$A$44</f>
        <v/>
      </c>
      <c r="C676" s="26" t="n">
        <v>2</v>
      </c>
      <c r="D676" s="27" t="n">
        <v>0</v>
      </c>
      <c r="E676" s="26" t="n">
        <v>7</v>
      </c>
      <c r="F676" s="26" t="n">
        <v>1</v>
      </c>
      <c r="G676" s="25" t="n">
        <v>0</v>
      </c>
      <c r="H676" s="25">
        <f>ROUND(B676*0.14575,0)</f>
        <v/>
      </c>
      <c r="I676" s="25">
        <f>B676-H676</f>
        <v/>
      </c>
      <c r="J676" s="25">
        <f>IF(MAX(0,I676-ROUNDUP(IF(I676&lt;=158333,54167,I676*LOOKUP(I676,{0,158334,300000,550000,708331},{0,0.3,0.2,0.1,0})+LOOKUP(I676,{0,158334,300000,550000,708331},{0,6667,36667,91667,162500})),0)-LOOKUP(I676,{0,2120834,2162500,2204167,2245834},{48334,40000,26667,13334,0}))&lt;=0,0,ROUND(MAX(0,I676-ROUNDUP(IF(I676&lt;=158333,54167,I676*LOOKUP(I676,{0,158334,300000,550000,708331},{0,0.3,0.2,0.1,0})+LOOKUP(I676,{0,158334,300000,550000,708331},{0,6667,36667,91667,162500})),0)-LOOKUP(I676,{0,2120834,2162500,2204167,2245834},{48334,40000,26667,13334,0}))*LOOKUP(MAX(0,I676-ROUNDUP(IF(I676&lt;=158333,54167,I676*LOOKUP(I676,{0,158334,300000,550000,708331},{0,0.3,0.2,0.1,0})+LOOKUP(I676,{0,158334,300000,550000,708331},{0,6667,36667,91667,162500})),0)-LOOKUP(I676,{0,2120834,2162500,2204167,2245834},{48334,40000,26667,13334,0})),{0,162501,275001,579167,750001,1500001,3333334},{0.05105,0.1021,0.2042,0.23483,0.33693,0.4084,0.45945})-LOOKUP(MAX(0,I676-ROUNDUP(IF(I676&lt;=158333,54167,I676*LOOKUP(I676,{0,158334,300000,550000,708331},{0,0.3,0.2,0.1,0})+LOOKUP(I676,{0,158334,300000,550000,708331},{0,6667,36667,91667,162500})),0)-LOOKUP(I676,{0,2120834,2162500,2204167,2245834},{48334,40000,26667,13334,0})),{0,162501,275001,579167,750001,1500001,3333334},{0,8296,36374,54113,130688,237893,408061}),-1))</f>
        <v/>
      </c>
      <c r="K676" s="25">
        <f>IF(AND(D676&gt;0,C676&gt;=E676),ROUND(B676*D676,0),0)</f>
        <v/>
      </c>
      <c r="L676" s="25">
        <f>ROUND(K676*0.14575,0)</f>
        <v/>
      </c>
      <c r="M676" s="25">
        <f>IF(K676=0,0,ROUNDDOWN(ROUND((K676-L676)*LOOKUP(I676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76" s="25">
        <f>B676*C676+K676</f>
        <v/>
      </c>
      <c r="O676" s="25">
        <f>H676*C676+L676</f>
        <v/>
      </c>
      <c r="P676" s="25">
        <f>J676*C676+M676</f>
        <v/>
      </c>
      <c r="Q676" s="25">
        <f>IF(F676=1,IF(N676&lt;741000,0,IF(N676&lt;2191000,N676-740000,IF(N676&lt;2193000,1451000,IF(N676&lt;2196000,1453000,IF(N676&lt;2200000,1456000,IF(N676&lt;6600000,ROUND(IF(FLOOR(N676,4000)&lt;=3600000,FLOOR(N676,4000)*0.7-80000,FLOOR(N676,4000)*0.8-440000),0),IF(N676&lt;=8500000,ROUNDDOWN(N676*0.9-1100000,0),N676-1950000))))))),IF(N676&lt;651000,0,IF(N676&lt;1900000,N676-650000,IF(N676&lt;6600000,ROUND(IF(FLOOR(N676,4000)&lt;=3600000,FLOOR(N676,4000)*0.7-80000,FLOOR(N676,4000)*0.8-440000),0),IF(N676&lt;=8500000,ROUNDDOWN(N676*0.9-1100000,0),N676-1950000)))))</f>
        <v/>
      </c>
      <c r="R676" s="25">
        <f>IF(F676=1,LOOKUP(Q676,{0,4890001,6550001,23500001},{1040000,670000,620000,0}),LOOKUP(Q676,{0,1320001,3360001,4890001,6550001,23500001},{950000,880000,680000,630000,580000,0}))</f>
        <v/>
      </c>
      <c r="S676" s="25">
        <f>MAX(0,ROUNDDOWN(Q676-O676-R676-G676,-3))</f>
        <v/>
      </c>
      <c r="T676" s="25">
        <f>IF(S676&lt;=0,0,ROUNDDOWN(S676*LOOKUP(S676,{0,1950001,3300001,6950001,9000001,18000001,40000001},{0.05,0.1,0.2,0.23,0.33,0.4,0.45})-LOOKUP(S676,{0,1950001,3300001,6950001,9000001,18000001,40000001},{0,97500,427500,636000,1536000,2796000,4796000}),0)+ROUNDDOWN(ROUNDDOWN(S676*LOOKUP(S676,{0,1950001,3300001,6950001,9000001,18000001,40000001},{0.05,0.1,0.2,0.23,0.33,0.4,0.45})-LOOKUP(S676,{0,1950001,3300001,6950001,9000001,18000001,40000001},{0,97500,427500,636000,1536000,2796000,4796000}),0)*0.021,0))</f>
        <v/>
      </c>
      <c r="U676" s="25">
        <f>P676-T676</f>
        <v/>
      </c>
      <c r="V676" s="26">
        <f>IF(AND(P676&gt;0,T676=0),1,0)</f>
        <v/>
      </c>
    </row>
    <row r="677">
      <c r="A677" t="inlineStr">
        <is>
          <t>1万円刻み</t>
        </is>
      </c>
      <c r="B677" s="25">
        <f>'4_1万円刻み'!$A$44</f>
        <v/>
      </c>
      <c r="C677" s="26" t="n">
        <v>3</v>
      </c>
      <c r="D677" s="27" t="n">
        <v>0</v>
      </c>
      <c r="E677" s="26" t="n">
        <v>7</v>
      </c>
      <c r="F677" s="26" t="n">
        <v>1</v>
      </c>
      <c r="G677" s="25" t="n">
        <v>0</v>
      </c>
      <c r="H677" s="25">
        <f>ROUND(B677*0.14575,0)</f>
        <v/>
      </c>
      <c r="I677" s="25">
        <f>B677-H677</f>
        <v/>
      </c>
      <c r="J677" s="25">
        <f>IF(MAX(0,I677-ROUNDUP(IF(I677&lt;=158333,54167,I677*LOOKUP(I677,{0,158334,300000,550000,708331},{0,0.3,0.2,0.1,0})+LOOKUP(I677,{0,158334,300000,550000,708331},{0,6667,36667,91667,162500})),0)-LOOKUP(I677,{0,2120834,2162500,2204167,2245834},{48334,40000,26667,13334,0}))&lt;=0,0,ROUND(MAX(0,I677-ROUNDUP(IF(I677&lt;=158333,54167,I677*LOOKUP(I677,{0,158334,300000,550000,708331},{0,0.3,0.2,0.1,0})+LOOKUP(I677,{0,158334,300000,550000,708331},{0,6667,36667,91667,162500})),0)-LOOKUP(I677,{0,2120834,2162500,2204167,2245834},{48334,40000,26667,13334,0}))*LOOKUP(MAX(0,I677-ROUNDUP(IF(I677&lt;=158333,54167,I677*LOOKUP(I677,{0,158334,300000,550000,708331},{0,0.3,0.2,0.1,0})+LOOKUP(I677,{0,158334,300000,550000,708331},{0,6667,36667,91667,162500})),0)-LOOKUP(I677,{0,2120834,2162500,2204167,2245834},{48334,40000,26667,13334,0})),{0,162501,275001,579167,750001,1500001,3333334},{0.05105,0.1021,0.2042,0.23483,0.33693,0.4084,0.45945})-LOOKUP(MAX(0,I677-ROUNDUP(IF(I677&lt;=158333,54167,I677*LOOKUP(I677,{0,158334,300000,550000,708331},{0,0.3,0.2,0.1,0})+LOOKUP(I677,{0,158334,300000,550000,708331},{0,6667,36667,91667,162500})),0)-LOOKUP(I677,{0,2120834,2162500,2204167,2245834},{48334,40000,26667,13334,0})),{0,162501,275001,579167,750001,1500001,3333334},{0,8296,36374,54113,130688,237893,408061}),-1))</f>
        <v/>
      </c>
      <c r="K677" s="25">
        <f>IF(AND(D677&gt;0,C677&gt;=E677),ROUND(B677*D677,0),0)</f>
        <v/>
      </c>
      <c r="L677" s="25">
        <f>ROUND(K677*0.14575,0)</f>
        <v/>
      </c>
      <c r="M677" s="25">
        <f>IF(K677=0,0,ROUNDDOWN(ROUND((K677-L677)*LOOKUP(I677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77" s="25">
        <f>B677*C677+K677</f>
        <v/>
      </c>
      <c r="O677" s="25">
        <f>H677*C677+L677</f>
        <v/>
      </c>
      <c r="P677" s="25">
        <f>J677*C677+M677</f>
        <v/>
      </c>
      <c r="Q677" s="25">
        <f>IF(F677=1,IF(N677&lt;741000,0,IF(N677&lt;2191000,N677-740000,IF(N677&lt;2193000,1451000,IF(N677&lt;2196000,1453000,IF(N677&lt;2200000,1456000,IF(N677&lt;6600000,ROUND(IF(FLOOR(N677,4000)&lt;=3600000,FLOOR(N677,4000)*0.7-80000,FLOOR(N677,4000)*0.8-440000),0),IF(N677&lt;=8500000,ROUNDDOWN(N677*0.9-1100000,0),N677-1950000))))))),IF(N677&lt;651000,0,IF(N677&lt;1900000,N677-650000,IF(N677&lt;6600000,ROUND(IF(FLOOR(N677,4000)&lt;=3600000,FLOOR(N677,4000)*0.7-80000,FLOOR(N677,4000)*0.8-440000),0),IF(N677&lt;=8500000,ROUNDDOWN(N677*0.9-1100000,0),N677-1950000)))))</f>
        <v/>
      </c>
      <c r="R677" s="25">
        <f>IF(F677=1,LOOKUP(Q677,{0,4890001,6550001,23500001},{1040000,670000,620000,0}),LOOKUP(Q677,{0,1320001,3360001,4890001,6550001,23500001},{950000,880000,680000,630000,580000,0}))</f>
        <v/>
      </c>
      <c r="S677" s="25">
        <f>MAX(0,ROUNDDOWN(Q677-O677-R677-G677,-3))</f>
        <v/>
      </c>
      <c r="T677" s="25">
        <f>IF(S677&lt;=0,0,ROUNDDOWN(S677*LOOKUP(S677,{0,1950001,3300001,6950001,9000001,18000001,40000001},{0.05,0.1,0.2,0.23,0.33,0.4,0.45})-LOOKUP(S677,{0,1950001,3300001,6950001,9000001,18000001,40000001},{0,97500,427500,636000,1536000,2796000,4796000}),0)+ROUNDDOWN(ROUNDDOWN(S677*LOOKUP(S677,{0,1950001,3300001,6950001,9000001,18000001,40000001},{0.05,0.1,0.2,0.23,0.33,0.4,0.45})-LOOKUP(S677,{0,1950001,3300001,6950001,9000001,18000001,40000001},{0,97500,427500,636000,1536000,2796000,4796000}),0)*0.021,0))</f>
        <v/>
      </c>
      <c r="U677" s="25">
        <f>P677-T677</f>
        <v/>
      </c>
      <c r="V677" s="26">
        <f>IF(AND(P677&gt;0,T677=0),1,0)</f>
        <v/>
      </c>
    </row>
    <row r="678">
      <c r="A678" t="inlineStr">
        <is>
          <t>1万円刻み</t>
        </is>
      </c>
      <c r="B678" s="25">
        <f>'4_1万円刻み'!$A$44</f>
        <v/>
      </c>
      <c r="C678" s="26" t="n">
        <v>4</v>
      </c>
      <c r="D678" s="27" t="n">
        <v>0</v>
      </c>
      <c r="E678" s="26" t="n">
        <v>7</v>
      </c>
      <c r="F678" s="26" t="n">
        <v>1</v>
      </c>
      <c r="G678" s="25" t="n">
        <v>0</v>
      </c>
      <c r="H678" s="25">
        <f>ROUND(B678*0.14575,0)</f>
        <v/>
      </c>
      <c r="I678" s="25">
        <f>B678-H678</f>
        <v/>
      </c>
      <c r="J678" s="25">
        <f>IF(MAX(0,I678-ROUNDUP(IF(I678&lt;=158333,54167,I678*LOOKUP(I678,{0,158334,300000,550000,708331},{0,0.3,0.2,0.1,0})+LOOKUP(I678,{0,158334,300000,550000,708331},{0,6667,36667,91667,162500})),0)-LOOKUP(I678,{0,2120834,2162500,2204167,2245834},{48334,40000,26667,13334,0}))&lt;=0,0,ROUND(MAX(0,I678-ROUNDUP(IF(I678&lt;=158333,54167,I678*LOOKUP(I678,{0,158334,300000,550000,708331},{0,0.3,0.2,0.1,0})+LOOKUP(I678,{0,158334,300000,550000,708331},{0,6667,36667,91667,162500})),0)-LOOKUP(I678,{0,2120834,2162500,2204167,2245834},{48334,40000,26667,13334,0}))*LOOKUP(MAX(0,I678-ROUNDUP(IF(I678&lt;=158333,54167,I678*LOOKUP(I678,{0,158334,300000,550000,708331},{0,0.3,0.2,0.1,0})+LOOKUP(I678,{0,158334,300000,550000,708331},{0,6667,36667,91667,162500})),0)-LOOKUP(I678,{0,2120834,2162500,2204167,2245834},{48334,40000,26667,13334,0})),{0,162501,275001,579167,750001,1500001,3333334},{0.05105,0.1021,0.2042,0.23483,0.33693,0.4084,0.45945})-LOOKUP(MAX(0,I678-ROUNDUP(IF(I678&lt;=158333,54167,I678*LOOKUP(I678,{0,158334,300000,550000,708331},{0,0.3,0.2,0.1,0})+LOOKUP(I678,{0,158334,300000,550000,708331},{0,6667,36667,91667,162500})),0)-LOOKUP(I678,{0,2120834,2162500,2204167,2245834},{48334,40000,26667,13334,0})),{0,162501,275001,579167,750001,1500001,3333334},{0,8296,36374,54113,130688,237893,408061}),-1))</f>
        <v/>
      </c>
      <c r="K678" s="25">
        <f>IF(AND(D678&gt;0,C678&gt;=E678),ROUND(B678*D678,0),0)</f>
        <v/>
      </c>
      <c r="L678" s="25">
        <f>ROUND(K678*0.14575,0)</f>
        <v/>
      </c>
      <c r="M678" s="25">
        <f>IF(K678=0,0,ROUNDDOWN(ROUND((K678-L678)*LOOKUP(I678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78" s="25">
        <f>B678*C678+K678</f>
        <v/>
      </c>
      <c r="O678" s="25">
        <f>H678*C678+L678</f>
        <v/>
      </c>
      <c r="P678" s="25">
        <f>J678*C678+M678</f>
        <v/>
      </c>
      <c r="Q678" s="25">
        <f>IF(F678=1,IF(N678&lt;741000,0,IF(N678&lt;2191000,N678-740000,IF(N678&lt;2193000,1451000,IF(N678&lt;2196000,1453000,IF(N678&lt;2200000,1456000,IF(N678&lt;6600000,ROUND(IF(FLOOR(N678,4000)&lt;=3600000,FLOOR(N678,4000)*0.7-80000,FLOOR(N678,4000)*0.8-440000),0),IF(N678&lt;=8500000,ROUNDDOWN(N678*0.9-1100000,0),N678-1950000))))))),IF(N678&lt;651000,0,IF(N678&lt;1900000,N678-650000,IF(N678&lt;6600000,ROUND(IF(FLOOR(N678,4000)&lt;=3600000,FLOOR(N678,4000)*0.7-80000,FLOOR(N678,4000)*0.8-440000),0),IF(N678&lt;=8500000,ROUNDDOWN(N678*0.9-1100000,0),N678-1950000)))))</f>
        <v/>
      </c>
      <c r="R678" s="25">
        <f>IF(F678=1,LOOKUP(Q678,{0,4890001,6550001,23500001},{1040000,670000,620000,0}),LOOKUP(Q678,{0,1320001,3360001,4890001,6550001,23500001},{950000,880000,680000,630000,580000,0}))</f>
        <v/>
      </c>
      <c r="S678" s="25">
        <f>MAX(0,ROUNDDOWN(Q678-O678-R678-G678,-3))</f>
        <v/>
      </c>
      <c r="T678" s="25">
        <f>IF(S678&lt;=0,0,ROUNDDOWN(S678*LOOKUP(S678,{0,1950001,3300001,6950001,9000001,18000001,40000001},{0.05,0.1,0.2,0.23,0.33,0.4,0.45})-LOOKUP(S678,{0,1950001,3300001,6950001,9000001,18000001,40000001},{0,97500,427500,636000,1536000,2796000,4796000}),0)+ROUNDDOWN(ROUNDDOWN(S678*LOOKUP(S678,{0,1950001,3300001,6950001,9000001,18000001,40000001},{0.05,0.1,0.2,0.23,0.33,0.4,0.45})-LOOKUP(S678,{0,1950001,3300001,6950001,9000001,18000001,40000001},{0,97500,427500,636000,1536000,2796000,4796000}),0)*0.021,0))</f>
        <v/>
      </c>
      <c r="U678" s="25">
        <f>P678-T678</f>
        <v/>
      </c>
      <c r="V678" s="26">
        <f>IF(AND(P678&gt;0,T678=0),1,0)</f>
        <v/>
      </c>
    </row>
    <row r="679">
      <c r="A679" t="inlineStr">
        <is>
          <t>1万円刻み</t>
        </is>
      </c>
      <c r="B679" s="25">
        <f>'4_1万円刻み'!$A$44</f>
        <v/>
      </c>
      <c r="C679" s="26" t="n">
        <v>5</v>
      </c>
      <c r="D679" s="27" t="n">
        <v>0</v>
      </c>
      <c r="E679" s="26" t="n">
        <v>7</v>
      </c>
      <c r="F679" s="26" t="n">
        <v>1</v>
      </c>
      <c r="G679" s="25" t="n">
        <v>0</v>
      </c>
      <c r="H679" s="25">
        <f>ROUND(B679*0.14575,0)</f>
        <v/>
      </c>
      <c r="I679" s="25">
        <f>B679-H679</f>
        <v/>
      </c>
      <c r="J679" s="25">
        <f>IF(MAX(0,I679-ROUNDUP(IF(I679&lt;=158333,54167,I679*LOOKUP(I679,{0,158334,300000,550000,708331},{0,0.3,0.2,0.1,0})+LOOKUP(I679,{0,158334,300000,550000,708331},{0,6667,36667,91667,162500})),0)-LOOKUP(I679,{0,2120834,2162500,2204167,2245834},{48334,40000,26667,13334,0}))&lt;=0,0,ROUND(MAX(0,I679-ROUNDUP(IF(I679&lt;=158333,54167,I679*LOOKUP(I679,{0,158334,300000,550000,708331},{0,0.3,0.2,0.1,0})+LOOKUP(I679,{0,158334,300000,550000,708331},{0,6667,36667,91667,162500})),0)-LOOKUP(I679,{0,2120834,2162500,2204167,2245834},{48334,40000,26667,13334,0}))*LOOKUP(MAX(0,I679-ROUNDUP(IF(I679&lt;=158333,54167,I679*LOOKUP(I679,{0,158334,300000,550000,708331},{0,0.3,0.2,0.1,0})+LOOKUP(I679,{0,158334,300000,550000,708331},{0,6667,36667,91667,162500})),0)-LOOKUP(I679,{0,2120834,2162500,2204167,2245834},{48334,40000,26667,13334,0})),{0,162501,275001,579167,750001,1500001,3333334},{0.05105,0.1021,0.2042,0.23483,0.33693,0.4084,0.45945})-LOOKUP(MAX(0,I679-ROUNDUP(IF(I679&lt;=158333,54167,I679*LOOKUP(I679,{0,158334,300000,550000,708331},{0,0.3,0.2,0.1,0})+LOOKUP(I679,{0,158334,300000,550000,708331},{0,6667,36667,91667,162500})),0)-LOOKUP(I679,{0,2120834,2162500,2204167,2245834},{48334,40000,26667,13334,0})),{0,162501,275001,579167,750001,1500001,3333334},{0,8296,36374,54113,130688,237893,408061}),-1))</f>
        <v/>
      </c>
      <c r="K679" s="25">
        <f>IF(AND(D679&gt;0,C679&gt;=E679),ROUND(B679*D679,0),0)</f>
        <v/>
      </c>
      <c r="L679" s="25">
        <f>ROUND(K679*0.14575,0)</f>
        <v/>
      </c>
      <c r="M679" s="25">
        <f>IF(K679=0,0,ROUNDDOWN(ROUND((K679-L679)*LOOKUP(I679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79" s="25">
        <f>B679*C679+K679</f>
        <v/>
      </c>
      <c r="O679" s="25">
        <f>H679*C679+L679</f>
        <v/>
      </c>
      <c r="P679" s="25">
        <f>J679*C679+M679</f>
        <v/>
      </c>
      <c r="Q679" s="25">
        <f>IF(F679=1,IF(N679&lt;741000,0,IF(N679&lt;2191000,N679-740000,IF(N679&lt;2193000,1451000,IF(N679&lt;2196000,1453000,IF(N679&lt;2200000,1456000,IF(N679&lt;6600000,ROUND(IF(FLOOR(N679,4000)&lt;=3600000,FLOOR(N679,4000)*0.7-80000,FLOOR(N679,4000)*0.8-440000),0),IF(N679&lt;=8500000,ROUNDDOWN(N679*0.9-1100000,0),N679-1950000))))))),IF(N679&lt;651000,0,IF(N679&lt;1900000,N679-650000,IF(N679&lt;6600000,ROUND(IF(FLOOR(N679,4000)&lt;=3600000,FLOOR(N679,4000)*0.7-80000,FLOOR(N679,4000)*0.8-440000),0),IF(N679&lt;=8500000,ROUNDDOWN(N679*0.9-1100000,0),N679-1950000)))))</f>
        <v/>
      </c>
      <c r="R679" s="25">
        <f>IF(F679=1,LOOKUP(Q679,{0,4890001,6550001,23500001},{1040000,670000,620000,0}),LOOKUP(Q679,{0,1320001,3360001,4890001,6550001,23500001},{950000,880000,680000,630000,580000,0}))</f>
        <v/>
      </c>
      <c r="S679" s="25">
        <f>MAX(0,ROUNDDOWN(Q679-O679-R679-G679,-3))</f>
        <v/>
      </c>
      <c r="T679" s="25">
        <f>IF(S679&lt;=0,0,ROUNDDOWN(S679*LOOKUP(S679,{0,1950001,3300001,6950001,9000001,18000001,40000001},{0.05,0.1,0.2,0.23,0.33,0.4,0.45})-LOOKUP(S679,{0,1950001,3300001,6950001,9000001,18000001,40000001},{0,97500,427500,636000,1536000,2796000,4796000}),0)+ROUNDDOWN(ROUNDDOWN(S679*LOOKUP(S679,{0,1950001,3300001,6950001,9000001,18000001,40000001},{0.05,0.1,0.2,0.23,0.33,0.4,0.45})-LOOKUP(S679,{0,1950001,3300001,6950001,9000001,18000001,40000001},{0,97500,427500,636000,1536000,2796000,4796000}),0)*0.021,0))</f>
        <v/>
      </c>
      <c r="U679" s="25">
        <f>P679-T679</f>
        <v/>
      </c>
      <c r="V679" s="26">
        <f>IF(AND(P679&gt;0,T679=0),1,0)</f>
        <v/>
      </c>
    </row>
    <row r="680">
      <c r="A680" t="inlineStr">
        <is>
          <t>1万円刻み</t>
        </is>
      </c>
      <c r="B680" s="25">
        <f>'4_1万円刻み'!$A$44</f>
        <v/>
      </c>
      <c r="C680" s="26" t="n">
        <v>6</v>
      </c>
      <c r="D680" s="27" t="n">
        <v>0</v>
      </c>
      <c r="E680" s="26" t="n">
        <v>7</v>
      </c>
      <c r="F680" s="26" t="n">
        <v>1</v>
      </c>
      <c r="G680" s="25" t="n">
        <v>0</v>
      </c>
      <c r="H680" s="25">
        <f>ROUND(B680*0.14575,0)</f>
        <v/>
      </c>
      <c r="I680" s="25">
        <f>B680-H680</f>
        <v/>
      </c>
      <c r="J680" s="25">
        <f>IF(MAX(0,I680-ROUNDUP(IF(I680&lt;=158333,54167,I680*LOOKUP(I680,{0,158334,300000,550000,708331},{0,0.3,0.2,0.1,0})+LOOKUP(I680,{0,158334,300000,550000,708331},{0,6667,36667,91667,162500})),0)-LOOKUP(I680,{0,2120834,2162500,2204167,2245834},{48334,40000,26667,13334,0}))&lt;=0,0,ROUND(MAX(0,I680-ROUNDUP(IF(I680&lt;=158333,54167,I680*LOOKUP(I680,{0,158334,300000,550000,708331},{0,0.3,0.2,0.1,0})+LOOKUP(I680,{0,158334,300000,550000,708331},{0,6667,36667,91667,162500})),0)-LOOKUP(I680,{0,2120834,2162500,2204167,2245834},{48334,40000,26667,13334,0}))*LOOKUP(MAX(0,I680-ROUNDUP(IF(I680&lt;=158333,54167,I680*LOOKUP(I680,{0,158334,300000,550000,708331},{0,0.3,0.2,0.1,0})+LOOKUP(I680,{0,158334,300000,550000,708331},{0,6667,36667,91667,162500})),0)-LOOKUP(I680,{0,2120834,2162500,2204167,2245834},{48334,40000,26667,13334,0})),{0,162501,275001,579167,750001,1500001,3333334},{0.05105,0.1021,0.2042,0.23483,0.33693,0.4084,0.45945})-LOOKUP(MAX(0,I680-ROUNDUP(IF(I680&lt;=158333,54167,I680*LOOKUP(I680,{0,158334,300000,550000,708331},{0,0.3,0.2,0.1,0})+LOOKUP(I680,{0,158334,300000,550000,708331},{0,6667,36667,91667,162500})),0)-LOOKUP(I680,{0,2120834,2162500,2204167,2245834},{48334,40000,26667,13334,0})),{0,162501,275001,579167,750001,1500001,3333334},{0,8296,36374,54113,130688,237893,408061}),-1))</f>
        <v/>
      </c>
      <c r="K680" s="25">
        <f>IF(AND(D680&gt;0,C680&gt;=E680),ROUND(B680*D680,0),0)</f>
        <v/>
      </c>
      <c r="L680" s="25">
        <f>ROUND(K680*0.14575,0)</f>
        <v/>
      </c>
      <c r="M680" s="25">
        <f>IF(K680=0,0,ROUNDDOWN(ROUND((K680-L680)*LOOKUP(I680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80" s="25">
        <f>B680*C680+K680</f>
        <v/>
      </c>
      <c r="O680" s="25">
        <f>H680*C680+L680</f>
        <v/>
      </c>
      <c r="P680" s="25">
        <f>J680*C680+M680</f>
        <v/>
      </c>
      <c r="Q680" s="25">
        <f>IF(F680=1,IF(N680&lt;741000,0,IF(N680&lt;2191000,N680-740000,IF(N680&lt;2193000,1451000,IF(N680&lt;2196000,1453000,IF(N680&lt;2200000,1456000,IF(N680&lt;6600000,ROUND(IF(FLOOR(N680,4000)&lt;=3600000,FLOOR(N680,4000)*0.7-80000,FLOOR(N680,4000)*0.8-440000),0),IF(N680&lt;=8500000,ROUNDDOWN(N680*0.9-1100000,0),N680-1950000))))))),IF(N680&lt;651000,0,IF(N680&lt;1900000,N680-650000,IF(N680&lt;6600000,ROUND(IF(FLOOR(N680,4000)&lt;=3600000,FLOOR(N680,4000)*0.7-80000,FLOOR(N680,4000)*0.8-440000),0),IF(N680&lt;=8500000,ROUNDDOWN(N680*0.9-1100000,0),N680-1950000)))))</f>
        <v/>
      </c>
      <c r="R680" s="25">
        <f>IF(F680=1,LOOKUP(Q680,{0,4890001,6550001,23500001},{1040000,670000,620000,0}),LOOKUP(Q680,{0,1320001,3360001,4890001,6550001,23500001},{950000,880000,680000,630000,580000,0}))</f>
        <v/>
      </c>
      <c r="S680" s="25">
        <f>MAX(0,ROUNDDOWN(Q680-O680-R680-G680,-3))</f>
        <v/>
      </c>
      <c r="T680" s="25">
        <f>IF(S680&lt;=0,0,ROUNDDOWN(S680*LOOKUP(S680,{0,1950001,3300001,6950001,9000001,18000001,40000001},{0.05,0.1,0.2,0.23,0.33,0.4,0.45})-LOOKUP(S680,{0,1950001,3300001,6950001,9000001,18000001,40000001},{0,97500,427500,636000,1536000,2796000,4796000}),0)+ROUNDDOWN(ROUNDDOWN(S680*LOOKUP(S680,{0,1950001,3300001,6950001,9000001,18000001,40000001},{0.05,0.1,0.2,0.23,0.33,0.4,0.45})-LOOKUP(S680,{0,1950001,3300001,6950001,9000001,18000001,40000001},{0,97500,427500,636000,1536000,2796000,4796000}),0)*0.021,0))</f>
        <v/>
      </c>
      <c r="U680" s="25">
        <f>P680-T680</f>
        <v/>
      </c>
      <c r="V680" s="26">
        <f>IF(AND(P680&gt;0,T680=0),1,0)</f>
        <v/>
      </c>
    </row>
    <row r="681">
      <c r="A681" t="inlineStr">
        <is>
          <t>1万円刻み</t>
        </is>
      </c>
      <c r="B681" s="25">
        <f>'4_1万円刻み'!$A$44</f>
        <v/>
      </c>
      <c r="C681" s="26" t="n">
        <v>7</v>
      </c>
      <c r="D681" s="27" t="n">
        <v>0</v>
      </c>
      <c r="E681" s="26" t="n">
        <v>7</v>
      </c>
      <c r="F681" s="26" t="n">
        <v>1</v>
      </c>
      <c r="G681" s="25" t="n">
        <v>0</v>
      </c>
      <c r="H681" s="25">
        <f>ROUND(B681*0.14575,0)</f>
        <v/>
      </c>
      <c r="I681" s="25">
        <f>B681-H681</f>
        <v/>
      </c>
      <c r="J681" s="25">
        <f>IF(MAX(0,I681-ROUNDUP(IF(I681&lt;=158333,54167,I681*LOOKUP(I681,{0,158334,300000,550000,708331},{0,0.3,0.2,0.1,0})+LOOKUP(I681,{0,158334,300000,550000,708331},{0,6667,36667,91667,162500})),0)-LOOKUP(I681,{0,2120834,2162500,2204167,2245834},{48334,40000,26667,13334,0}))&lt;=0,0,ROUND(MAX(0,I681-ROUNDUP(IF(I681&lt;=158333,54167,I681*LOOKUP(I681,{0,158334,300000,550000,708331},{0,0.3,0.2,0.1,0})+LOOKUP(I681,{0,158334,300000,550000,708331},{0,6667,36667,91667,162500})),0)-LOOKUP(I681,{0,2120834,2162500,2204167,2245834},{48334,40000,26667,13334,0}))*LOOKUP(MAX(0,I681-ROUNDUP(IF(I681&lt;=158333,54167,I681*LOOKUP(I681,{0,158334,300000,550000,708331},{0,0.3,0.2,0.1,0})+LOOKUP(I681,{0,158334,300000,550000,708331},{0,6667,36667,91667,162500})),0)-LOOKUP(I681,{0,2120834,2162500,2204167,2245834},{48334,40000,26667,13334,0})),{0,162501,275001,579167,750001,1500001,3333334},{0.05105,0.1021,0.2042,0.23483,0.33693,0.4084,0.45945})-LOOKUP(MAX(0,I681-ROUNDUP(IF(I681&lt;=158333,54167,I681*LOOKUP(I681,{0,158334,300000,550000,708331},{0,0.3,0.2,0.1,0})+LOOKUP(I681,{0,158334,300000,550000,708331},{0,6667,36667,91667,162500})),0)-LOOKUP(I681,{0,2120834,2162500,2204167,2245834},{48334,40000,26667,13334,0})),{0,162501,275001,579167,750001,1500001,3333334},{0,8296,36374,54113,130688,237893,408061}),-1))</f>
        <v/>
      </c>
      <c r="K681" s="25">
        <f>IF(AND(D681&gt;0,C681&gt;=E681),ROUND(B681*D681,0),0)</f>
        <v/>
      </c>
      <c r="L681" s="25">
        <f>ROUND(K681*0.14575,0)</f>
        <v/>
      </c>
      <c r="M681" s="25">
        <f>IF(K681=0,0,ROUNDDOWN(ROUND((K681-L681)*LOOKUP(I681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81" s="25">
        <f>B681*C681+K681</f>
        <v/>
      </c>
      <c r="O681" s="25">
        <f>H681*C681+L681</f>
        <v/>
      </c>
      <c r="P681" s="25">
        <f>J681*C681+M681</f>
        <v/>
      </c>
      <c r="Q681" s="25">
        <f>IF(F681=1,IF(N681&lt;741000,0,IF(N681&lt;2191000,N681-740000,IF(N681&lt;2193000,1451000,IF(N681&lt;2196000,1453000,IF(N681&lt;2200000,1456000,IF(N681&lt;6600000,ROUND(IF(FLOOR(N681,4000)&lt;=3600000,FLOOR(N681,4000)*0.7-80000,FLOOR(N681,4000)*0.8-440000),0),IF(N681&lt;=8500000,ROUNDDOWN(N681*0.9-1100000,0),N681-1950000))))))),IF(N681&lt;651000,0,IF(N681&lt;1900000,N681-650000,IF(N681&lt;6600000,ROUND(IF(FLOOR(N681,4000)&lt;=3600000,FLOOR(N681,4000)*0.7-80000,FLOOR(N681,4000)*0.8-440000),0),IF(N681&lt;=8500000,ROUNDDOWN(N681*0.9-1100000,0),N681-1950000)))))</f>
        <v/>
      </c>
      <c r="R681" s="25">
        <f>IF(F681=1,LOOKUP(Q681,{0,4890001,6550001,23500001},{1040000,670000,620000,0}),LOOKUP(Q681,{0,1320001,3360001,4890001,6550001,23500001},{950000,880000,680000,630000,580000,0}))</f>
        <v/>
      </c>
      <c r="S681" s="25">
        <f>MAX(0,ROUNDDOWN(Q681-O681-R681-G681,-3))</f>
        <v/>
      </c>
      <c r="T681" s="25">
        <f>IF(S681&lt;=0,0,ROUNDDOWN(S681*LOOKUP(S681,{0,1950001,3300001,6950001,9000001,18000001,40000001},{0.05,0.1,0.2,0.23,0.33,0.4,0.45})-LOOKUP(S681,{0,1950001,3300001,6950001,9000001,18000001,40000001},{0,97500,427500,636000,1536000,2796000,4796000}),0)+ROUNDDOWN(ROUNDDOWN(S681*LOOKUP(S681,{0,1950001,3300001,6950001,9000001,18000001,40000001},{0.05,0.1,0.2,0.23,0.33,0.4,0.45})-LOOKUP(S681,{0,1950001,3300001,6950001,9000001,18000001,40000001},{0,97500,427500,636000,1536000,2796000,4796000}),0)*0.021,0))</f>
        <v/>
      </c>
      <c r="U681" s="25">
        <f>P681-T681</f>
        <v/>
      </c>
      <c r="V681" s="26">
        <f>IF(AND(P681&gt;0,T681=0),1,0)</f>
        <v/>
      </c>
    </row>
    <row r="682">
      <c r="A682" t="inlineStr">
        <is>
          <t>1万円刻み</t>
        </is>
      </c>
      <c r="B682" s="25">
        <f>'4_1万円刻み'!$A$44</f>
        <v/>
      </c>
      <c r="C682" s="26" t="n">
        <v>8</v>
      </c>
      <c r="D682" s="27" t="n">
        <v>0</v>
      </c>
      <c r="E682" s="26" t="n">
        <v>7</v>
      </c>
      <c r="F682" s="26" t="n">
        <v>1</v>
      </c>
      <c r="G682" s="25" t="n">
        <v>0</v>
      </c>
      <c r="H682" s="25">
        <f>ROUND(B682*0.14575,0)</f>
        <v/>
      </c>
      <c r="I682" s="25">
        <f>B682-H682</f>
        <v/>
      </c>
      <c r="J682" s="25">
        <f>IF(MAX(0,I682-ROUNDUP(IF(I682&lt;=158333,54167,I682*LOOKUP(I682,{0,158334,300000,550000,708331},{0,0.3,0.2,0.1,0})+LOOKUP(I682,{0,158334,300000,550000,708331},{0,6667,36667,91667,162500})),0)-LOOKUP(I682,{0,2120834,2162500,2204167,2245834},{48334,40000,26667,13334,0}))&lt;=0,0,ROUND(MAX(0,I682-ROUNDUP(IF(I682&lt;=158333,54167,I682*LOOKUP(I682,{0,158334,300000,550000,708331},{0,0.3,0.2,0.1,0})+LOOKUP(I682,{0,158334,300000,550000,708331},{0,6667,36667,91667,162500})),0)-LOOKUP(I682,{0,2120834,2162500,2204167,2245834},{48334,40000,26667,13334,0}))*LOOKUP(MAX(0,I682-ROUNDUP(IF(I682&lt;=158333,54167,I682*LOOKUP(I682,{0,158334,300000,550000,708331},{0,0.3,0.2,0.1,0})+LOOKUP(I682,{0,158334,300000,550000,708331},{0,6667,36667,91667,162500})),0)-LOOKUP(I682,{0,2120834,2162500,2204167,2245834},{48334,40000,26667,13334,0})),{0,162501,275001,579167,750001,1500001,3333334},{0.05105,0.1021,0.2042,0.23483,0.33693,0.4084,0.45945})-LOOKUP(MAX(0,I682-ROUNDUP(IF(I682&lt;=158333,54167,I682*LOOKUP(I682,{0,158334,300000,550000,708331},{0,0.3,0.2,0.1,0})+LOOKUP(I682,{0,158334,300000,550000,708331},{0,6667,36667,91667,162500})),0)-LOOKUP(I682,{0,2120834,2162500,2204167,2245834},{48334,40000,26667,13334,0})),{0,162501,275001,579167,750001,1500001,3333334},{0,8296,36374,54113,130688,237893,408061}),-1))</f>
        <v/>
      </c>
      <c r="K682" s="25">
        <f>IF(AND(D682&gt;0,C682&gt;=E682),ROUND(B682*D682,0),0)</f>
        <v/>
      </c>
      <c r="L682" s="25">
        <f>ROUND(K682*0.14575,0)</f>
        <v/>
      </c>
      <c r="M682" s="25">
        <f>IF(K682=0,0,ROUNDDOWN(ROUND((K682-L682)*LOOKUP(I682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82" s="25">
        <f>B682*C682+K682</f>
        <v/>
      </c>
      <c r="O682" s="25">
        <f>H682*C682+L682</f>
        <v/>
      </c>
      <c r="P682" s="25">
        <f>J682*C682+M682</f>
        <v/>
      </c>
      <c r="Q682" s="25">
        <f>IF(F682=1,IF(N682&lt;741000,0,IF(N682&lt;2191000,N682-740000,IF(N682&lt;2193000,1451000,IF(N682&lt;2196000,1453000,IF(N682&lt;2200000,1456000,IF(N682&lt;6600000,ROUND(IF(FLOOR(N682,4000)&lt;=3600000,FLOOR(N682,4000)*0.7-80000,FLOOR(N682,4000)*0.8-440000),0),IF(N682&lt;=8500000,ROUNDDOWN(N682*0.9-1100000,0),N682-1950000))))))),IF(N682&lt;651000,0,IF(N682&lt;1900000,N682-650000,IF(N682&lt;6600000,ROUND(IF(FLOOR(N682,4000)&lt;=3600000,FLOOR(N682,4000)*0.7-80000,FLOOR(N682,4000)*0.8-440000),0),IF(N682&lt;=8500000,ROUNDDOWN(N682*0.9-1100000,0),N682-1950000)))))</f>
        <v/>
      </c>
      <c r="R682" s="25">
        <f>IF(F682=1,LOOKUP(Q682,{0,4890001,6550001,23500001},{1040000,670000,620000,0}),LOOKUP(Q682,{0,1320001,3360001,4890001,6550001,23500001},{950000,880000,680000,630000,580000,0}))</f>
        <v/>
      </c>
      <c r="S682" s="25">
        <f>MAX(0,ROUNDDOWN(Q682-O682-R682-G682,-3))</f>
        <v/>
      </c>
      <c r="T682" s="25">
        <f>IF(S682&lt;=0,0,ROUNDDOWN(S682*LOOKUP(S682,{0,1950001,3300001,6950001,9000001,18000001,40000001},{0.05,0.1,0.2,0.23,0.33,0.4,0.45})-LOOKUP(S682,{0,1950001,3300001,6950001,9000001,18000001,40000001},{0,97500,427500,636000,1536000,2796000,4796000}),0)+ROUNDDOWN(ROUNDDOWN(S682*LOOKUP(S682,{0,1950001,3300001,6950001,9000001,18000001,40000001},{0.05,0.1,0.2,0.23,0.33,0.4,0.45})-LOOKUP(S682,{0,1950001,3300001,6950001,9000001,18000001,40000001},{0,97500,427500,636000,1536000,2796000,4796000}),0)*0.021,0))</f>
        <v/>
      </c>
      <c r="U682" s="25">
        <f>P682-T682</f>
        <v/>
      </c>
      <c r="V682" s="26">
        <f>IF(AND(P682&gt;0,T682=0),1,0)</f>
        <v/>
      </c>
    </row>
    <row r="683">
      <c r="A683" t="inlineStr">
        <is>
          <t>1万円刻み</t>
        </is>
      </c>
      <c r="B683" s="25">
        <f>'4_1万円刻み'!$A$44</f>
        <v/>
      </c>
      <c r="C683" s="26" t="n">
        <v>9</v>
      </c>
      <c r="D683" s="27" t="n">
        <v>0</v>
      </c>
      <c r="E683" s="26" t="n">
        <v>7</v>
      </c>
      <c r="F683" s="26" t="n">
        <v>1</v>
      </c>
      <c r="G683" s="25" t="n">
        <v>0</v>
      </c>
      <c r="H683" s="25">
        <f>ROUND(B683*0.14575,0)</f>
        <v/>
      </c>
      <c r="I683" s="25">
        <f>B683-H683</f>
        <v/>
      </c>
      <c r="J683" s="25">
        <f>IF(MAX(0,I683-ROUNDUP(IF(I683&lt;=158333,54167,I683*LOOKUP(I683,{0,158334,300000,550000,708331},{0,0.3,0.2,0.1,0})+LOOKUP(I683,{0,158334,300000,550000,708331},{0,6667,36667,91667,162500})),0)-LOOKUP(I683,{0,2120834,2162500,2204167,2245834},{48334,40000,26667,13334,0}))&lt;=0,0,ROUND(MAX(0,I683-ROUNDUP(IF(I683&lt;=158333,54167,I683*LOOKUP(I683,{0,158334,300000,550000,708331},{0,0.3,0.2,0.1,0})+LOOKUP(I683,{0,158334,300000,550000,708331},{0,6667,36667,91667,162500})),0)-LOOKUP(I683,{0,2120834,2162500,2204167,2245834},{48334,40000,26667,13334,0}))*LOOKUP(MAX(0,I683-ROUNDUP(IF(I683&lt;=158333,54167,I683*LOOKUP(I683,{0,158334,300000,550000,708331},{0,0.3,0.2,0.1,0})+LOOKUP(I683,{0,158334,300000,550000,708331},{0,6667,36667,91667,162500})),0)-LOOKUP(I683,{0,2120834,2162500,2204167,2245834},{48334,40000,26667,13334,0})),{0,162501,275001,579167,750001,1500001,3333334},{0.05105,0.1021,0.2042,0.23483,0.33693,0.4084,0.45945})-LOOKUP(MAX(0,I683-ROUNDUP(IF(I683&lt;=158333,54167,I683*LOOKUP(I683,{0,158334,300000,550000,708331},{0,0.3,0.2,0.1,0})+LOOKUP(I683,{0,158334,300000,550000,708331},{0,6667,36667,91667,162500})),0)-LOOKUP(I683,{0,2120834,2162500,2204167,2245834},{48334,40000,26667,13334,0})),{0,162501,275001,579167,750001,1500001,3333334},{0,8296,36374,54113,130688,237893,408061}),-1))</f>
        <v/>
      </c>
      <c r="K683" s="25">
        <f>IF(AND(D683&gt;0,C683&gt;=E683),ROUND(B683*D683,0),0)</f>
        <v/>
      </c>
      <c r="L683" s="25">
        <f>ROUND(K683*0.14575,0)</f>
        <v/>
      </c>
      <c r="M683" s="25">
        <f>IF(K683=0,0,ROUNDDOWN(ROUND((K683-L683)*LOOKUP(I683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83" s="25">
        <f>B683*C683+K683</f>
        <v/>
      </c>
      <c r="O683" s="25">
        <f>H683*C683+L683</f>
        <v/>
      </c>
      <c r="P683" s="25">
        <f>J683*C683+M683</f>
        <v/>
      </c>
      <c r="Q683" s="25">
        <f>IF(F683=1,IF(N683&lt;741000,0,IF(N683&lt;2191000,N683-740000,IF(N683&lt;2193000,1451000,IF(N683&lt;2196000,1453000,IF(N683&lt;2200000,1456000,IF(N683&lt;6600000,ROUND(IF(FLOOR(N683,4000)&lt;=3600000,FLOOR(N683,4000)*0.7-80000,FLOOR(N683,4000)*0.8-440000),0),IF(N683&lt;=8500000,ROUNDDOWN(N683*0.9-1100000,0),N683-1950000))))))),IF(N683&lt;651000,0,IF(N683&lt;1900000,N683-650000,IF(N683&lt;6600000,ROUND(IF(FLOOR(N683,4000)&lt;=3600000,FLOOR(N683,4000)*0.7-80000,FLOOR(N683,4000)*0.8-440000),0),IF(N683&lt;=8500000,ROUNDDOWN(N683*0.9-1100000,0),N683-1950000)))))</f>
        <v/>
      </c>
      <c r="R683" s="25">
        <f>IF(F683=1,LOOKUP(Q683,{0,4890001,6550001,23500001},{1040000,670000,620000,0}),LOOKUP(Q683,{0,1320001,3360001,4890001,6550001,23500001},{950000,880000,680000,630000,580000,0}))</f>
        <v/>
      </c>
      <c r="S683" s="25">
        <f>MAX(0,ROUNDDOWN(Q683-O683-R683-G683,-3))</f>
        <v/>
      </c>
      <c r="T683" s="25">
        <f>IF(S683&lt;=0,0,ROUNDDOWN(S683*LOOKUP(S683,{0,1950001,3300001,6950001,9000001,18000001,40000001},{0.05,0.1,0.2,0.23,0.33,0.4,0.45})-LOOKUP(S683,{0,1950001,3300001,6950001,9000001,18000001,40000001},{0,97500,427500,636000,1536000,2796000,4796000}),0)+ROUNDDOWN(ROUNDDOWN(S683*LOOKUP(S683,{0,1950001,3300001,6950001,9000001,18000001,40000001},{0.05,0.1,0.2,0.23,0.33,0.4,0.45})-LOOKUP(S683,{0,1950001,3300001,6950001,9000001,18000001,40000001},{0,97500,427500,636000,1536000,2796000,4796000}),0)*0.021,0))</f>
        <v/>
      </c>
      <c r="U683" s="25">
        <f>P683-T683</f>
        <v/>
      </c>
      <c r="V683" s="26">
        <f>IF(AND(P683&gt;0,T683=0),1,0)</f>
        <v/>
      </c>
    </row>
    <row r="684">
      <c r="A684" t="inlineStr">
        <is>
          <t>1万円刻み</t>
        </is>
      </c>
      <c r="B684" s="25">
        <f>'4_1万円刻み'!$A$44</f>
        <v/>
      </c>
      <c r="C684" s="26" t="n">
        <v>10</v>
      </c>
      <c r="D684" s="27" t="n">
        <v>0</v>
      </c>
      <c r="E684" s="26" t="n">
        <v>7</v>
      </c>
      <c r="F684" s="26" t="n">
        <v>1</v>
      </c>
      <c r="G684" s="25" t="n">
        <v>0</v>
      </c>
      <c r="H684" s="25">
        <f>ROUND(B684*0.14575,0)</f>
        <v/>
      </c>
      <c r="I684" s="25">
        <f>B684-H684</f>
        <v/>
      </c>
      <c r="J684" s="25">
        <f>IF(MAX(0,I684-ROUNDUP(IF(I684&lt;=158333,54167,I684*LOOKUP(I684,{0,158334,300000,550000,708331},{0,0.3,0.2,0.1,0})+LOOKUP(I684,{0,158334,300000,550000,708331},{0,6667,36667,91667,162500})),0)-LOOKUP(I684,{0,2120834,2162500,2204167,2245834},{48334,40000,26667,13334,0}))&lt;=0,0,ROUND(MAX(0,I684-ROUNDUP(IF(I684&lt;=158333,54167,I684*LOOKUP(I684,{0,158334,300000,550000,708331},{0,0.3,0.2,0.1,0})+LOOKUP(I684,{0,158334,300000,550000,708331},{0,6667,36667,91667,162500})),0)-LOOKUP(I684,{0,2120834,2162500,2204167,2245834},{48334,40000,26667,13334,0}))*LOOKUP(MAX(0,I684-ROUNDUP(IF(I684&lt;=158333,54167,I684*LOOKUP(I684,{0,158334,300000,550000,708331},{0,0.3,0.2,0.1,0})+LOOKUP(I684,{0,158334,300000,550000,708331},{0,6667,36667,91667,162500})),0)-LOOKUP(I684,{0,2120834,2162500,2204167,2245834},{48334,40000,26667,13334,0})),{0,162501,275001,579167,750001,1500001,3333334},{0.05105,0.1021,0.2042,0.23483,0.33693,0.4084,0.45945})-LOOKUP(MAX(0,I684-ROUNDUP(IF(I684&lt;=158333,54167,I684*LOOKUP(I684,{0,158334,300000,550000,708331},{0,0.3,0.2,0.1,0})+LOOKUP(I684,{0,158334,300000,550000,708331},{0,6667,36667,91667,162500})),0)-LOOKUP(I684,{0,2120834,2162500,2204167,2245834},{48334,40000,26667,13334,0})),{0,162501,275001,579167,750001,1500001,3333334},{0,8296,36374,54113,130688,237893,408061}),-1))</f>
        <v/>
      </c>
      <c r="K684" s="25">
        <f>IF(AND(D684&gt;0,C684&gt;=E684),ROUND(B684*D684,0),0)</f>
        <v/>
      </c>
      <c r="L684" s="25">
        <f>ROUND(K684*0.14575,0)</f>
        <v/>
      </c>
      <c r="M684" s="25">
        <f>IF(K684=0,0,ROUNDDOWN(ROUND((K684-L684)*LOOKUP(I684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84" s="25">
        <f>B684*C684+K684</f>
        <v/>
      </c>
      <c r="O684" s="25">
        <f>H684*C684+L684</f>
        <v/>
      </c>
      <c r="P684" s="25">
        <f>J684*C684+M684</f>
        <v/>
      </c>
      <c r="Q684" s="25">
        <f>IF(F684=1,IF(N684&lt;741000,0,IF(N684&lt;2191000,N684-740000,IF(N684&lt;2193000,1451000,IF(N684&lt;2196000,1453000,IF(N684&lt;2200000,1456000,IF(N684&lt;6600000,ROUND(IF(FLOOR(N684,4000)&lt;=3600000,FLOOR(N684,4000)*0.7-80000,FLOOR(N684,4000)*0.8-440000),0),IF(N684&lt;=8500000,ROUNDDOWN(N684*0.9-1100000,0),N684-1950000))))))),IF(N684&lt;651000,0,IF(N684&lt;1900000,N684-650000,IF(N684&lt;6600000,ROUND(IF(FLOOR(N684,4000)&lt;=3600000,FLOOR(N684,4000)*0.7-80000,FLOOR(N684,4000)*0.8-440000),0),IF(N684&lt;=8500000,ROUNDDOWN(N684*0.9-1100000,0),N684-1950000)))))</f>
        <v/>
      </c>
      <c r="R684" s="25">
        <f>IF(F684=1,LOOKUP(Q684,{0,4890001,6550001,23500001},{1040000,670000,620000,0}),LOOKUP(Q684,{0,1320001,3360001,4890001,6550001,23500001},{950000,880000,680000,630000,580000,0}))</f>
        <v/>
      </c>
      <c r="S684" s="25">
        <f>MAX(0,ROUNDDOWN(Q684-O684-R684-G684,-3))</f>
        <v/>
      </c>
      <c r="T684" s="25">
        <f>IF(S684&lt;=0,0,ROUNDDOWN(S684*LOOKUP(S684,{0,1950001,3300001,6950001,9000001,18000001,40000001},{0.05,0.1,0.2,0.23,0.33,0.4,0.45})-LOOKUP(S684,{0,1950001,3300001,6950001,9000001,18000001,40000001},{0,97500,427500,636000,1536000,2796000,4796000}),0)+ROUNDDOWN(ROUNDDOWN(S684*LOOKUP(S684,{0,1950001,3300001,6950001,9000001,18000001,40000001},{0.05,0.1,0.2,0.23,0.33,0.4,0.45})-LOOKUP(S684,{0,1950001,3300001,6950001,9000001,18000001,40000001},{0,97500,427500,636000,1536000,2796000,4796000}),0)*0.021,0))</f>
        <v/>
      </c>
      <c r="U684" s="25">
        <f>P684-T684</f>
        <v/>
      </c>
      <c r="V684" s="26">
        <f>IF(AND(P684&gt;0,T684=0),1,0)</f>
        <v/>
      </c>
    </row>
    <row r="685">
      <c r="A685" t="inlineStr">
        <is>
          <t>1万円刻み</t>
        </is>
      </c>
      <c r="B685" s="25">
        <f>'4_1万円刻み'!$A$44</f>
        <v/>
      </c>
      <c r="C685" s="26" t="n">
        <v>11</v>
      </c>
      <c r="D685" s="27" t="n">
        <v>0</v>
      </c>
      <c r="E685" s="26" t="n">
        <v>7</v>
      </c>
      <c r="F685" s="26" t="n">
        <v>1</v>
      </c>
      <c r="G685" s="25" t="n">
        <v>0</v>
      </c>
      <c r="H685" s="25">
        <f>ROUND(B685*0.14575,0)</f>
        <v/>
      </c>
      <c r="I685" s="25">
        <f>B685-H685</f>
        <v/>
      </c>
      <c r="J685" s="25">
        <f>IF(MAX(0,I685-ROUNDUP(IF(I685&lt;=158333,54167,I685*LOOKUP(I685,{0,158334,300000,550000,708331},{0,0.3,0.2,0.1,0})+LOOKUP(I685,{0,158334,300000,550000,708331},{0,6667,36667,91667,162500})),0)-LOOKUP(I685,{0,2120834,2162500,2204167,2245834},{48334,40000,26667,13334,0}))&lt;=0,0,ROUND(MAX(0,I685-ROUNDUP(IF(I685&lt;=158333,54167,I685*LOOKUP(I685,{0,158334,300000,550000,708331},{0,0.3,0.2,0.1,0})+LOOKUP(I685,{0,158334,300000,550000,708331},{0,6667,36667,91667,162500})),0)-LOOKUP(I685,{0,2120834,2162500,2204167,2245834},{48334,40000,26667,13334,0}))*LOOKUP(MAX(0,I685-ROUNDUP(IF(I685&lt;=158333,54167,I685*LOOKUP(I685,{0,158334,300000,550000,708331},{0,0.3,0.2,0.1,0})+LOOKUP(I685,{0,158334,300000,550000,708331},{0,6667,36667,91667,162500})),0)-LOOKUP(I685,{0,2120834,2162500,2204167,2245834},{48334,40000,26667,13334,0})),{0,162501,275001,579167,750001,1500001,3333334},{0.05105,0.1021,0.2042,0.23483,0.33693,0.4084,0.45945})-LOOKUP(MAX(0,I685-ROUNDUP(IF(I685&lt;=158333,54167,I685*LOOKUP(I685,{0,158334,300000,550000,708331},{0,0.3,0.2,0.1,0})+LOOKUP(I685,{0,158334,300000,550000,708331},{0,6667,36667,91667,162500})),0)-LOOKUP(I685,{0,2120834,2162500,2204167,2245834},{48334,40000,26667,13334,0})),{0,162501,275001,579167,750001,1500001,3333334},{0,8296,36374,54113,130688,237893,408061}),-1))</f>
        <v/>
      </c>
      <c r="K685" s="25">
        <f>IF(AND(D685&gt;0,C685&gt;=E685),ROUND(B685*D685,0),0)</f>
        <v/>
      </c>
      <c r="L685" s="25">
        <f>ROUND(K685*0.14575,0)</f>
        <v/>
      </c>
      <c r="M685" s="25">
        <f>IF(K685=0,0,ROUNDDOWN(ROUND((K685-L685)*LOOKUP(I685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85" s="25">
        <f>B685*C685+K685</f>
        <v/>
      </c>
      <c r="O685" s="25">
        <f>H685*C685+L685</f>
        <v/>
      </c>
      <c r="P685" s="25">
        <f>J685*C685+M685</f>
        <v/>
      </c>
      <c r="Q685" s="25">
        <f>IF(F685=1,IF(N685&lt;741000,0,IF(N685&lt;2191000,N685-740000,IF(N685&lt;2193000,1451000,IF(N685&lt;2196000,1453000,IF(N685&lt;2200000,1456000,IF(N685&lt;6600000,ROUND(IF(FLOOR(N685,4000)&lt;=3600000,FLOOR(N685,4000)*0.7-80000,FLOOR(N685,4000)*0.8-440000),0),IF(N685&lt;=8500000,ROUNDDOWN(N685*0.9-1100000,0),N685-1950000))))))),IF(N685&lt;651000,0,IF(N685&lt;1900000,N685-650000,IF(N685&lt;6600000,ROUND(IF(FLOOR(N685,4000)&lt;=3600000,FLOOR(N685,4000)*0.7-80000,FLOOR(N685,4000)*0.8-440000),0),IF(N685&lt;=8500000,ROUNDDOWN(N685*0.9-1100000,0),N685-1950000)))))</f>
        <v/>
      </c>
      <c r="R685" s="25">
        <f>IF(F685=1,LOOKUP(Q685,{0,4890001,6550001,23500001},{1040000,670000,620000,0}),LOOKUP(Q685,{0,1320001,3360001,4890001,6550001,23500001},{950000,880000,680000,630000,580000,0}))</f>
        <v/>
      </c>
      <c r="S685" s="25">
        <f>MAX(0,ROUNDDOWN(Q685-O685-R685-G685,-3))</f>
        <v/>
      </c>
      <c r="T685" s="25">
        <f>IF(S685&lt;=0,0,ROUNDDOWN(S685*LOOKUP(S685,{0,1950001,3300001,6950001,9000001,18000001,40000001},{0.05,0.1,0.2,0.23,0.33,0.4,0.45})-LOOKUP(S685,{0,1950001,3300001,6950001,9000001,18000001,40000001},{0,97500,427500,636000,1536000,2796000,4796000}),0)+ROUNDDOWN(ROUNDDOWN(S685*LOOKUP(S685,{0,1950001,3300001,6950001,9000001,18000001,40000001},{0.05,0.1,0.2,0.23,0.33,0.4,0.45})-LOOKUP(S685,{0,1950001,3300001,6950001,9000001,18000001,40000001},{0,97500,427500,636000,1536000,2796000,4796000}),0)*0.021,0))</f>
        <v/>
      </c>
      <c r="U685" s="25">
        <f>P685-T685</f>
        <v/>
      </c>
      <c r="V685" s="26">
        <f>IF(AND(P685&gt;0,T685=0),1,0)</f>
        <v/>
      </c>
    </row>
    <row r="686">
      <c r="A686" t="inlineStr">
        <is>
          <t>1万円刻み</t>
        </is>
      </c>
      <c r="B686" s="25">
        <f>'4_1万円刻み'!$A$44</f>
        <v/>
      </c>
      <c r="C686" s="26" t="n">
        <v>12</v>
      </c>
      <c r="D686" s="27" t="n">
        <v>0</v>
      </c>
      <c r="E686" s="26" t="n">
        <v>7</v>
      </c>
      <c r="F686" s="26" t="n">
        <v>1</v>
      </c>
      <c r="G686" s="25" t="n">
        <v>0</v>
      </c>
      <c r="H686" s="25">
        <f>ROUND(B686*0.14575,0)</f>
        <v/>
      </c>
      <c r="I686" s="25">
        <f>B686-H686</f>
        <v/>
      </c>
      <c r="J686" s="25">
        <f>IF(MAX(0,I686-ROUNDUP(IF(I686&lt;=158333,54167,I686*LOOKUP(I686,{0,158334,300000,550000,708331},{0,0.3,0.2,0.1,0})+LOOKUP(I686,{0,158334,300000,550000,708331},{0,6667,36667,91667,162500})),0)-LOOKUP(I686,{0,2120834,2162500,2204167,2245834},{48334,40000,26667,13334,0}))&lt;=0,0,ROUND(MAX(0,I686-ROUNDUP(IF(I686&lt;=158333,54167,I686*LOOKUP(I686,{0,158334,300000,550000,708331},{0,0.3,0.2,0.1,0})+LOOKUP(I686,{0,158334,300000,550000,708331},{0,6667,36667,91667,162500})),0)-LOOKUP(I686,{0,2120834,2162500,2204167,2245834},{48334,40000,26667,13334,0}))*LOOKUP(MAX(0,I686-ROUNDUP(IF(I686&lt;=158333,54167,I686*LOOKUP(I686,{0,158334,300000,550000,708331},{0,0.3,0.2,0.1,0})+LOOKUP(I686,{0,158334,300000,550000,708331},{0,6667,36667,91667,162500})),0)-LOOKUP(I686,{0,2120834,2162500,2204167,2245834},{48334,40000,26667,13334,0})),{0,162501,275001,579167,750001,1500001,3333334},{0.05105,0.1021,0.2042,0.23483,0.33693,0.4084,0.45945})-LOOKUP(MAX(0,I686-ROUNDUP(IF(I686&lt;=158333,54167,I686*LOOKUP(I686,{0,158334,300000,550000,708331},{0,0.3,0.2,0.1,0})+LOOKUP(I686,{0,158334,300000,550000,708331},{0,6667,36667,91667,162500})),0)-LOOKUP(I686,{0,2120834,2162500,2204167,2245834},{48334,40000,26667,13334,0})),{0,162501,275001,579167,750001,1500001,3333334},{0,8296,36374,54113,130688,237893,408061}),-1))</f>
        <v/>
      </c>
      <c r="K686" s="25">
        <f>IF(AND(D686&gt;0,C686&gt;=E686),ROUND(B686*D686,0),0)</f>
        <v/>
      </c>
      <c r="L686" s="25">
        <f>ROUND(K686*0.14575,0)</f>
        <v/>
      </c>
      <c r="M686" s="25">
        <f>IF(K686=0,0,ROUNDDOWN(ROUND((K686-L686)*LOOKUP(I686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86" s="25">
        <f>B686*C686+K686</f>
        <v/>
      </c>
      <c r="O686" s="25">
        <f>H686*C686+L686</f>
        <v/>
      </c>
      <c r="P686" s="25">
        <f>J686*C686+M686</f>
        <v/>
      </c>
      <c r="Q686" s="25">
        <f>IF(F686=1,IF(N686&lt;741000,0,IF(N686&lt;2191000,N686-740000,IF(N686&lt;2193000,1451000,IF(N686&lt;2196000,1453000,IF(N686&lt;2200000,1456000,IF(N686&lt;6600000,ROUND(IF(FLOOR(N686,4000)&lt;=3600000,FLOOR(N686,4000)*0.7-80000,FLOOR(N686,4000)*0.8-440000),0),IF(N686&lt;=8500000,ROUNDDOWN(N686*0.9-1100000,0),N686-1950000))))))),IF(N686&lt;651000,0,IF(N686&lt;1900000,N686-650000,IF(N686&lt;6600000,ROUND(IF(FLOOR(N686,4000)&lt;=3600000,FLOOR(N686,4000)*0.7-80000,FLOOR(N686,4000)*0.8-440000),0),IF(N686&lt;=8500000,ROUNDDOWN(N686*0.9-1100000,0),N686-1950000)))))</f>
        <v/>
      </c>
      <c r="R686" s="25">
        <f>IF(F686=1,LOOKUP(Q686,{0,4890001,6550001,23500001},{1040000,670000,620000,0}),LOOKUP(Q686,{0,1320001,3360001,4890001,6550001,23500001},{950000,880000,680000,630000,580000,0}))</f>
        <v/>
      </c>
      <c r="S686" s="25">
        <f>MAX(0,ROUNDDOWN(Q686-O686-R686-G686,-3))</f>
        <v/>
      </c>
      <c r="T686" s="25">
        <f>IF(S686&lt;=0,0,ROUNDDOWN(S686*LOOKUP(S686,{0,1950001,3300001,6950001,9000001,18000001,40000001},{0.05,0.1,0.2,0.23,0.33,0.4,0.45})-LOOKUP(S686,{0,1950001,3300001,6950001,9000001,18000001,40000001},{0,97500,427500,636000,1536000,2796000,4796000}),0)+ROUNDDOWN(ROUNDDOWN(S686*LOOKUP(S686,{0,1950001,3300001,6950001,9000001,18000001,40000001},{0.05,0.1,0.2,0.23,0.33,0.4,0.45})-LOOKUP(S686,{0,1950001,3300001,6950001,9000001,18000001,40000001},{0,97500,427500,636000,1536000,2796000,4796000}),0)*0.021,0))</f>
        <v/>
      </c>
      <c r="U686" s="25">
        <f>P686-T686</f>
        <v/>
      </c>
      <c r="V686" s="26">
        <f>IF(AND(P686&gt;0,T686=0),1,0)</f>
        <v/>
      </c>
    </row>
    <row r="687">
      <c r="A687" t="inlineStr">
        <is>
          <t>1万円刻み</t>
        </is>
      </c>
      <c r="B687" s="25">
        <f>'4_1万円刻み'!$A$45</f>
        <v/>
      </c>
      <c r="C687" s="26" t="n">
        <v>1</v>
      </c>
      <c r="D687" s="27" t="n">
        <v>0</v>
      </c>
      <c r="E687" s="26" t="n">
        <v>7</v>
      </c>
      <c r="F687" s="26" t="n">
        <v>1</v>
      </c>
      <c r="G687" s="25" t="n">
        <v>0</v>
      </c>
      <c r="H687" s="25">
        <f>ROUND(B687*0.14575,0)</f>
        <v/>
      </c>
      <c r="I687" s="25">
        <f>B687-H687</f>
        <v/>
      </c>
      <c r="J687" s="25">
        <f>IF(MAX(0,I687-ROUNDUP(IF(I687&lt;=158333,54167,I687*LOOKUP(I687,{0,158334,300000,550000,708331},{0,0.3,0.2,0.1,0})+LOOKUP(I687,{0,158334,300000,550000,708331},{0,6667,36667,91667,162500})),0)-LOOKUP(I687,{0,2120834,2162500,2204167,2245834},{48334,40000,26667,13334,0}))&lt;=0,0,ROUND(MAX(0,I687-ROUNDUP(IF(I687&lt;=158333,54167,I687*LOOKUP(I687,{0,158334,300000,550000,708331},{0,0.3,0.2,0.1,0})+LOOKUP(I687,{0,158334,300000,550000,708331},{0,6667,36667,91667,162500})),0)-LOOKUP(I687,{0,2120834,2162500,2204167,2245834},{48334,40000,26667,13334,0}))*LOOKUP(MAX(0,I687-ROUNDUP(IF(I687&lt;=158333,54167,I687*LOOKUP(I687,{0,158334,300000,550000,708331},{0,0.3,0.2,0.1,0})+LOOKUP(I687,{0,158334,300000,550000,708331},{0,6667,36667,91667,162500})),0)-LOOKUP(I687,{0,2120834,2162500,2204167,2245834},{48334,40000,26667,13334,0})),{0,162501,275001,579167,750001,1500001,3333334},{0.05105,0.1021,0.2042,0.23483,0.33693,0.4084,0.45945})-LOOKUP(MAX(0,I687-ROUNDUP(IF(I687&lt;=158333,54167,I687*LOOKUP(I687,{0,158334,300000,550000,708331},{0,0.3,0.2,0.1,0})+LOOKUP(I687,{0,158334,300000,550000,708331},{0,6667,36667,91667,162500})),0)-LOOKUP(I687,{0,2120834,2162500,2204167,2245834},{48334,40000,26667,13334,0})),{0,162501,275001,579167,750001,1500001,3333334},{0,8296,36374,54113,130688,237893,408061}),-1))</f>
        <v/>
      </c>
      <c r="K687" s="25">
        <f>IF(AND(D687&gt;0,C687&gt;=E687),ROUND(B687*D687,0),0)</f>
        <v/>
      </c>
      <c r="L687" s="25">
        <f>ROUND(K687*0.14575,0)</f>
        <v/>
      </c>
      <c r="M687" s="25">
        <f>IF(K687=0,0,ROUNDDOWN(ROUND((K687-L687)*LOOKUP(I687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87" s="25">
        <f>B687*C687+K687</f>
        <v/>
      </c>
      <c r="O687" s="25">
        <f>H687*C687+L687</f>
        <v/>
      </c>
      <c r="P687" s="25">
        <f>J687*C687+M687</f>
        <v/>
      </c>
      <c r="Q687" s="25">
        <f>IF(F687=1,IF(N687&lt;741000,0,IF(N687&lt;2191000,N687-740000,IF(N687&lt;2193000,1451000,IF(N687&lt;2196000,1453000,IF(N687&lt;2200000,1456000,IF(N687&lt;6600000,ROUND(IF(FLOOR(N687,4000)&lt;=3600000,FLOOR(N687,4000)*0.7-80000,FLOOR(N687,4000)*0.8-440000),0),IF(N687&lt;=8500000,ROUNDDOWN(N687*0.9-1100000,0),N687-1950000))))))),IF(N687&lt;651000,0,IF(N687&lt;1900000,N687-650000,IF(N687&lt;6600000,ROUND(IF(FLOOR(N687,4000)&lt;=3600000,FLOOR(N687,4000)*0.7-80000,FLOOR(N687,4000)*0.8-440000),0),IF(N687&lt;=8500000,ROUNDDOWN(N687*0.9-1100000,0),N687-1950000)))))</f>
        <v/>
      </c>
      <c r="R687" s="25">
        <f>IF(F687=1,LOOKUP(Q687,{0,4890001,6550001,23500001},{1040000,670000,620000,0}),LOOKUP(Q687,{0,1320001,3360001,4890001,6550001,23500001},{950000,880000,680000,630000,580000,0}))</f>
        <v/>
      </c>
      <c r="S687" s="25">
        <f>MAX(0,ROUNDDOWN(Q687-O687-R687-G687,-3))</f>
        <v/>
      </c>
      <c r="T687" s="25">
        <f>IF(S687&lt;=0,0,ROUNDDOWN(S687*LOOKUP(S687,{0,1950001,3300001,6950001,9000001,18000001,40000001},{0.05,0.1,0.2,0.23,0.33,0.4,0.45})-LOOKUP(S687,{0,1950001,3300001,6950001,9000001,18000001,40000001},{0,97500,427500,636000,1536000,2796000,4796000}),0)+ROUNDDOWN(ROUNDDOWN(S687*LOOKUP(S687,{0,1950001,3300001,6950001,9000001,18000001,40000001},{0.05,0.1,0.2,0.23,0.33,0.4,0.45})-LOOKUP(S687,{0,1950001,3300001,6950001,9000001,18000001,40000001},{0,97500,427500,636000,1536000,2796000,4796000}),0)*0.021,0))</f>
        <v/>
      </c>
      <c r="U687" s="25">
        <f>P687-T687</f>
        <v/>
      </c>
      <c r="V687" s="26">
        <f>IF(AND(P687&gt;0,T687=0),1,0)</f>
        <v/>
      </c>
    </row>
    <row r="688">
      <c r="A688" t="inlineStr">
        <is>
          <t>1万円刻み</t>
        </is>
      </c>
      <c r="B688" s="25">
        <f>'4_1万円刻み'!$A$45</f>
        <v/>
      </c>
      <c r="C688" s="26" t="n">
        <v>2</v>
      </c>
      <c r="D688" s="27" t="n">
        <v>0</v>
      </c>
      <c r="E688" s="26" t="n">
        <v>7</v>
      </c>
      <c r="F688" s="26" t="n">
        <v>1</v>
      </c>
      <c r="G688" s="25" t="n">
        <v>0</v>
      </c>
      <c r="H688" s="25">
        <f>ROUND(B688*0.14575,0)</f>
        <v/>
      </c>
      <c r="I688" s="25">
        <f>B688-H688</f>
        <v/>
      </c>
      <c r="J688" s="25">
        <f>IF(MAX(0,I688-ROUNDUP(IF(I688&lt;=158333,54167,I688*LOOKUP(I688,{0,158334,300000,550000,708331},{0,0.3,0.2,0.1,0})+LOOKUP(I688,{0,158334,300000,550000,708331},{0,6667,36667,91667,162500})),0)-LOOKUP(I688,{0,2120834,2162500,2204167,2245834},{48334,40000,26667,13334,0}))&lt;=0,0,ROUND(MAX(0,I688-ROUNDUP(IF(I688&lt;=158333,54167,I688*LOOKUP(I688,{0,158334,300000,550000,708331},{0,0.3,0.2,0.1,0})+LOOKUP(I688,{0,158334,300000,550000,708331},{0,6667,36667,91667,162500})),0)-LOOKUP(I688,{0,2120834,2162500,2204167,2245834},{48334,40000,26667,13334,0}))*LOOKUP(MAX(0,I688-ROUNDUP(IF(I688&lt;=158333,54167,I688*LOOKUP(I688,{0,158334,300000,550000,708331},{0,0.3,0.2,0.1,0})+LOOKUP(I688,{0,158334,300000,550000,708331},{0,6667,36667,91667,162500})),0)-LOOKUP(I688,{0,2120834,2162500,2204167,2245834},{48334,40000,26667,13334,0})),{0,162501,275001,579167,750001,1500001,3333334},{0.05105,0.1021,0.2042,0.23483,0.33693,0.4084,0.45945})-LOOKUP(MAX(0,I688-ROUNDUP(IF(I688&lt;=158333,54167,I688*LOOKUP(I688,{0,158334,300000,550000,708331},{0,0.3,0.2,0.1,0})+LOOKUP(I688,{0,158334,300000,550000,708331},{0,6667,36667,91667,162500})),0)-LOOKUP(I688,{0,2120834,2162500,2204167,2245834},{48334,40000,26667,13334,0})),{0,162501,275001,579167,750001,1500001,3333334},{0,8296,36374,54113,130688,237893,408061}),-1))</f>
        <v/>
      </c>
      <c r="K688" s="25">
        <f>IF(AND(D688&gt;0,C688&gt;=E688),ROUND(B688*D688,0),0)</f>
        <v/>
      </c>
      <c r="L688" s="25">
        <f>ROUND(K688*0.14575,0)</f>
        <v/>
      </c>
      <c r="M688" s="25">
        <f>IF(K688=0,0,ROUNDDOWN(ROUND((K688-L688)*LOOKUP(I688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88" s="25">
        <f>B688*C688+K688</f>
        <v/>
      </c>
      <c r="O688" s="25">
        <f>H688*C688+L688</f>
        <v/>
      </c>
      <c r="P688" s="25">
        <f>J688*C688+M688</f>
        <v/>
      </c>
      <c r="Q688" s="25">
        <f>IF(F688=1,IF(N688&lt;741000,0,IF(N688&lt;2191000,N688-740000,IF(N688&lt;2193000,1451000,IF(N688&lt;2196000,1453000,IF(N688&lt;2200000,1456000,IF(N688&lt;6600000,ROUND(IF(FLOOR(N688,4000)&lt;=3600000,FLOOR(N688,4000)*0.7-80000,FLOOR(N688,4000)*0.8-440000),0),IF(N688&lt;=8500000,ROUNDDOWN(N688*0.9-1100000,0),N688-1950000))))))),IF(N688&lt;651000,0,IF(N688&lt;1900000,N688-650000,IF(N688&lt;6600000,ROUND(IF(FLOOR(N688,4000)&lt;=3600000,FLOOR(N688,4000)*0.7-80000,FLOOR(N688,4000)*0.8-440000),0),IF(N688&lt;=8500000,ROUNDDOWN(N688*0.9-1100000,0),N688-1950000)))))</f>
        <v/>
      </c>
      <c r="R688" s="25">
        <f>IF(F688=1,LOOKUP(Q688,{0,4890001,6550001,23500001},{1040000,670000,620000,0}),LOOKUP(Q688,{0,1320001,3360001,4890001,6550001,23500001},{950000,880000,680000,630000,580000,0}))</f>
        <v/>
      </c>
      <c r="S688" s="25">
        <f>MAX(0,ROUNDDOWN(Q688-O688-R688-G688,-3))</f>
        <v/>
      </c>
      <c r="T688" s="25">
        <f>IF(S688&lt;=0,0,ROUNDDOWN(S688*LOOKUP(S688,{0,1950001,3300001,6950001,9000001,18000001,40000001},{0.05,0.1,0.2,0.23,0.33,0.4,0.45})-LOOKUP(S688,{0,1950001,3300001,6950001,9000001,18000001,40000001},{0,97500,427500,636000,1536000,2796000,4796000}),0)+ROUNDDOWN(ROUNDDOWN(S688*LOOKUP(S688,{0,1950001,3300001,6950001,9000001,18000001,40000001},{0.05,0.1,0.2,0.23,0.33,0.4,0.45})-LOOKUP(S688,{0,1950001,3300001,6950001,9000001,18000001,40000001},{0,97500,427500,636000,1536000,2796000,4796000}),0)*0.021,0))</f>
        <v/>
      </c>
      <c r="U688" s="25">
        <f>P688-T688</f>
        <v/>
      </c>
      <c r="V688" s="26">
        <f>IF(AND(P688&gt;0,T688=0),1,0)</f>
        <v/>
      </c>
    </row>
    <row r="689">
      <c r="A689" t="inlineStr">
        <is>
          <t>1万円刻み</t>
        </is>
      </c>
      <c r="B689" s="25">
        <f>'4_1万円刻み'!$A$45</f>
        <v/>
      </c>
      <c r="C689" s="26" t="n">
        <v>3</v>
      </c>
      <c r="D689" s="27" t="n">
        <v>0</v>
      </c>
      <c r="E689" s="26" t="n">
        <v>7</v>
      </c>
      <c r="F689" s="26" t="n">
        <v>1</v>
      </c>
      <c r="G689" s="25" t="n">
        <v>0</v>
      </c>
      <c r="H689" s="25">
        <f>ROUND(B689*0.14575,0)</f>
        <v/>
      </c>
      <c r="I689" s="25">
        <f>B689-H689</f>
        <v/>
      </c>
      <c r="J689" s="25">
        <f>IF(MAX(0,I689-ROUNDUP(IF(I689&lt;=158333,54167,I689*LOOKUP(I689,{0,158334,300000,550000,708331},{0,0.3,0.2,0.1,0})+LOOKUP(I689,{0,158334,300000,550000,708331},{0,6667,36667,91667,162500})),0)-LOOKUP(I689,{0,2120834,2162500,2204167,2245834},{48334,40000,26667,13334,0}))&lt;=0,0,ROUND(MAX(0,I689-ROUNDUP(IF(I689&lt;=158333,54167,I689*LOOKUP(I689,{0,158334,300000,550000,708331},{0,0.3,0.2,0.1,0})+LOOKUP(I689,{0,158334,300000,550000,708331},{0,6667,36667,91667,162500})),0)-LOOKUP(I689,{0,2120834,2162500,2204167,2245834},{48334,40000,26667,13334,0}))*LOOKUP(MAX(0,I689-ROUNDUP(IF(I689&lt;=158333,54167,I689*LOOKUP(I689,{0,158334,300000,550000,708331},{0,0.3,0.2,0.1,0})+LOOKUP(I689,{0,158334,300000,550000,708331},{0,6667,36667,91667,162500})),0)-LOOKUP(I689,{0,2120834,2162500,2204167,2245834},{48334,40000,26667,13334,0})),{0,162501,275001,579167,750001,1500001,3333334},{0.05105,0.1021,0.2042,0.23483,0.33693,0.4084,0.45945})-LOOKUP(MAX(0,I689-ROUNDUP(IF(I689&lt;=158333,54167,I689*LOOKUP(I689,{0,158334,300000,550000,708331},{0,0.3,0.2,0.1,0})+LOOKUP(I689,{0,158334,300000,550000,708331},{0,6667,36667,91667,162500})),0)-LOOKUP(I689,{0,2120834,2162500,2204167,2245834},{48334,40000,26667,13334,0})),{0,162501,275001,579167,750001,1500001,3333334},{0,8296,36374,54113,130688,237893,408061}),-1))</f>
        <v/>
      </c>
      <c r="K689" s="25">
        <f>IF(AND(D689&gt;0,C689&gt;=E689),ROUND(B689*D689,0),0)</f>
        <v/>
      </c>
      <c r="L689" s="25">
        <f>ROUND(K689*0.14575,0)</f>
        <v/>
      </c>
      <c r="M689" s="25">
        <f>IF(K689=0,0,ROUNDDOWN(ROUND((K689-L689)*LOOKUP(I689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89" s="25">
        <f>B689*C689+K689</f>
        <v/>
      </c>
      <c r="O689" s="25">
        <f>H689*C689+L689</f>
        <v/>
      </c>
      <c r="P689" s="25">
        <f>J689*C689+M689</f>
        <v/>
      </c>
      <c r="Q689" s="25">
        <f>IF(F689=1,IF(N689&lt;741000,0,IF(N689&lt;2191000,N689-740000,IF(N689&lt;2193000,1451000,IF(N689&lt;2196000,1453000,IF(N689&lt;2200000,1456000,IF(N689&lt;6600000,ROUND(IF(FLOOR(N689,4000)&lt;=3600000,FLOOR(N689,4000)*0.7-80000,FLOOR(N689,4000)*0.8-440000),0),IF(N689&lt;=8500000,ROUNDDOWN(N689*0.9-1100000,0),N689-1950000))))))),IF(N689&lt;651000,0,IF(N689&lt;1900000,N689-650000,IF(N689&lt;6600000,ROUND(IF(FLOOR(N689,4000)&lt;=3600000,FLOOR(N689,4000)*0.7-80000,FLOOR(N689,4000)*0.8-440000),0),IF(N689&lt;=8500000,ROUNDDOWN(N689*0.9-1100000,0),N689-1950000)))))</f>
        <v/>
      </c>
      <c r="R689" s="25">
        <f>IF(F689=1,LOOKUP(Q689,{0,4890001,6550001,23500001},{1040000,670000,620000,0}),LOOKUP(Q689,{0,1320001,3360001,4890001,6550001,23500001},{950000,880000,680000,630000,580000,0}))</f>
        <v/>
      </c>
      <c r="S689" s="25">
        <f>MAX(0,ROUNDDOWN(Q689-O689-R689-G689,-3))</f>
        <v/>
      </c>
      <c r="T689" s="25">
        <f>IF(S689&lt;=0,0,ROUNDDOWN(S689*LOOKUP(S689,{0,1950001,3300001,6950001,9000001,18000001,40000001},{0.05,0.1,0.2,0.23,0.33,0.4,0.45})-LOOKUP(S689,{0,1950001,3300001,6950001,9000001,18000001,40000001},{0,97500,427500,636000,1536000,2796000,4796000}),0)+ROUNDDOWN(ROUNDDOWN(S689*LOOKUP(S689,{0,1950001,3300001,6950001,9000001,18000001,40000001},{0.05,0.1,0.2,0.23,0.33,0.4,0.45})-LOOKUP(S689,{0,1950001,3300001,6950001,9000001,18000001,40000001},{0,97500,427500,636000,1536000,2796000,4796000}),0)*0.021,0))</f>
        <v/>
      </c>
      <c r="U689" s="25">
        <f>P689-T689</f>
        <v/>
      </c>
      <c r="V689" s="26">
        <f>IF(AND(P689&gt;0,T689=0),1,0)</f>
        <v/>
      </c>
    </row>
    <row r="690">
      <c r="A690" t="inlineStr">
        <is>
          <t>1万円刻み</t>
        </is>
      </c>
      <c r="B690" s="25">
        <f>'4_1万円刻み'!$A$45</f>
        <v/>
      </c>
      <c r="C690" s="26" t="n">
        <v>4</v>
      </c>
      <c r="D690" s="27" t="n">
        <v>0</v>
      </c>
      <c r="E690" s="26" t="n">
        <v>7</v>
      </c>
      <c r="F690" s="26" t="n">
        <v>1</v>
      </c>
      <c r="G690" s="25" t="n">
        <v>0</v>
      </c>
      <c r="H690" s="25">
        <f>ROUND(B690*0.14575,0)</f>
        <v/>
      </c>
      <c r="I690" s="25">
        <f>B690-H690</f>
        <v/>
      </c>
      <c r="J690" s="25">
        <f>IF(MAX(0,I690-ROUNDUP(IF(I690&lt;=158333,54167,I690*LOOKUP(I690,{0,158334,300000,550000,708331},{0,0.3,0.2,0.1,0})+LOOKUP(I690,{0,158334,300000,550000,708331},{0,6667,36667,91667,162500})),0)-LOOKUP(I690,{0,2120834,2162500,2204167,2245834},{48334,40000,26667,13334,0}))&lt;=0,0,ROUND(MAX(0,I690-ROUNDUP(IF(I690&lt;=158333,54167,I690*LOOKUP(I690,{0,158334,300000,550000,708331},{0,0.3,0.2,0.1,0})+LOOKUP(I690,{0,158334,300000,550000,708331},{0,6667,36667,91667,162500})),0)-LOOKUP(I690,{0,2120834,2162500,2204167,2245834},{48334,40000,26667,13334,0}))*LOOKUP(MAX(0,I690-ROUNDUP(IF(I690&lt;=158333,54167,I690*LOOKUP(I690,{0,158334,300000,550000,708331},{0,0.3,0.2,0.1,0})+LOOKUP(I690,{0,158334,300000,550000,708331},{0,6667,36667,91667,162500})),0)-LOOKUP(I690,{0,2120834,2162500,2204167,2245834},{48334,40000,26667,13334,0})),{0,162501,275001,579167,750001,1500001,3333334},{0.05105,0.1021,0.2042,0.23483,0.33693,0.4084,0.45945})-LOOKUP(MAX(0,I690-ROUNDUP(IF(I690&lt;=158333,54167,I690*LOOKUP(I690,{0,158334,300000,550000,708331},{0,0.3,0.2,0.1,0})+LOOKUP(I690,{0,158334,300000,550000,708331},{0,6667,36667,91667,162500})),0)-LOOKUP(I690,{0,2120834,2162500,2204167,2245834},{48334,40000,26667,13334,0})),{0,162501,275001,579167,750001,1500001,3333334},{0,8296,36374,54113,130688,237893,408061}),-1))</f>
        <v/>
      </c>
      <c r="K690" s="25">
        <f>IF(AND(D690&gt;0,C690&gt;=E690),ROUND(B690*D690,0),0)</f>
        <v/>
      </c>
      <c r="L690" s="25">
        <f>ROUND(K690*0.14575,0)</f>
        <v/>
      </c>
      <c r="M690" s="25">
        <f>IF(K690=0,0,ROUNDDOWN(ROUND((K690-L690)*LOOKUP(I690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90" s="25">
        <f>B690*C690+K690</f>
        <v/>
      </c>
      <c r="O690" s="25">
        <f>H690*C690+L690</f>
        <v/>
      </c>
      <c r="P690" s="25">
        <f>J690*C690+M690</f>
        <v/>
      </c>
      <c r="Q690" s="25">
        <f>IF(F690=1,IF(N690&lt;741000,0,IF(N690&lt;2191000,N690-740000,IF(N690&lt;2193000,1451000,IF(N690&lt;2196000,1453000,IF(N690&lt;2200000,1456000,IF(N690&lt;6600000,ROUND(IF(FLOOR(N690,4000)&lt;=3600000,FLOOR(N690,4000)*0.7-80000,FLOOR(N690,4000)*0.8-440000),0),IF(N690&lt;=8500000,ROUNDDOWN(N690*0.9-1100000,0),N690-1950000))))))),IF(N690&lt;651000,0,IF(N690&lt;1900000,N690-650000,IF(N690&lt;6600000,ROUND(IF(FLOOR(N690,4000)&lt;=3600000,FLOOR(N690,4000)*0.7-80000,FLOOR(N690,4000)*0.8-440000),0),IF(N690&lt;=8500000,ROUNDDOWN(N690*0.9-1100000,0),N690-1950000)))))</f>
        <v/>
      </c>
      <c r="R690" s="25">
        <f>IF(F690=1,LOOKUP(Q690,{0,4890001,6550001,23500001},{1040000,670000,620000,0}),LOOKUP(Q690,{0,1320001,3360001,4890001,6550001,23500001},{950000,880000,680000,630000,580000,0}))</f>
        <v/>
      </c>
      <c r="S690" s="25">
        <f>MAX(0,ROUNDDOWN(Q690-O690-R690-G690,-3))</f>
        <v/>
      </c>
      <c r="T690" s="25">
        <f>IF(S690&lt;=0,0,ROUNDDOWN(S690*LOOKUP(S690,{0,1950001,3300001,6950001,9000001,18000001,40000001},{0.05,0.1,0.2,0.23,0.33,0.4,0.45})-LOOKUP(S690,{0,1950001,3300001,6950001,9000001,18000001,40000001},{0,97500,427500,636000,1536000,2796000,4796000}),0)+ROUNDDOWN(ROUNDDOWN(S690*LOOKUP(S690,{0,1950001,3300001,6950001,9000001,18000001,40000001},{0.05,0.1,0.2,0.23,0.33,0.4,0.45})-LOOKUP(S690,{0,1950001,3300001,6950001,9000001,18000001,40000001},{0,97500,427500,636000,1536000,2796000,4796000}),0)*0.021,0))</f>
        <v/>
      </c>
      <c r="U690" s="25">
        <f>P690-T690</f>
        <v/>
      </c>
      <c r="V690" s="26">
        <f>IF(AND(P690&gt;0,T690=0),1,0)</f>
        <v/>
      </c>
    </row>
    <row r="691">
      <c r="A691" t="inlineStr">
        <is>
          <t>1万円刻み</t>
        </is>
      </c>
      <c r="B691" s="25">
        <f>'4_1万円刻み'!$A$45</f>
        <v/>
      </c>
      <c r="C691" s="26" t="n">
        <v>5</v>
      </c>
      <c r="D691" s="27" t="n">
        <v>0</v>
      </c>
      <c r="E691" s="26" t="n">
        <v>7</v>
      </c>
      <c r="F691" s="26" t="n">
        <v>1</v>
      </c>
      <c r="G691" s="25" t="n">
        <v>0</v>
      </c>
      <c r="H691" s="25">
        <f>ROUND(B691*0.14575,0)</f>
        <v/>
      </c>
      <c r="I691" s="25">
        <f>B691-H691</f>
        <v/>
      </c>
      <c r="J691" s="25">
        <f>IF(MAX(0,I691-ROUNDUP(IF(I691&lt;=158333,54167,I691*LOOKUP(I691,{0,158334,300000,550000,708331},{0,0.3,0.2,0.1,0})+LOOKUP(I691,{0,158334,300000,550000,708331},{0,6667,36667,91667,162500})),0)-LOOKUP(I691,{0,2120834,2162500,2204167,2245834},{48334,40000,26667,13334,0}))&lt;=0,0,ROUND(MAX(0,I691-ROUNDUP(IF(I691&lt;=158333,54167,I691*LOOKUP(I691,{0,158334,300000,550000,708331},{0,0.3,0.2,0.1,0})+LOOKUP(I691,{0,158334,300000,550000,708331},{0,6667,36667,91667,162500})),0)-LOOKUP(I691,{0,2120834,2162500,2204167,2245834},{48334,40000,26667,13334,0}))*LOOKUP(MAX(0,I691-ROUNDUP(IF(I691&lt;=158333,54167,I691*LOOKUP(I691,{0,158334,300000,550000,708331},{0,0.3,0.2,0.1,0})+LOOKUP(I691,{0,158334,300000,550000,708331},{0,6667,36667,91667,162500})),0)-LOOKUP(I691,{0,2120834,2162500,2204167,2245834},{48334,40000,26667,13334,0})),{0,162501,275001,579167,750001,1500001,3333334},{0.05105,0.1021,0.2042,0.23483,0.33693,0.4084,0.45945})-LOOKUP(MAX(0,I691-ROUNDUP(IF(I691&lt;=158333,54167,I691*LOOKUP(I691,{0,158334,300000,550000,708331},{0,0.3,0.2,0.1,0})+LOOKUP(I691,{0,158334,300000,550000,708331},{0,6667,36667,91667,162500})),0)-LOOKUP(I691,{0,2120834,2162500,2204167,2245834},{48334,40000,26667,13334,0})),{0,162501,275001,579167,750001,1500001,3333334},{0,8296,36374,54113,130688,237893,408061}),-1))</f>
        <v/>
      </c>
      <c r="K691" s="25">
        <f>IF(AND(D691&gt;0,C691&gt;=E691),ROUND(B691*D691,0),0)</f>
        <v/>
      </c>
      <c r="L691" s="25">
        <f>ROUND(K691*0.14575,0)</f>
        <v/>
      </c>
      <c r="M691" s="25">
        <f>IF(K691=0,0,ROUNDDOWN(ROUND((K691-L691)*LOOKUP(I691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91" s="25">
        <f>B691*C691+K691</f>
        <v/>
      </c>
      <c r="O691" s="25">
        <f>H691*C691+L691</f>
        <v/>
      </c>
      <c r="P691" s="25">
        <f>J691*C691+M691</f>
        <v/>
      </c>
      <c r="Q691" s="25">
        <f>IF(F691=1,IF(N691&lt;741000,0,IF(N691&lt;2191000,N691-740000,IF(N691&lt;2193000,1451000,IF(N691&lt;2196000,1453000,IF(N691&lt;2200000,1456000,IF(N691&lt;6600000,ROUND(IF(FLOOR(N691,4000)&lt;=3600000,FLOOR(N691,4000)*0.7-80000,FLOOR(N691,4000)*0.8-440000),0),IF(N691&lt;=8500000,ROUNDDOWN(N691*0.9-1100000,0),N691-1950000))))))),IF(N691&lt;651000,0,IF(N691&lt;1900000,N691-650000,IF(N691&lt;6600000,ROUND(IF(FLOOR(N691,4000)&lt;=3600000,FLOOR(N691,4000)*0.7-80000,FLOOR(N691,4000)*0.8-440000),0),IF(N691&lt;=8500000,ROUNDDOWN(N691*0.9-1100000,0),N691-1950000)))))</f>
        <v/>
      </c>
      <c r="R691" s="25">
        <f>IF(F691=1,LOOKUP(Q691,{0,4890001,6550001,23500001},{1040000,670000,620000,0}),LOOKUP(Q691,{0,1320001,3360001,4890001,6550001,23500001},{950000,880000,680000,630000,580000,0}))</f>
        <v/>
      </c>
      <c r="S691" s="25">
        <f>MAX(0,ROUNDDOWN(Q691-O691-R691-G691,-3))</f>
        <v/>
      </c>
      <c r="T691" s="25">
        <f>IF(S691&lt;=0,0,ROUNDDOWN(S691*LOOKUP(S691,{0,1950001,3300001,6950001,9000001,18000001,40000001},{0.05,0.1,0.2,0.23,0.33,0.4,0.45})-LOOKUP(S691,{0,1950001,3300001,6950001,9000001,18000001,40000001},{0,97500,427500,636000,1536000,2796000,4796000}),0)+ROUNDDOWN(ROUNDDOWN(S691*LOOKUP(S691,{0,1950001,3300001,6950001,9000001,18000001,40000001},{0.05,0.1,0.2,0.23,0.33,0.4,0.45})-LOOKUP(S691,{0,1950001,3300001,6950001,9000001,18000001,40000001},{0,97500,427500,636000,1536000,2796000,4796000}),0)*0.021,0))</f>
        <v/>
      </c>
      <c r="U691" s="25">
        <f>P691-T691</f>
        <v/>
      </c>
      <c r="V691" s="26">
        <f>IF(AND(P691&gt;0,T691=0),1,0)</f>
        <v/>
      </c>
    </row>
    <row r="692">
      <c r="A692" t="inlineStr">
        <is>
          <t>1万円刻み</t>
        </is>
      </c>
      <c r="B692" s="25">
        <f>'4_1万円刻み'!$A$45</f>
        <v/>
      </c>
      <c r="C692" s="26" t="n">
        <v>6</v>
      </c>
      <c r="D692" s="27" t="n">
        <v>0</v>
      </c>
      <c r="E692" s="26" t="n">
        <v>7</v>
      </c>
      <c r="F692" s="26" t="n">
        <v>1</v>
      </c>
      <c r="G692" s="25" t="n">
        <v>0</v>
      </c>
      <c r="H692" s="25">
        <f>ROUND(B692*0.14575,0)</f>
        <v/>
      </c>
      <c r="I692" s="25">
        <f>B692-H692</f>
        <v/>
      </c>
      <c r="J692" s="25">
        <f>IF(MAX(0,I692-ROUNDUP(IF(I692&lt;=158333,54167,I692*LOOKUP(I692,{0,158334,300000,550000,708331},{0,0.3,0.2,0.1,0})+LOOKUP(I692,{0,158334,300000,550000,708331},{0,6667,36667,91667,162500})),0)-LOOKUP(I692,{0,2120834,2162500,2204167,2245834},{48334,40000,26667,13334,0}))&lt;=0,0,ROUND(MAX(0,I692-ROUNDUP(IF(I692&lt;=158333,54167,I692*LOOKUP(I692,{0,158334,300000,550000,708331},{0,0.3,0.2,0.1,0})+LOOKUP(I692,{0,158334,300000,550000,708331},{0,6667,36667,91667,162500})),0)-LOOKUP(I692,{0,2120834,2162500,2204167,2245834},{48334,40000,26667,13334,0}))*LOOKUP(MAX(0,I692-ROUNDUP(IF(I692&lt;=158333,54167,I692*LOOKUP(I692,{0,158334,300000,550000,708331},{0,0.3,0.2,0.1,0})+LOOKUP(I692,{0,158334,300000,550000,708331},{0,6667,36667,91667,162500})),0)-LOOKUP(I692,{0,2120834,2162500,2204167,2245834},{48334,40000,26667,13334,0})),{0,162501,275001,579167,750001,1500001,3333334},{0.05105,0.1021,0.2042,0.23483,0.33693,0.4084,0.45945})-LOOKUP(MAX(0,I692-ROUNDUP(IF(I692&lt;=158333,54167,I692*LOOKUP(I692,{0,158334,300000,550000,708331},{0,0.3,0.2,0.1,0})+LOOKUP(I692,{0,158334,300000,550000,708331},{0,6667,36667,91667,162500})),0)-LOOKUP(I692,{0,2120834,2162500,2204167,2245834},{48334,40000,26667,13334,0})),{0,162501,275001,579167,750001,1500001,3333334},{0,8296,36374,54113,130688,237893,408061}),-1))</f>
        <v/>
      </c>
      <c r="K692" s="25">
        <f>IF(AND(D692&gt;0,C692&gt;=E692),ROUND(B692*D692,0),0)</f>
        <v/>
      </c>
      <c r="L692" s="25">
        <f>ROUND(K692*0.14575,0)</f>
        <v/>
      </c>
      <c r="M692" s="25">
        <f>IF(K692=0,0,ROUNDDOWN(ROUND((K692-L692)*LOOKUP(I692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92" s="25">
        <f>B692*C692+K692</f>
        <v/>
      </c>
      <c r="O692" s="25">
        <f>H692*C692+L692</f>
        <v/>
      </c>
      <c r="P692" s="25">
        <f>J692*C692+M692</f>
        <v/>
      </c>
      <c r="Q692" s="25">
        <f>IF(F692=1,IF(N692&lt;741000,0,IF(N692&lt;2191000,N692-740000,IF(N692&lt;2193000,1451000,IF(N692&lt;2196000,1453000,IF(N692&lt;2200000,1456000,IF(N692&lt;6600000,ROUND(IF(FLOOR(N692,4000)&lt;=3600000,FLOOR(N692,4000)*0.7-80000,FLOOR(N692,4000)*0.8-440000),0),IF(N692&lt;=8500000,ROUNDDOWN(N692*0.9-1100000,0),N692-1950000))))))),IF(N692&lt;651000,0,IF(N692&lt;1900000,N692-650000,IF(N692&lt;6600000,ROUND(IF(FLOOR(N692,4000)&lt;=3600000,FLOOR(N692,4000)*0.7-80000,FLOOR(N692,4000)*0.8-440000),0),IF(N692&lt;=8500000,ROUNDDOWN(N692*0.9-1100000,0),N692-1950000)))))</f>
        <v/>
      </c>
      <c r="R692" s="25">
        <f>IF(F692=1,LOOKUP(Q692,{0,4890001,6550001,23500001},{1040000,670000,620000,0}),LOOKUP(Q692,{0,1320001,3360001,4890001,6550001,23500001},{950000,880000,680000,630000,580000,0}))</f>
        <v/>
      </c>
      <c r="S692" s="25">
        <f>MAX(0,ROUNDDOWN(Q692-O692-R692-G692,-3))</f>
        <v/>
      </c>
      <c r="T692" s="25">
        <f>IF(S692&lt;=0,0,ROUNDDOWN(S692*LOOKUP(S692,{0,1950001,3300001,6950001,9000001,18000001,40000001},{0.05,0.1,0.2,0.23,0.33,0.4,0.45})-LOOKUP(S692,{0,1950001,3300001,6950001,9000001,18000001,40000001},{0,97500,427500,636000,1536000,2796000,4796000}),0)+ROUNDDOWN(ROUNDDOWN(S692*LOOKUP(S692,{0,1950001,3300001,6950001,9000001,18000001,40000001},{0.05,0.1,0.2,0.23,0.33,0.4,0.45})-LOOKUP(S692,{0,1950001,3300001,6950001,9000001,18000001,40000001},{0,97500,427500,636000,1536000,2796000,4796000}),0)*0.021,0))</f>
        <v/>
      </c>
      <c r="U692" s="25">
        <f>P692-T692</f>
        <v/>
      </c>
      <c r="V692" s="26">
        <f>IF(AND(P692&gt;0,T692=0),1,0)</f>
        <v/>
      </c>
    </row>
    <row r="693">
      <c r="A693" t="inlineStr">
        <is>
          <t>1万円刻み</t>
        </is>
      </c>
      <c r="B693" s="25">
        <f>'4_1万円刻み'!$A$45</f>
        <v/>
      </c>
      <c r="C693" s="26" t="n">
        <v>7</v>
      </c>
      <c r="D693" s="27" t="n">
        <v>0</v>
      </c>
      <c r="E693" s="26" t="n">
        <v>7</v>
      </c>
      <c r="F693" s="26" t="n">
        <v>1</v>
      </c>
      <c r="G693" s="25" t="n">
        <v>0</v>
      </c>
      <c r="H693" s="25">
        <f>ROUND(B693*0.14575,0)</f>
        <v/>
      </c>
      <c r="I693" s="25">
        <f>B693-H693</f>
        <v/>
      </c>
      <c r="J693" s="25">
        <f>IF(MAX(0,I693-ROUNDUP(IF(I693&lt;=158333,54167,I693*LOOKUP(I693,{0,158334,300000,550000,708331},{0,0.3,0.2,0.1,0})+LOOKUP(I693,{0,158334,300000,550000,708331},{0,6667,36667,91667,162500})),0)-LOOKUP(I693,{0,2120834,2162500,2204167,2245834},{48334,40000,26667,13334,0}))&lt;=0,0,ROUND(MAX(0,I693-ROUNDUP(IF(I693&lt;=158333,54167,I693*LOOKUP(I693,{0,158334,300000,550000,708331},{0,0.3,0.2,0.1,0})+LOOKUP(I693,{0,158334,300000,550000,708331},{0,6667,36667,91667,162500})),0)-LOOKUP(I693,{0,2120834,2162500,2204167,2245834},{48334,40000,26667,13334,0}))*LOOKUP(MAX(0,I693-ROUNDUP(IF(I693&lt;=158333,54167,I693*LOOKUP(I693,{0,158334,300000,550000,708331},{0,0.3,0.2,0.1,0})+LOOKUP(I693,{0,158334,300000,550000,708331},{0,6667,36667,91667,162500})),0)-LOOKUP(I693,{0,2120834,2162500,2204167,2245834},{48334,40000,26667,13334,0})),{0,162501,275001,579167,750001,1500001,3333334},{0.05105,0.1021,0.2042,0.23483,0.33693,0.4084,0.45945})-LOOKUP(MAX(0,I693-ROUNDUP(IF(I693&lt;=158333,54167,I693*LOOKUP(I693,{0,158334,300000,550000,708331},{0,0.3,0.2,0.1,0})+LOOKUP(I693,{0,158334,300000,550000,708331},{0,6667,36667,91667,162500})),0)-LOOKUP(I693,{0,2120834,2162500,2204167,2245834},{48334,40000,26667,13334,0})),{0,162501,275001,579167,750001,1500001,3333334},{0,8296,36374,54113,130688,237893,408061}),-1))</f>
        <v/>
      </c>
      <c r="K693" s="25">
        <f>IF(AND(D693&gt;0,C693&gt;=E693),ROUND(B693*D693,0),0)</f>
        <v/>
      </c>
      <c r="L693" s="25">
        <f>ROUND(K693*0.14575,0)</f>
        <v/>
      </c>
      <c r="M693" s="25">
        <f>IF(K693=0,0,ROUNDDOWN(ROUND((K693-L693)*LOOKUP(I693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93" s="25">
        <f>B693*C693+K693</f>
        <v/>
      </c>
      <c r="O693" s="25">
        <f>H693*C693+L693</f>
        <v/>
      </c>
      <c r="P693" s="25">
        <f>J693*C693+M693</f>
        <v/>
      </c>
      <c r="Q693" s="25">
        <f>IF(F693=1,IF(N693&lt;741000,0,IF(N693&lt;2191000,N693-740000,IF(N693&lt;2193000,1451000,IF(N693&lt;2196000,1453000,IF(N693&lt;2200000,1456000,IF(N693&lt;6600000,ROUND(IF(FLOOR(N693,4000)&lt;=3600000,FLOOR(N693,4000)*0.7-80000,FLOOR(N693,4000)*0.8-440000),0),IF(N693&lt;=8500000,ROUNDDOWN(N693*0.9-1100000,0),N693-1950000))))))),IF(N693&lt;651000,0,IF(N693&lt;1900000,N693-650000,IF(N693&lt;6600000,ROUND(IF(FLOOR(N693,4000)&lt;=3600000,FLOOR(N693,4000)*0.7-80000,FLOOR(N693,4000)*0.8-440000),0),IF(N693&lt;=8500000,ROUNDDOWN(N693*0.9-1100000,0),N693-1950000)))))</f>
        <v/>
      </c>
      <c r="R693" s="25">
        <f>IF(F693=1,LOOKUP(Q693,{0,4890001,6550001,23500001},{1040000,670000,620000,0}),LOOKUP(Q693,{0,1320001,3360001,4890001,6550001,23500001},{950000,880000,680000,630000,580000,0}))</f>
        <v/>
      </c>
      <c r="S693" s="25">
        <f>MAX(0,ROUNDDOWN(Q693-O693-R693-G693,-3))</f>
        <v/>
      </c>
      <c r="T693" s="25">
        <f>IF(S693&lt;=0,0,ROUNDDOWN(S693*LOOKUP(S693,{0,1950001,3300001,6950001,9000001,18000001,40000001},{0.05,0.1,0.2,0.23,0.33,0.4,0.45})-LOOKUP(S693,{0,1950001,3300001,6950001,9000001,18000001,40000001},{0,97500,427500,636000,1536000,2796000,4796000}),0)+ROUNDDOWN(ROUNDDOWN(S693*LOOKUP(S693,{0,1950001,3300001,6950001,9000001,18000001,40000001},{0.05,0.1,0.2,0.23,0.33,0.4,0.45})-LOOKUP(S693,{0,1950001,3300001,6950001,9000001,18000001,40000001},{0,97500,427500,636000,1536000,2796000,4796000}),0)*0.021,0))</f>
        <v/>
      </c>
      <c r="U693" s="25">
        <f>P693-T693</f>
        <v/>
      </c>
      <c r="V693" s="26">
        <f>IF(AND(P693&gt;0,T693=0),1,0)</f>
        <v/>
      </c>
    </row>
    <row r="694">
      <c r="A694" t="inlineStr">
        <is>
          <t>1万円刻み</t>
        </is>
      </c>
      <c r="B694" s="25">
        <f>'4_1万円刻み'!$A$45</f>
        <v/>
      </c>
      <c r="C694" s="26" t="n">
        <v>8</v>
      </c>
      <c r="D694" s="27" t="n">
        <v>0</v>
      </c>
      <c r="E694" s="26" t="n">
        <v>7</v>
      </c>
      <c r="F694" s="26" t="n">
        <v>1</v>
      </c>
      <c r="G694" s="25" t="n">
        <v>0</v>
      </c>
      <c r="H694" s="25">
        <f>ROUND(B694*0.14575,0)</f>
        <v/>
      </c>
      <c r="I694" s="25">
        <f>B694-H694</f>
        <v/>
      </c>
      <c r="J694" s="25">
        <f>IF(MAX(0,I694-ROUNDUP(IF(I694&lt;=158333,54167,I694*LOOKUP(I694,{0,158334,300000,550000,708331},{0,0.3,0.2,0.1,0})+LOOKUP(I694,{0,158334,300000,550000,708331},{0,6667,36667,91667,162500})),0)-LOOKUP(I694,{0,2120834,2162500,2204167,2245834},{48334,40000,26667,13334,0}))&lt;=0,0,ROUND(MAX(0,I694-ROUNDUP(IF(I694&lt;=158333,54167,I694*LOOKUP(I694,{0,158334,300000,550000,708331},{0,0.3,0.2,0.1,0})+LOOKUP(I694,{0,158334,300000,550000,708331},{0,6667,36667,91667,162500})),0)-LOOKUP(I694,{0,2120834,2162500,2204167,2245834},{48334,40000,26667,13334,0}))*LOOKUP(MAX(0,I694-ROUNDUP(IF(I694&lt;=158333,54167,I694*LOOKUP(I694,{0,158334,300000,550000,708331},{0,0.3,0.2,0.1,0})+LOOKUP(I694,{0,158334,300000,550000,708331},{0,6667,36667,91667,162500})),0)-LOOKUP(I694,{0,2120834,2162500,2204167,2245834},{48334,40000,26667,13334,0})),{0,162501,275001,579167,750001,1500001,3333334},{0.05105,0.1021,0.2042,0.23483,0.33693,0.4084,0.45945})-LOOKUP(MAX(0,I694-ROUNDUP(IF(I694&lt;=158333,54167,I694*LOOKUP(I694,{0,158334,300000,550000,708331},{0,0.3,0.2,0.1,0})+LOOKUP(I694,{0,158334,300000,550000,708331},{0,6667,36667,91667,162500})),0)-LOOKUP(I694,{0,2120834,2162500,2204167,2245834},{48334,40000,26667,13334,0})),{0,162501,275001,579167,750001,1500001,3333334},{0,8296,36374,54113,130688,237893,408061}),-1))</f>
        <v/>
      </c>
      <c r="K694" s="25">
        <f>IF(AND(D694&gt;0,C694&gt;=E694),ROUND(B694*D694,0),0)</f>
        <v/>
      </c>
      <c r="L694" s="25">
        <f>ROUND(K694*0.14575,0)</f>
        <v/>
      </c>
      <c r="M694" s="25">
        <f>IF(K694=0,0,ROUNDDOWN(ROUND((K694-L694)*LOOKUP(I694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94" s="25">
        <f>B694*C694+K694</f>
        <v/>
      </c>
      <c r="O694" s="25">
        <f>H694*C694+L694</f>
        <v/>
      </c>
      <c r="P694" s="25">
        <f>J694*C694+M694</f>
        <v/>
      </c>
      <c r="Q694" s="25">
        <f>IF(F694=1,IF(N694&lt;741000,0,IF(N694&lt;2191000,N694-740000,IF(N694&lt;2193000,1451000,IF(N694&lt;2196000,1453000,IF(N694&lt;2200000,1456000,IF(N694&lt;6600000,ROUND(IF(FLOOR(N694,4000)&lt;=3600000,FLOOR(N694,4000)*0.7-80000,FLOOR(N694,4000)*0.8-440000),0),IF(N694&lt;=8500000,ROUNDDOWN(N694*0.9-1100000,0),N694-1950000))))))),IF(N694&lt;651000,0,IF(N694&lt;1900000,N694-650000,IF(N694&lt;6600000,ROUND(IF(FLOOR(N694,4000)&lt;=3600000,FLOOR(N694,4000)*0.7-80000,FLOOR(N694,4000)*0.8-440000),0),IF(N694&lt;=8500000,ROUNDDOWN(N694*0.9-1100000,0),N694-1950000)))))</f>
        <v/>
      </c>
      <c r="R694" s="25">
        <f>IF(F694=1,LOOKUP(Q694,{0,4890001,6550001,23500001},{1040000,670000,620000,0}),LOOKUP(Q694,{0,1320001,3360001,4890001,6550001,23500001},{950000,880000,680000,630000,580000,0}))</f>
        <v/>
      </c>
      <c r="S694" s="25">
        <f>MAX(0,ROUNDDOWN(Q694-O694-R694-G694,-3))</f>
        <v/>
      </c>
      <c r="T694" s="25">
        <f>IF(S694&lt;=0,0,ROUNDDOWN(S694*LOOKUP(S694,{0,1950001,3300001,6950001,9000001,18000001,40000001},{0.05,0.1,0.2,0.23,0.33,0.4,0.45})-LOOKUP(S694,{0,1950001,3300001,6950001,9000001,18000001,40000001},{0,97500,427500,636000,1536000,2796000,4796000}),0)+ROUNDDOWN(ROUNDDOWN(S694*LOOKUP(S694,{0,1950001,3300001,6950001,9000001,18000001,40000001},{0.05,0.1,0.2,0.23,0.33,0.4,0.45})-LOOKUP(S694,{0,1950001,3300001,6950001,9000001,18000001,40000001},{0,97500,427500,636000,1536000,2796000,4796000}),0)*0.021,0))</f>
        <v/>
      </c>
      <c r="U694" s="25">
        <f>P694-T694</f>
        <v/>
      </c>
      <c r="V694" s="26">
        <f>IF(AND(P694&gt;0,T694=0),1,0)</f>
        <v/>
      </c>
    </row>
    <row r="695">
      <c r="A695" t="inlineStr">
        <is>
          <t>1万円刻み</t>
        </is>
      </c>
      <c r="B695" s="25">
        <f>'4_1万円刻み'!$A$45</f>
        <v/>
      </c>
      <c r="C695" s="26" t="n">
        <v>9</v>
      </c>
      <c r="D695" s="27" t="n">
        <v>0</v>
      </c>
      <c r="E695" s="26" t="n">
        <v>7</v>
      </c>
      <c r="F695" s="26" t="n">
        <v>1</v>
      </c>
      <c r="G695" s="25" t="n">
        <v>0</v>
      </c>
      <c r="H695" s="25">
        <f>ROUND(B695*0.14575,0)</f>
        <v/>
      </c>
      <c r="I695" s="25">
        <f>B695-H695</f>
        <v/>
      </c>
      <c r="J695" s="25">
        <f>IF(MAX(0,I695-ROUNDUP(IF(I695&lt;=158333,54167,I695*LOOKUP(I695,{0,158334,300000,550000,708331},{0,0.3,0.2,0.1,0})+LOOKUP(I695,{0,158334,300000,550000,708331},{0,6667,36667,91667,162500})),0)-LOOKUP(I695,{0,2120834,2162500,2204167,2245834},{48334,40000,26667,13334,0}))&lt;=0,0,ROUND(MAX(0,I695-ROUNDUP(IF(I695&lt;=158333,54167,I695*LOOKUP(I695,{0,158334,300000,550000,708331},{0,0.3,0.2,0.1,0})+LOOKUP(I695,{0,158334,300000,550000,708331},{0,6667,36667,91667,162500})),0)-LOOKUP(I695,{0,2120834,2162500,2204167,2245834},{48334,40000,26667,13334,0}))*LOOKUP(MAX(0,I695-ROUNDUP(IF(I695&lt;=158333,54167,I695*LOOKUP(I695,{0,158334,300000,550000,708331},{0,0.3,0.2,0.1,0})+LOOKUP(I695,{0,158334,300000,550000,708331},{0,6667,36667,91667,162500})),0)-LOOKUP(I695,{0,2120834,2162500,2204167,2245834},{48334,40000,26667,13334,0})),{0,162501,275001,579167,750001,1500001,3333334},{0.05105,0.1021,0.2042,0.23483,0.33693,0.4084,0.45945})-LOOKUP(MAX(0,I695-ROUNDUP(IF(I695&lt;=158333,54167,I695*LOOKUP(I695,{0,158334,300000,550000,708331},{0,0.3,0.2,0.1,0})+LOOKUP(I695,{0,158334,300000,550000,708331},{0,6667,36667,91667,162500})),0)-LOOKUP(I695,{0,2120834,2162500,2204167,2245834},{48334,40000,26667,13334,0})),{0,162501,275001,579167,750001,1500001,3333334},{0,8296,36374,54113,130688,237893,408061}),-1))</f>
        <v/>
      </c>
      <c r="K695" s="25">
        <f>IF(AND(D695&gt;0,C695&gt;=E695),ROUND(B695*D695,0),0)</f>
        <v/>
      </c>
      <c r="L695" s="25">
        <f>ROUND(K695*0.14575,0)</f>
        <v/>
      </c>
      <c r="M695" s="25">
        <f>IF(K695=0,0,ROUNDDOWN(ROUND((K695-L695)*LOOKUP(I695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95" s="25">
        <f>B695*C695+K695</f>
        <v/>
      </c>
      <c r="O695" s="25">
        <f>H695*C695+L695</f>
        <v/>
      </c>
      <c r="P695" s="25">
        <f>J695*C695+M695</f>
        <v/>
      </c>
      <c r="Q695" s="25">
        <f>IF(F695=1,IF(N695&lt;741000,0,IF(N695&lt;2191000,N695-740000,IF(N695&lt;2193000,1451000,IF(N695&lt;2196000,1453000,IF(N695&lt;2200000,1456000,IF(N695&lt;6600000,ROUND(IF(FLOOR(N695,4000)&lt;=3600000,FLOOR(N695,4000)*0.7-80000,FLOOR(N695,4000)*0.8-440000),0),IF(N695&lt;=8500000,ROUNDDOWN(N695*0.9-1100000,0),N695-1950000))))))),IF(N695&lt;651000,0,IF(N695&lt;1900000,N695-650000,IF(N695&lt;6600000,ROUND(IF(FLOOR(N695,4000)&lt;=3600000,FLOOR(N695,4000)*0.7-80000,FLOOR(N695,4000)*0.8-440000),0),IF(N695&lt;=8500000,ROUNDDOWN(N695*0.9-1100000,0),N695-1950000)))))</f>
        <v/>
      </c>
      <c r="R695" s="25">
        <f>IF(F695=1,LOOKUP(Q695,{0,4890001,6550001,23500001},{1040000,670000,620000,0}),LOOKUP(Q695,{0,1320001,3360001,4890001,6550001,23500001},{950000,880000,680000,630000,580000,0}))</f>
        <v/>
      </c>
      <c r="S695" s="25">
        <f>MAX(0,ROUNDDOWN(Q695-O695-R695-G695,-3))</f>
        <v/>
      </c>
      <c r="T695" s="25">
        <f>IF(S695&lt;=0,0,ROUNDDOWN(S695*LOOKUP(S695,{0,1950001,3300001,6950001,9000001,18000001,40000001},{0.05,0.1,0.2,0.23,0.33,0.4,0.45})-LOOKUP(S695,{0,1950001,3300001,6950001,9000001,18000001,40000001},{0,97500,427500,636000,1536000,2796000,4796000}),0)+ROUNDDOWN(ROUNDDOWN(S695*LOOKUP(S695,{0,1950001,3300001,6950001,9000001,18000001,40000001},{0.05,0.1,0.2,0.23,0.33,0.4,0.45})-LOOKUP(S695,{0,1950001,3300001,6950001,9000001,18000001,40000001},{0,97500,427500,636000,1536000,2796000,4796000}),0)*0.021,0))</f>
        <v/>
      </c>
      <c r="U695" s="25">
        <f>P695-T695</f>
        <v/>
      </c>
      <c r="V695" s="26">
        <f>IF(AND(P695&gt;0,T695=0),1,0)</f>
        <v/>
      </c>
    </row>
    <row r="696">
      <c r="A696" t="inlineStr">
        <is>
          <t>1万円刻み</t>
        </is>
      </c>
      <c r="B696" s="25">
        <f>'4_1万円刻み'!$A$45</f>
        <v/>
      </c>
      <c r="C696" s="26" t="n">
        <v>10</v>
      </c>
      <c r="D696" s="27" t="n">
        <v>0</v>
      </c>
      <c r="E696" s="26" t="n">
        <v>7</v>
      </c>
      <c r="F696" s="26" t="n">
        <v>1</v>
      </c>
      <c r="G696" s="25" t="n">
        <v>0</v>
      </c>
      <c r="H696" s="25">
        <f>ROUND(B696*0.14575,0)</f>
        <v/>
      </c>
      <c r="I696" s="25">
        <f>B696-H696</f>
        <v/>
      </c>
      <c r="J696" s="25">
        <f>IF(MAX(0,I696-ROUNDUP(IF(I696&lt;=158333,54167,I696*LOOKUP(I696,{0,158334,300000,550000,708331},{0,0.3,0.2,0.1,0})+LOOKUP(I696,{0,158334,300000,550000,708331},{0,6667,36667,91667,162500})),0)-LOOKUP(I696,{0,2120834,2162500,2204167,2245834},{48334,40000,26667,13334,0}))&lt;=0,0,ROUND(MAX(0,I696-ROUNDUP(IF(I696&lt;=158333,54167,I696*LOOKUP(I696,{0,158334,300000,550000,708331},{0,0.3,0.2,0.1,0})+LOOKUP(I696,{0,158334,300000,550000,708331},{0,6667,36667,91667,162500})),0)-LOOKUP(I696,{0,2120834,2162500,2204167,2245834},{48334,40000,26667,13334,0}))*LOOKUP(MAX(0,I696-ROUNDUP(IF(I696&lt;=158333,54167,I696*LOOKUP(I696,{0,158334,300000,550000,708331},{0,0.3,0.2,0.1,0})+LOOKUP(I696,{0,158334,300000,550000,708331},{0,6667,36667,91667,162500})),0)-LOOKUP(I696,{0,2120834,2162500,2204167,2245834},{48334,40000,26667,13334,0})),{0,162501,275001,579167,750001,1500001,3333334},{0.05105,0.1021,0.2042,0.23483,0.33693,0.4084,0.45945})-LOOKUP(MAX(0,I696-ROUNDUP(IF(I696&lt;=158333,54167,I696*LOOKUP(I696,{0,158334,300000,550000,708331},{0,0.3,0.2,0.1,0})+LOOKUP(I696,{0,158334,300000,550000,708331},{0,6667,36667,91667,162500})),0)-LOOKUP(I696,{0,2120834,2162500,2204167,2245834},{48334,40000,26667,13334,0})),{0,162501,275001,579167,750001,1500001,3333334},{0,8296,36374,54113,130688,237893,408061}),-1))</f>
        <v/>
      </c>
      <c r="K696" s="25">
        <f>IF(AND(D696&gt;0,C696&gt;=E696),ROUND(B696*D696,0),0)</f>
        <v/>
      </c>
      <c r="L696" s="25">
        <f>ROUND(K696*0.14575,0)</f>
        <v/>
      </c>
      <c r="M696" s="25">
        <f>IF(K696=0,0,ROUNDDOWN(ROUND((K696-L696)*LOOKUP(I696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96" s="25">
        <f>B696*C696+K696</f>
        <v/>
      </c>
      <c r="O696" s="25">
        <f>H696*C696+L696</f>
        <v/>
      </c>
      <c r="P696" s="25">
        <f>J696*C696+M696</f>
        <v/>
      </c>
      <c r="Q696" s="25">
        <f>IF(F696=1,IF(N696&lt;741000,0,IF(N696&lt;2191000,N696-740000,IF(N696&lt;2193000,1451000,IF(N696&lt;2196000,1453000,IF(N696&lt;2200000,1456000,IF(N696&lt;6600000,ROUND(IF(FLOOR(N696,4000)&lt;=3600000,FLOOR(N696,4000)*0.7-80000,FLOOR(N696,4000)*0.8-440000),0),IF(N696&lt;=8500000,ROUNDDOWN(N696*0.9-1100000,0),N696-1950000))))))),IF(N696&lt;651000,0,IF(N696&lt;1900000,N696-650000,IF(N696&lt;6600000,ROUND(IF(FLOOR(N696,4000)&lt;=3600000,FLOOR(N696,4000)*0.7-80000,FLOOR(N696,4000)*0.8-440000),0),IF(N696&lt;=8500000,ROUNDDOWN(N696*0.9-1100000,0),N696-1950000)))))</f>
        <v/>
      </c>
      <c r="R696" s="25">
        <f>IF(F696=1,LOOKUP(Q696,{0,4890001,6550001,23500001},{1040000,670000,620000,0}),LOOKUP(Q696,{0,1320001,3360001,4890001,6550001,23500001},{950000,880000,680000,630000,580000,0}))</f>
        <v/>
      </c>
      <c r="S696" s="25">
        <f>MAX(0,ROUNDDOWN(Q696-O696-R696-G696,-3))</f>
        <v/>
      </c>
      <c r="T696" s="25">
        <f>IF(S696&lt;=0,0,ROUNDDOWN(S696*LOOKUP(S696,{0,1950001,3300001,6950001,9000001,18000001,40000001},{0.05,0.1,0.2,0.23,0.33,0.4,0.45})-LOOKUP(S696,{0,1950001,3300001,6950001,9000001,18000001,40000001},{0,97500,427500,636000,1536000,2796000,4796000}),0)+ROUNDDOWN(ROUNDDOWN(S696*LOOKUP(S696,{0,1950001,3300001,6950001,9000001,18000001,40000001},{0.05,0.1,0.2,0.23,0.33,0.4,0.45})-LOOKUP(S696,{0,1950001,3300001,6950001,9000001,18000001,40000001},{0,97500,427500,636000,1536000,2796000,4796000}),0)*0.021,0))</f>
        <v/>
      </c>
      <c r="U696" s="25">
        <f>P696-T696</f>
        <v/>
      </c>
      <c r="V696" s="26">
        <f>IF(AND(P696&gt;0,T696=0),1,0)</f>
        <v/>
      </c>
    </row>
    <row r="697">
      <c r="A697" t="inlineStr">
        <is>
          <t>1万円刻み</t>
        </is>
      </c>
      <c r="B697" s="25">
        <f>'4_1万円刻み'!$A$45</f>
        <v/>
      </c>
      <c r="C697" s="26" t="n">
        <v>11</v>
      </c>
      <c r="D697" s="27" t="n">
        <v>0</v>
      </c>
      <c r="E697" s="26" t="n">
        <v>7</v>
      </c>
      <c r="F697" s="26" t="n">
        <v>1</v>
      </c>
      <c r="G697" s="25" t="n">
        <v>0</v>
      </c>
      <c r="H697" s="25">
        <f>ROUND(B697*0.14575,0)</f>
        <v/>
      </c>
      <c r="I697" s="25">
        <f>B697-H697</f>
        <v/>
      </c>
      <c r="J697" s="25">
        <f>IF(MAX(0,I697-ROUNDUP(IF(I697&lt;=158333,54167,I697*LOOKUP(I697,{0,158334,300000,550000,708331},{0,0.3,0.2,0.1,0})+LOOKUP(I697,{0,158334,300000,550000,708331},{0,6667,36667,91667,162500})),0)-LOOKUP(I697,{0,2120834,2162500,2204167,2245834},{48334,40000,26667,13334,0}))&lt;=0,0,ROUND(MAX(0,I697-ROUNDUP(IF(I697&lt;=158333,54167,I697*LOOKUP(I697,{0,158334,300000,550000,708331},{0,0.3,0.2,0.1,0})+LOOKUP(I697,{0,158334,300000,550000,708331},{0,6667,36667,91667,162500})),0)-LOOKUP(I697,{0,2120834,2162500,2204167,2245834},{48334,40000,26667,13334,0}))*LOOKUP(MAX(0,I697-ROUNDUP(IF(I697&lt;=158333,54167,I697*LOOKUP(I697,{0,158334,300000,550000,708331},{0,0.3,0.2,0.1,0})+LOOKUP(I697,{0,158334,300000,550000,708331},{0,6667,36667,91667,162500})),0)-LOOKUP(I697,{0,2120834,2162500,2204167,2245834},{48334,40000,26667,13334,0})),{0,162501,275001,579167,750001,1500001,3333334},{0.05105,0.1021,0.2042,0.23483,0.33693,0.4084,0.45945})-LOOKUP(MAX(0,I697-ROUNDUP(IF(I697&lt;=158333,54167,I697*LOOKUP(I697,{0,158334,300000,550000,708331},{0,0.3,0.2,0.1,0})+LOOKUP(I697,{0,158334,300000,550000,708331},{0,6667,36667,91667,162500})),0)-LOOKUP(I697,{0,2120834,2162500,2204167,2245834},{48334,40000,26667,13334,0})),{0,162501,275001,579167,750001,1500001,3333334},{0,8296,36374,54113,130688,237893,408061}),-1))</f>
        <v/>
      </c>
      <c r="K697" s="25">
        <f>IF(AND(D697&gt;0,C697&gt;=E697),ROUND(B697*D697,0),0)</f>
        <v/>
      </c>
      <c r="L697" s="25">
        <f>ROUND(K697*0.14575,0)</f>
        <v/>
      </c>
      <c r="M697" s="25">
        <f>IF(K697=0,0,ROUNDDOWN(ROUND((K697-L697)*LOOKUP(I697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97" s="25">
        <f>B697*C697+K697</f>
        <v/>
      </c>
      <c r="O697" s="25">
        <f>H697*C697+L697</f>
        <v/>
      </c>
      <c r="P697" s="25">
        <f>J697*C697+M697</f>
        <v/>
      </c>
      <c r="Q697" s="25">
        <f>IF(F697=1,IF(N697&lt;741000,0,IF(N697&lt;2191000,N697-740000,IF(N697&lt;2193000,1451000,IF(N697&lt;2196000,1453000,IF(N697&lt;2200000,1456000,IF(N697&lt;6600000,ROUND(IF(FLOOR(N697,4000)&lt;=3600000,FLOOR(N697,4000)*0.7-80000,FLOOR(N697,4000)*0.8-440000),0),IF(N697&lt;=8500000,ROUNDDOWN(N697*0.9-1100000,0),N697-1950000))))))),IF(N697&lt;651000,0,IF(N697&lt;1900000,N697-650000,IF(N697&lt;6600000,ROUND(IF(FLOOR(N697,4000)&lt;=3600000,FLOOR(N697,4000)*0.7-80000,FLOOR(N697,4000)*0.8-440000),0),IF(N697&lt;=8500000,ROUNDDOWN(N697*0.9-1100000,0),N697-1950000)))))</f>
        <v/>
      </c>
      <c r="R697" s="25">
        <f>IF(F697=1,LOOKUP(Q697,{0,4890001,6550001,23500001},{1040000,670000,620000,0}),LOOKUP(Q697,{0,1320001,3360001,4890001,6550001,23500001},{950000,880000,680000,630000,580000,0}))</f>
        <v/>
      </c>
      <c r="S697" s="25">
        <f>MAX(0,ROUNDDOWN(Q697-O697-R697-G697,-3))</f>
        <v/>
      </c>
      <c r="T697" s="25">
        <f>IF(S697&lt;=0,0,ROUNDDOWN(S697*LOOKUP(S697,{0,1950001,3300001,6950001,9000001,18000001,40000001},{0.05,0.1,0.2,0.23,0.33,0.4,0.45})-LOOKUP(S697,{0,1950001,3300001,6950001,9000001,18000001,40000001},{0,97500,427500,636000,1536000,2796000,4796000}),0)+ROUNDDOWN(ROUNDDOWN(S697*LOOKUP(S697,{0,1950001,3300001,6950001,9000001,18000001,40000001},{0.05,0.1,0.2,0.23,0.33,0.4,0.45})-LOOKUP(S697,{0,1950001,3300001,6950001,9000001,18000001,40000001},{0,97500,427500,636000,1536000,2796000,4796000}),0)*0.021,0))</f>
        <v/>
      </c>
      <c r="U697" s="25">
        <f>P697-T697</f>
        <v/>
      </c>
      <c r="V697" s="26">
        <f>IF(AND(P697&gt;0,T697=0),1,0)</f>
        <v/>
      </c>
    </row>
    <row r="698">
      <c r="A698" t="inlineStr">
        <is>
          <t>1万円刻み</t>
        </is>
      </c>
      <c r="B698" s="25">
        <f>'4_1万円刻み'!$A$45</f>
        <v/>
      </c>
      <c r="C698" s="26" t="n">
        <v>12</v>
      </c>
      <c r="D698" s="27" t="n">
        <v>0</v>
      </c>
      <c r="E698" s="26" t="n">
        <v>7</v>
      </c>
      <c r="F698" s="26" t="n">
        <v>1</v>
      </c>
      <c r="G698" s="25" t="n">
        <v>0</v>
      </c>
      <c r="H698" s="25">
        <f>ROUND(B698*0.14575,0)</f>
        <v/>
      </c>
      <c r="I698" s="25">
        <f>B698-H698</f>
        <v/>
      </c>
      <c r="J698" s="25">
        <f>IF(MAX(0,I698-ROUNDUP(IF(I698&lt;=158333,54167,I698*LOOKUP(I698,{0,158334,300000,550000,708331},{0,0.3,0.2,0.1,0})+LOOKUP(I698,{0,158334,300000,550000,708331},{0,6667,36667,91667,162500})),0)-LOOKUP(I698,{0,2120834,2162500,2204167,2245834},{48334,40000,26667,13334,0}))&lt;=0,0,ROUND(MAX(0,I698-ROUNDUP(IF(I698&lt;=158333,54167,I698*LOOKUP(I698,{0,158334,300000,550000,708331},{0,0.3,0.2,0.1,0})+LOOKUP(I698,{0,158334,300000,550000,708331},{0,6667,36667,91667,162500})),0)-LOOKUP(I698,{0,2120834,2162500,2204167,2245834},{48334,40000,26667,13334,0}))*LOOKUP(MAX(0,I698-ROUNDUP(IF(I698&lt;=158333,54167,I698*LOOKUP(I698,{0,158334,300000,550000,708331},{0,0.3,0.2,0.1,0})+LOOKUP(I698,{0,158334,300000,550000,708331},{0,6667,36667,91667,162500})),0)-LOOKUP(I698,{0,2120834,2162500,2204167,2245834},{48334,40000,26667,13334,0})),{0,162501,275001,579167,750001,1500001,3333334},{0.05105,0.1021,0.2042,0.23483,0.33693,0.4084,0.45945})-LOOKUP(MAX(0,I698-ROUNDUP(IF(I698&lt;=158333,54167,I698*LOOKUP(I698,{0,158334,300000,550000,708331},{0,0.3,0.2,0.1,0})+LOOKUP(I698,{0,158334,300000,550000,708331},{0,6667,36667,91667,162500})),0)-LOOKUP(I698,{0,2120834,2162500,2204167,2245834},{48334,40000,26667,13334,0})),{0,162501,275001,579167,750001,1500001,3333334},{0,8296,36374,54113,130688,237893,408061}),-1))</f>
        <v/>
      </c>
      <c r="K698" s="25">
        <f>IF(AND(D698&gt;0,C698&gt;=E698),ROUND(B698*D698,0),0)</f>
        <v/>
      </c>
      <c r="L698" s="25">
        <f>ROUND(K698*0.14575,0)</f>
        <v/>
      </c>
      <c r="M698" s="25">
        <f>IF(K698=0,0,ROUNDDOWN(ROUND((K698-L698)*LOOKUP(I698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98" s="25">
        <f>B698*C698+K698</f>
        <v/>
      </c>
      <c r="O698" s="25">
        <f>H698*C698+L698</f>
        <v/>
      </c>
      <c r="P698" s="25">
        <f>J698*C698+M698</f>
        <v/>
      </c>
      <c r="Q698" s="25">
        <f>IF(F698=1,IF(N698&lt;741000,0,IF(N698&lt;2191000,N698-740000,IF(N698&lt;2193000,1451000,IF(N698&lt;2196000,1453000,IF(N698&lt;2200000,1456000,IF(N698&lt;6600000,ROUND(IF(FLOOR(N698,4000)&lt;=3600000,FLOOR(N698,4000)*0.7-80000,FLOOR(N698,4000)*0.8-440000),0),IF(N698&lt;=8500000,ROUNDDOWN(N698*0.9-1100000,0),N698-1950000))))))),IF(N698&lt;651000,0,IF(N698&lt;1900000,N698-650000,IF(N698&lt;6600000,ROUND(IF(FLOOR(N698,4000)&lt;=3600000,FLOOR(N698,4000)*0.7-80000,FLOOR(N698,4000)*0.8-440000),0),IF(N698&lt;=8500000,ROUNDDOWN(N698*0.9-1100000,0),N698-1950000)))))</f>
        <v/>
      </c>
      <c r="R698" s="25">
        <f>IF(F698=1,LOOKUP(Q698,{0,4890001,6550001,23500001},{1040000,670000,620000,0}),LOOKUP(Q698,{0,1320001,3360001,4890001,6550001,23500001},{950000,880000,680000,630000,580000,0}))</f>
        <v/>
      </c>
      <c r="S698" s="25">
        <f>MAX(0,ROUNDDOWN(Q698-O698-R698-G698,-3))</f>
        <v/>
      </c>
      <c r="T698" s="25">
        <f>IF(S698&lt;=0,0,ROUNDDOWN(S698*LOOKUP(S698,{0,1950001,3300001,6950001,9000001,18000001,40000001},{0.05,0.1,0.2,0.23,0.33,0.4,0.45})-LOOKUP(S698,{0,1950001,3300001,6950001,9000001,18000001,40000001},{0,97500,427500,636000,1536000,2796000,4796000}),0)+ROUNDDOWN(ROUNDDOWN(S698*LOOKUP(S698,{0,1950001,3300001,6950001,9000001,18000001,40000001},{0.05,0.1,0.2,0.23,0.33,0.4,0.45})-LOOKUP(S698,{0,1950001,3300001,6950001,9000001,18000001,40000001},{0,97500,427500,636000,1536000,2796000,4796000}),0)*0.021,0))</f>
        <v/>
      </c>
      <c r="U698" s="25">
        <f>P698-T698</f>
        <v/>
      </c>
      <c r="V698" s="26">
        <f>IF(AND(P698&gt;0,T698=0),1,0)</f>
        <v/>
      </c>
    </row>
    <row r="699">
      <c r="A699" t="inlineStr">
        <is>
          <t>1万円刻み</t>
        </is>
      </c>
      <c r="B699" s="25">
        <f>'4_1万円刻み'!$A$46</f>
        <v/>
      </c>
      <c r="C699" s="26" t="n">
        <v>1</v>
      </c>
      <c r="D699" s="27" t="n">
        <v>0</v>
      </c>
      <c r="E699" s="26" t="n">
        <v>7</v>
      </c>
      <c r="F699" s="26" t="n">
        <v>1</v>
      </c>
      <c r="G699" s="25" t="n">
        <v>0</v>
      </c>
      <c r="H699" s="25">
        <f>ROUND(B699*0.14575,0)</f>
        <v/>
      </c>
      <c r="I699" s="25">
        <f>B699-H699</f>
        <v/>
      </c>
      <c r="J699" s="25">
        <f>IF(MAX(0,I699-ROUNDUP(IF(I699&lt;=158333,54167,I699*LOOKUP(I699,{0,158334,300000,550000,708331},{0,0.3,0.2,0.1,0})+LOOKUP(I699,{0,158334,300000,550000,708331},{0,6667,36667,91667,162500})),0)-LOOKUP(I699,{0,2120834,2162500,2204167,2245834},{48334,40000,26667,13334,0}))&lt;=0,0,ROUND(MAX(0,I699-ROUNDUP(IF(I699&lt;=158333,54167,I699*LOOKUP(I699,{0,158334,300000,550000,708331},{0,0.3,0.2,0.1,0})+LOOKUP(I699,{0,158334,300000,550000,708331},{0,6667,36667,91667,162500})),0)-LOOKUP(I699,{0,2120834,2162500,2204167,2245834},{48334,40000,26667,13334,0}))*LOOKUP(MAX(0,I699-ROUNDUP(IF(I699&lt;=158333,54167,I699*LOOKUP(I699,{0,158334,300000,550000,708331},{0,0.3,0.2,0.1,0})+LOOKUP(I699,{0,158334,300000,550000,708331},{0,6667,36667,91667,162500})),0)-LOOKUP(I699,{0,2120834,2162500,2204167,2245834},{48334,40000,26667,13334,0})),{0,162501,275001,579167,750001,1500001,3333334},{0.05105,0.1021,0.2042,0.23483,0.33693,0.4084,0.45945})-LOOKUP(MAX(0,I699-ROUNDUP(IF(I699&lt;=158333,54167,I699*LOOKUP(I699,{0,158334,300000,550000,708331},{0,0.3,0.2,0.1,0})+LOOKUP(I699,{0,158334,300000,550000,708331},{0,6667,36667,91667,162500})),0)-LOOKUP(I699,{0,2120834,2162500,2204167,2245834},{48334,40000,26667,13334,0})),{0,162501,275001,579167,750001,1500001,3333334},{0,8296,36374,54113,130688,237893,408061}),-1))</f>
        <v/>
      </c>
      <c r="K699" s="25">
        <f>IF(AND(D699&gt;0,C699&gt;=E699),ROUND(B699*D699,0),0)</f>
        <v/>
      </c>
      <c r="L699" s="25">
        <f>ROUND(K699*0.14575,0)</f>
        <v/>
      </c>
      <c r="M699" s="25">
        <f>IF(K699=0,0,ROUNDDOWN(ROUND((K699-L699)*LOOKUP(I699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699" s="25">
        <f>B699*C699+K699</f>
        <v/>
      </c>
      <c r="O699" s="25">
        <f>H699*C699+L699</f>
        <v/>
      </c>
      <c r="P699" s="25">
        <f>J699*C699+M699</f>
        <v/>
      </c>
      <c r="Q699" s="25">
        <f>IF(F699=1,IF(N699&lt;741000,0,IF(N699&lt;2191000,N699-740000,IF(N699&lt;2193000,1451000,IF(N699&lt;2196000,1453000,IF(N699&lt;2200000,1456000,IF(N699&lt;6600000,ROUND(IF(FLOOR(N699,4000)&lt;=3600000,FLOOR(N699,4000)*0.7-80000,FLOOR(N699,4000)*0.8-440000),0),IF(N699&lt;=8500000,ROUNDDOWN(N699*0.9-1100000,0),N699-1950000))))))),IF(N699&lt;651000,0,IF(N699&lt;1900000,N699-650000,IF(N699&lt;6600000,ROUND(IF(FLOOR(N699,4000)&lt;=3600000,FLOOR(N699,4000)*0.7-80000,FLOOR(N699,4000)*0.8-440000),0),IF(N699&lt;=8500000,ROUNDDOWN(N699*0.9-1100000,0),N699-1950000)))))</f>
        <v/>
      </c>
      <c r="R699" s="25">
        <f>IF(F699=1,LOOKUP(Q699,{0,4890001,6550001,23500001},{1040000,670000,620000,0}),LOOKUP(Q699,{0,1320001,3360001,4890001,6550001,23500001},{950000,880000,680000,630000,580000,0}))</f>
        <v/>
      </c>
      <c r="S699" s="25">
        <f>MAX(0,ROUNDDOWN(Q699-O699-R699-G699,-3))</f>
        <v/>
      </c>
      <c r="T699" s="25">
        <f>IF(S699&lt;=0,0,ROUNDDOWN(S699*LOOKUP(S699,{0,1950001,3300001,6950001,9000001,18000001,40000001},{0.05,0.1,0.2,0.23,0.33,0.4,0.45})-LOOKUP(S699,{0,1950001,3300001,6950001,9000001,18000001,40000001},{0,97500,427500,636000,1536000,2796000,4796000}),0)+ROUNDDOWN(ROUNDDOWN(S699*LOOKUP(S699,{0,1950001,3300001,6950001,9000001,18000001,40000001},{0.05,0.1,0.2,0.23,0.33,0.4,0.45})-LOOKUP(S699,{0,1950001,3300001,6950001,9000001,18000001,40000001},{0,97500,427500,636000,1536000,2796000,4796000}),0)*0.021,0))</f>
        <v/>
      </c>
      <c r="U699" s="25">
        <f>P699-T699</f>
        <v/>
      </c>
      <c r="V699" s="26">
        <f>IF(AND(P699&gt;0,T699=0),1,0)</f>
        <v/>
      </c>
    </row>
    <row r="700">
      <c r="A700" t="inlineStr">
        <is>
          <t>1万円刻み</t>
        </is>
      </c>
      <c r="B700" s="25">
        <f>'4_1万円刻み'!$A$46</f>
        <v/>
      </c>
      <c r="C700" s="26" t="n">
        <v>2</v>
      </c>
      <c r="D700" s="27" t="n">
        <v>0</v>
      </c>
      <c r="E700" s="26" t="n">
        <v>7</v>
      </c>
      <c r="F700" s="26" t="n">
        <v>1</v>
      </c>
      <c r="G700" s="25" t="n">
        <v>0</v>
      </c>
      <c r="H700" s="25">
        <f>ROUND(B700*0.14575,0)</f>
        <v/>
      </c>
      <c r="I700" s="25">
        <f>B700-H700</f>
        <v/>
      </c>
      <c r="J700" s="25">
        <f>IF(MAX(0,I700-ROUNDUP(IF(I700&lt;=158333,54167,I700*LOOKUP(I700,{0,158334,300000,550000,708331},{0,0.3,0.2,0.1,0})+LOOKUP(I700,{0,158334,300000,550000,708331},{0,6667,36667,91667,162500})),0)-LOOKUP(I700,{0,2120834,2162500,2204167,2245834},{48334,40000,26667,13334,0}))&lt;=0,0,ROUND(MAX(0,I700-ROUNDUP(IF(I700&lt;=158333,54167,I700*LOOKUP(I700,{0,158334,300000,550000,708331},{0,0.3,0.2,0.1,0})+LOOKUP(I700,{0,158334,300000,550000,708331},{0,6667,36667,91667,162500})),0)-LOOKUP(I700,{0,2120834,2162500,2204167,2245834},{48334,40000,26667,13334,0}))*LOOKUP(MAX(0,I700-ROUNDUP(IF(I700&lt;=158333,54167,I700*LOOKUP(I700,{0,158334,300000,550000,708331},{0,0.3,0.2,0.1,0})+LOOKUP(I700,{0,158334,300000,550000,708331},{0,6667,36667,91667,162500})),0)-LOOKUP(I700,{0,2120834,2162500,2204167,2245834},{48334,40000,26667,13334,0})),{0,162501,275001,579167,750001,1500001,3333334},{0.05105,0.1021,0.2042,0.23483,0.33693,0.4084,0.45945})-LOOKUP(MAX(0,I700-ROUNDUP(IF(I700&lt;=158333,54167,I700*LOOKUP(I700,{0,158334,300000,550000,708331},{0,0.3,0.2,0.1,0})+LOOKUP(I700,{0,158334,300000,550000,708331},{0,6667,36667,91667,162500})),0)-LOOKUP(I700,{0,2120834,2162500,2204167,2245834},{48334,40000,26667,13334,0})),{0,162501,275001,579167,750001,1500001,3333334},{0,8296,36374,54113,130688,237893,408061}),-1))</f>
        <v/>
      </c>
      <c r="K700" s="25">
        <f>IF(AND(D700&gt;0,C700&gt;=E700),ROUND(B700*D700,0),0)</f>
        <v/>
      </c>
      <c r="L700" s="25">
        <f>ROUND(K700*0.14575,0)</f>
        <v/>
      </c>
      <c r="M700" s="25">
        <f>IF(K700=0,0,ROUNDDOWN(ROUND((K700-L700)*LOOKUP(I700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700" s="25">
        <f>B700*C700+K700</f>
        <v/>
      </c>
      <c r="O700" s="25">
        <f>H700*C700+L700</f>
        <v/>
      </c>
      <c r="P700" s="25">
        <f>J700*C700+M700</f>
        <v/>
      </c>
      <c r="Q700" s="25">
        <f>IF(F700=1,IF(N700&lt;741000,0,IF(N700&lt;2191000,N700-740000,IF(N700&lt;2193000,1451000,IF(N700&lt;2196000,1453000,IF(N700&lt;2200000,1456000,IF(N700&lt;6600000,ROUND(IF(FLOOR(N700,4000)&lt;=3600000,FLOOR(N700,4000)*0.7-80000,FLOOR(N700,4000)*0.8-440000),0),IF(N700&lt;=8500000,ROUNDDOWN(N700*0.9-1100000,0),N700-1950000))))))),IF(N700&lt;651000,0,IF(N700&lt;1900000,N700-650000,IF(N700&lt;6600000,ROUND(IF(FLOOR(N700,4000)&lt;=3600000,FLOOR(N700,4000)*0.7-80000,FLOOR(N700,4000)*0.8-440000),0),IF(N700&lt;=8500000,ROUNDDOWN(N700*0.9-1100000,0),N700-1950000)))))</f>
        <v/>
      </c>
      <c r="R700" s="25">
        <f>IF(F700=1,LOOKUP(Q700,{0,4890001,6550001,23500001},{1040000,670000,620000,0}),LOOKUP(Q700,{0,1320001,3360001,4890001,6550001,23500001},{950000,880000,680000,630000,580000,0}))</f>
        <v/>
      </c>
      <c r="S700" s="25">
        <f>MAX(0,ROUNDDOWN(Q700-O700-R700-G700,-3))</f>
        <v/>
      </c>
      <c r="T700" s="25">
        <f>IF(S700&lt;=0,0,ROUNDDOWN(S700*LOOKUP(S700,{0,1950001,3300001,6950001,9000001,18000001,40000001},{0.05,0.1,0.2,0.23,0.33,0.4,0.45})-LOOKUP(S700,{0,1950001,3300001,6950001,9000001,18000001,40000001},{0,97500,427500,636000,1536000,2796000,4796000}),0)+ROUNDDOWN(ROUNDDOWN(S700*LOOKUP(S700,{0,1950001,3300001,6950001,9000001,18000001,40000001},{0.05,0.1,0.2,0.23,0.33,0.4,0.45})-LOOKUP(S700,{0,1950001,3300001,6950001,9000001,18000001,40000001},{0,97500,427500,636000,1536000,2796000,4796000}),0)*0.021,0))</f>
        <v/>
      </c>
      <c r="U700" s="25">
        <f>P700-T700</f>
        <v/>
      </c>
      <c r="V700" s="26">
        <f>IF(AND(P700&gt;0,T700=0),1,0)</f>
        <v/>
      </c>
    </row>
    <row r="701">
      <c r="A701" t="inlineStr">
        <is>
          <t>1万円刻み</t>
        </is>
      </c>
      <c r="B701" s="25">
        <f>'4_1万円刻み'!$A$46</f>
        <v/>
      </c>
      <c r="C701" s="26" t="n">
        <v>3</v>
      </c>
      <c r="D701" s="27" t="n">
        <v>0</v>
      </c>
      <c r="E701" s="26" t="n">
        <v>7</v>
      </c>
      <c r="F701" s="26" t="n">
        <v>1</v>
      </c>
      <c r="G701" s="25" t="n">
        <v>0</v>
      </c>
      <c r="H701" s="25">
        <f>ROUND(B701*0.14575,0)</f>
        <v/>
      </c>
      <c r="I701" s="25">
        <f>B701-H701</f>
        <v/>
      </c>
      <c r="J701" s="25">
        <f>IF(MAX(0,I701-ROUNDUP(IF(I701&lt;=158333,54167,I701*LOOKUP(I701,{0,158334,300000,550000,708331},{0,0.3,0.2,0.1,0})+LOOKUP(I701,{0,158334,300000,550000,708331},{0,6667,36667,91667,162500})),0)-LOOKUP(I701,{0,2120834,2162500,2204167,2245834},{48334,40000,26667,13334,0}))&lt;=0,0,ROUND(MAX(0,I701-ROUNDUP(IF(I701&lt;=158333,54167,I701*LOOKUP(I701,{0,158334,300000,550000,708331},{0,0.3,0.2,0.1,0})+LOOKUP(I701,{0,158334,300000,550000,708331},{0,6667,36667,91667,162500})),0)-LOOKUP(I701,{0,2120834,2162500,2204167,2245834},{48334,40000,26667,13334,0}))*LOOKUP(MAX(0,I701-ROUNDUP(IF(I701&lt;=158333,54167,I701*LOOKUP(I701,{0,158334,300000,550000,708331},{0,0.3,0.2,0.1,0})+LOOKUP(I701,{0,158334,300000,550000,708331},{0,6667,36667,91667,162500})),0)-LOOKUP(I701,{0,2120834,2162500,2204167,2245834},{48334,40000,26667,13334,0})),{0,162501,275001,579167,750001,1500001,3333334},{0.05105,0.1021,0.2042,0.23483,0.33693,0.4084,0.45945})-LOOKUP(MAX(0,I701-ROUNDUP(IF(I701&lt;=158333,54167,I701*LOOKUP(I701,{0,158334,300000,550000,708331},{0,0.3,0.2,0.1,0})+LOOKUP(I701,{0,158334,300000,550000,708331},{0,6667,36667,91667,162500})),0)-LOOKUP(I701,{0,2120834,2162500,2204167,2245834},{48334,40000,26667,13334,0})),{0,162501,275001,579167,750001,1500001,3333334},{0,8296,36374,54113,130688,237893,408061}),-1))</f>
        <v/>
      </c>
      <c r="K701" s="25">
        <f>IF(AND(D701&gt;0,C701&gt;=E701),ROUND(B701*D701,0),0)</f>
        <v/>
      </c>
      <c r="L701" s="25">
        <f>ROUND(K701*0.14575,0)</f>
        <v/>
      </c>
      <c r="M701" s="25">
        <f>IF(K701=0,0,ROUNDDOWN(ROUND((K701-L701)*LOOKUP(I701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701" s="25">
        <f>B701*C701+K701</f>
        <v/>
      </c>
      <c r="O701" s="25">
        <f>H701*C701+L701</f>
        <v/>
      </c>
      <c r="P701" s="25">
        <f>J701*C701+M701</f>
        <v/>
      </c>
      <c r="Q701" s="25">
        <f>IF(F701=1,IF(N701&lt;741000,0,IF(N701&lt;2191000,N701-740000,IF(N701&lt;2193000,1451000,IF(N701&lt;2196000,1453000,IF(N701&lt;2200000,1456000,IF(N701&lt;6600000,ROUND(IF(FLOOR(N701,4000)&lt;=3600000,FLOOR(N701,4000)*0.7-80000,FLOOR(N701,4000)*0.8-440000),0),IF(N701&lt;=8500000,ROUNDDOWN(N701*0.9-1100000,0),N701-1950000))))))),IF(N701&lt;651000,0,IF(N701&lt;1900000,N701-650000,IF(N701&lt;6600000,ROUND(IF(FLOOR(N701,4000)&lt;=3600000,FLOOR(N701,4000)*0.7-80000,FLOOR(N701,4000)*0.8-440000),0),IF(N701&lt;=8500000,ROUNDDOWN(N701*0.9-1100000,0),N701-1950000)))))</f>
        <v/>
      </c>
      <c r="R701" s="25">
        <f>IF(F701=1,LOOKUP(Q701,{0,4890001,6550001,23500001},{1040000,670000,620000,0}),LOOKUP(Q701,{0,1320001,3360001,4890001,6550001,23500001},{950000,880000,680000,630000,580000,0}))</f>
        <v/>
      </c>
      <c r="S701" s="25">
        <f>MAX(0,ROUNDDOWN(Q701-O701-R701-G701,-3))</f>
        <v/>
      </c>
      <c r="T701" s="25">
        <f>IF(S701&lt;=0,0,ROUNDDOWN(S701*LOOKUP(S701,{0,1950001,3300001,6950001,9000001,18000001,40000001},{0.05,0.1,0.2,0.23,0.33,0.4,0.45})-LOOKUP(S701,{0,1950001,3300001,6950001,9000001,18000001,40000001},{0,97500,427500,636000,1536000,2796000,4796000}),0)+ROUNDDOWN(ROUNDDOWN(S701*LOOKUP(S701,{0,1950001,3300001,6950001,9000001,18000001,40000001},{0.05,0.1,0.2,0.23,0.33,0.4,0.45})-LOOKUP(S701,{0,1950001,3300001,6950001,9000001,18000001,40000001},{0,97500,427500,636000,1536000,2796000,4796000}),0)*0.021,0))</f>
        <v/>
      </c>
      <c r="U701" s="25">
        <f>P701-T701</f>
        <v/>
      </c>
      <c r="V701" s="26">
        <f>IF(AND(P701&gt;0,T701=0),1,0)</f>
        <v/>
      </c>
    </row>
    <row r="702">
      <c r="A702" t="inlineStr">
        <is>
          <t>1万円刻み</t>
        </is>
      </c>
      <c r="B702" s="25">
        <f>'4_1万円刻み'!$A$46</f>
        <v/>
      </c>
      <c r="C702" s="26" t="n">
        <v>4</v>
      </c>
      <c r="D702" s="27" t="n">
        <v>0</v>
      </c>
      <c r="E702" s="26" t="n">
        <v>7</v>
      </c>
      <c r="F702" s="26" t="n">
        <v>1</v>
      </c>
      <c r="G702" s="25" t="n">
        <v>0</v>
      </c>
      <c r="H702" s="25">
        <f>ROUND(B702*0.14575,0)</f>
        <v/>
      </c>
      <c r="I702" s="25">
        <f>B702-H702</f>
        <v/>
      </c>
      <c r="J702" s="25">
        <f>IF(MAX(0,I702-ROUNDUP(IF(I702&lt;=158333,54167,I702*LOOKUP(I702,{0,158334,300000,550000,708331},{0,0.3,0.2,0.1,0})+LOOKUP(I702,{0,158334,300000,550000,708331},{0,6667,36667,91667,162500})),0)-LOOKUP(I702,{0,2120834,2162500,2204167,2245834},{48334,40000,26667,13334,0}))&lt;=0,0,ROUND(MAX(0,I702-ROUNDUP(IF(I702&lt;=158333,54167,I702*LOOKUP(I702,{0,158334,300000,550000,708331},{0,0.3,0.2,0.1,0})+LOOKUP(I702,{0,158334,300000,550000,708331},{0,6667,36667,91667,162500})),0)-LOOKUP(I702,{0,2120834,2162500,2204167,2245834},{48334,40000,26667,13334,0}))*LOOKUP(MAX(0,I702-ROUNDUP(IF(I702&lt;=158333,54167,I702*LOOKUP(I702,{0,158334,300000,550000,708331},{0,0.3,0.2,0.1,0})+LOOKUP(I702,{0,158334,300000,550000,708331},{0,6667,36667,91667,162500})),0)-LOOKUP(I702,{0,2120834,2162500,2204167,2245834},{48334,40000,26667,13334,0})),{0,162501,275001,579167,750001,1500001,3333334},{0.05105,0.1021,0.2042,0.23483,0.33693,0.4084,0.45945})-LOOKUP(MAX(0,I702-ROUNDUP(IF(I702&lt;=158333,54167,I702*LOOKUP(I702,{0,158334,300000,550000,708331},{0,0.3,0.2,0.1,0})+LOOKUP(I702,{0,158334,300000,550000,708331},{0,6667,36667,91667,162500})),0)-LOOKUP(I702,{0,2120834,2162500,2204167,2245834},{48334,40000,26667,13334,0})),{0,162501,275001,579167,750001,1500001,3333334},{0,8296,36374,54113,130688,237893,408061}),-1))</f>
        <v/>
      </c>
      <c r="K702" s="25">
        <f>IF(AND(D702&gt;0,C702&gt;=E702),ROUND(B702*D702,0),0)</f>
        <v/>
      </c>
      <c r="L702" s="25">
        <f>ROUND(K702*0.14575,0)</f>
        <v/>
      </c>
      <c r="M702" s="25">
        <f>IF(K702=0,0,ROUNDDOWN(ROUND((K702-L702)*LOOKUP(I702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702" s="25">
        <f>B702*C702+K702</f>
        <v/>
      </c>
      <c r="O702" s="25">
        <f>H702*C702+L702</f>
        <v/>
      </c>
      <c r="P702" s="25">
        <f>J702*C702+M702</f>
        <v/>
      </c>
      <c r="Q702" s="25">
        <f>IF(F702=1,IF(N702&lt;741000,0,IF(N702&lt;2191000,N702-740000,IF(N702&lt;2193000,1451000,IF(N702&lt;2196000,1453000,IF(N702&lt;2200000,1456000,IF(N702&lt;6600000,ROUND(IF(FLOOR(N702,4000)&lt;=3600000,FLOOR(N702,4000)*0.7-80000,FLOOR(N702,4000)*0.8-440000),0),IF(N702&lt;=8500000,ROUNDDOWN(N702*0.9-1100000,0),N702-1950000))))))),IF(N702&lt;651000,0,IF(N702&lt;1900000,N702-650000,IF(N702&lt;6600000,ROUND(IF(FLOOR(N702,4000)&lt;=3600000,FLOOR(N702,4000)*0.7-80000,FLOOR(N702,4000)*0.8-440000),0),IF(N702&lt;=8500000,ROUNDDOWN(N702*0.9-1100000,0),N702-1950000)))))</f>
        <v/>
      </c>
      <c r="R702" s="25">
        <f>IF(F702=1,LOOKUP(Q702,{0,4890001,6550001,23500001},{1040000,670000,620000,0}),LOOKUP(Q702,{0,1320001,3360001,4890001,6550001,23500001},{950000,880000,680000,630000,580000,0}))</f>
        <v/>
      </c>
      <c r="S702" s="25">
        <f>MAX(0,ROUNDDOWN(Q702-O702-R702-G702,-3))</f>
        <v/>
      </c>
      <c r="T702" s="25">
        <f>IF(S702&lt;=0,0,ROUNDDOWN(S702*LOOKUP(S702,{0,1950001,3300001,6950001,9000001,18000001,40000001},{0.05,0.1,0.2,0.23,0.33,0.4,0.45})-LOOKUP(S702,{0,1950001,3300001,6950001,9000001,18000001,40000001},{0,97500,427500,636000,1536000,2796000,4796000}),0)+ROUNDDOWN(ROUNDDOWN(S702*LOOKUP(S702,{0,1950001,3300001,6950001,9000001,18000001,40000001},{0.05,0.1,0.2,0.23,0.33,0.4,0.45})-LOOKUP(S702,{0,1950001,3300001,6950001,9000001,18000001,40000001},{0,97500,427500,636000,1536000,2796000,4796000}),0)*0.021,0))</f>
        <v/>
      </c>
      <c r="U702" s="25">
        <f>P702-T702</f>
        <v/>
      </c>
      <c r="V702" s="26">
        <f>IF(AND(P702&gt;0,T702=0),1,0)</f>
        <v/>
      </c>
    </row>
    <row r="703">
      <c r="A703" t="inlineStr">
        <is>
          <t>1万円刻み</t>
        </is>
      </c>
      <c r="B703" s="25">
        <f>'4_1万円刻み'!$A$46</f>
        <v/>
      </c>
      <c r="C703" s="26" t="n">
        <v>5</v>
      </c>
      <c r="D703" s="27" t="n">
        <v>0</v>
      </c>
      <c r="E703" s="26" t="n">
        <v>7</v>
      </c>
      <c r="F703" s="26" t="n">
        <v>1</v>
      </c>
      <c r="G703" s="25" t="n">
        <v>0</v>
      </c>
      <c r="H703" s="25">
        <f>ROUND(B703*0.14575,0)</f>
        <v/>
      </c>
      <c r="I703" s="25">
        <f>B703-H703</f>
        <v/>
      </c>
      <c r="J703" s="25">
        <f>IF(MAX(0,I703-ROUNDUP(IF(I703&lt;=158333,54167,I703*LOOKUP(I703,{0,158334,300000,550000,708331},{0,0.3,0.2,0.1,0})+LOOKUP(I703,{0,158334,300000,550000,708331},{0,6667,36667,91667,162500})),0)-LOOKUP(I703,{0,2120834,2162500,2204167,2245834},{48334,40000,26667,13334,0}))&lt;=0,0,ROUND(MAX(0,I703-ROUNDUP(IF(I703&lt;=158333,54167,I703*LOOKUP(I703,{0,158334,300000,550000,708331},{0,0.3,0.2,0.1,0})+LOOKUP(I703,{0,158334,300000,550000,708331},{0,6667,36667,91667,162500})),0)-LOOKUP(I703,{0,2120834,2162500,2204167,2245834},{48334,40000,26667,13334,0}))*LOOKUP(MAX(0,I703-ROUNDUP(IF(I703&lt;=158333,54167,I703*LOOKUP(I703,{0,158334,300000,550000,708331},{0,0.3,0.2,0.1,0})+LOOKUP(I703,{0,158334,300000,550000,708331},{0,6667,36667,91667,162500})),0)-LOOKUP(I703,{0,2120834,2162500,2204167,2245834},{48334,40000,26667,13334,0})),{0,162501,275001,579167,750001,1500001,3333334},{0.05105,0.1021,0.2042,0.23483,0.33693,0.4084,0.45945})-LOOKUP(MAX(0,I703-ROUNDUP(IF(I703&lt;=158333,54167,I703*LOOKUP(I703,{0,158334,300000,550000,708331},{0,0.3,0.2,0.1,0})+LOOKUP(I703,{0,158334,300000,550000,708331},{0,6667,36667,91667,162500})),0)-LOOKUP(I703,{0,2120834,2162500,2204167,2245834},{48334,40000,26667,13334,0})),{0,162501,275001,579167,750001,1500001,3333334},{0,8296,36374,54113,130688,237893,408061}),-1))</f>
        <v/>
      </c>
      <c r="K703" s="25">
        <f>IF(AND(D703&gt;0,C703&gt;=E703),ROUND(B703*D703,0),0)</f>
        <v/>
      </c>
      <c r="L703" s="25">
        <f>ROUND(K703*0.14575,0)</f>
        <v/>
      </c>
      <c r="M703" s="25">
        <f>IF(K703=0,0,ROUNDDOWN(ROUND((K703-L703)*LOOKUP(I703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703" s="25">
        <f>B703*C703+K703</f>
        <v/>
      </c>
      <c r="O703" s="25">
        <f>H703*C703+L703</f>
        <v/>
      </c>
      <c r="P703" s="25">
        <f>J703*C703+M703</f>
        <v/>
      </c>
      <c r="Q703" s="25">
        <f>IF(F703=1,IF(N703&lt;741000,0,IF(N703&lt;2191000,N703-740000,IF(N703&lt;2193000,1451000,IF(N703&lt;2196000,1453000,IF(N703&lt;2200000,1456000,IF(N703&lt;6600000,ROUND(IF(FLOOR(N703,4000)&lt;=3600000,FLOOR(N703,4000)*0.7-80000,FLOOR(N703,4000)*0.8-440000),0),IF(N703&lt;=8500000,ROUNDDOWN(N703*0.9-1100000,0),N703-1950000))))))),IF(N703&lt;651000,0,IF(N703&lt;1900000,N703-650000,IF(N703&lt;6600000,ROUND(IF(FLOOR(N703,4000)&lt;=3600000,FLOOR(N703,4000)*0.7-80000,FLOOR(N703,4000)*0.8-440000),0),IF(N703&lt;=8500000,ROUNDDOWN(N703*0.9-1100000,0),N703-1950000)))))</f>
        <v/>
      </c>
      <c r="R703" s="25">
        <f>IF(F703=1,LOOKUP(Q703,{0,4890001,6550001,23500001},{1040000,670000,620000,0}),LOOKUP(Q703,{0,1320001,3360001,4890001,6550001,23500001},{950000,880000,680000,630000,580000,0}))</f>
        <v/>
      </c>
      <c r="S703" s="25">
        <f>MAX(0,ROUNDDOWN(Q703-O703-R703-G703,-3))</f>
        <v/>
      </c>
      <c r="T703" s="25">
        <f>IF(S703&lt;=0,0,ROUNDDOWN(S703*LOOKUP(S703,{0,1950001,3300001,6950001,9000001,18000001,40000001},{0.05,0.1,0.2,0.23,0.33,0.4,0.45})-LOOKUP(S703,{0,1950001,3300001,6950001,9000001,18000001,40000001},{0,97500,427500,636000,1536000,2796000,4796000}),0)+ROUNDDOWN(ROUNDDOWN(S703*LOOKUP(S703,{0,1950001,3300001,6950001,9000001,18000001,40000001},{0.05,0.1,0.2,0.23,0.33,0.4,0.45})-LOOKUP(S703,{0,1950001,3300001,6950001,9000001,18000001,40000001},{0,97500,427500,636000,1536000,2796000,4796000}),0)*0.021,0))</f>
        <v/>
      </c>
      <c r="U703" s="25">
        <f>P703-T703</f>
        <v/>
      </c>
      <c r="V703" s="26">
        <f>IF(AND(P703&gt;0,T703=0),1,0)</f>
        <v/>
      </c>
    </row>
    <row r="704">
      <c r="A704" t="inlineStr">
        <is>
          <t>1万円刻み</t>
        </is>
      </c>
      <c r="B704" s="25">
        <f>'4_1万円刻み'!$A$46</f>
        <v/>
      </c>
      <c r="C704" s="26" t="n">
        <v>6</v>
      </c>
      <c r="D704" s="27" t="n">
        <v>0</v>
      </c>
      <c r="E704" s="26" t="n">
        <v>7</v>
      </c>
      <c r="F704" s="26" t="n">
        <v>1</v>
      </c>
      <c r="G704" s="25" t="n">
        <v>0</v>
      </c>
      <c r="H704" s="25">
        <f>ROUND(B704*0.14575,0)</f>
        <v/>
      </c>
      <c r="I704" s="25">
        <f>B704-H704</f>
        <v/>
      </c>
      <c r="J704" s="25">
        <f>IF(MAX(0,I704-ROUNDUP(IF(I704&lt;=158333,54167,I704*LOOKUP(I704,{0,158334,300000,550000,708331},{0,0.3,0.2,0.1,0})+LOOKUP(I704,{0,158334,300000,550000,708331},{0,6667,36667,91667,162500})),0)-LOOKUP(I704,{0,2120834,2162500,2204167,2245834},{48334,40000,26667,13334,0}))&lt;=0,0,ROUND(MAX(0,I704-ROUNDUP(IF(I704&lt;=158333,54167,I704*LOOKUP(I704,{0,158334,300000,550000,708331},{0,0.3,0.2,0.1,0})+LOOKUP(I704,{0,158334,300000,550000,708331},{0,6667,36667,91667,162500})),0)-LOOKUP(I704,{0,2120834,2162500,2204167,2245834},{48334,40000,26667,13334,0}))*LOOKUP(MAX(0,I704-ROUNDUP(IF(I704&lt;=158333,54167,I704*LOOKUP(I704,{0,158334,300000,550000,708331},{0,0.3,0.2,0.1,0})+LOOKUP(I704,{0,158334,300000,550000,708331},{0,6667,36667,91667,162500})),0)-LOOKUP(I704,{0,2120834,2162500,2204167,2245834},{48334,40000,26667,13334,0})),{0,162501,275001,579167,750001,1500001,3333334},{0.05105,0.1021,0.2042,0.23483,0.33693,0.4084,0.45945})-LOOKUP(MAX(0,I704-ROUNDUP(IF(I704&lt;=158333,54167,I704*LOOKUP(I704,{0,158334,300000,550000,708331},{0,0.3,0.2,0.1,0})+LOOKUP(I704,{0,158334,300000,550000,708331},{0,6667,36667,91667,162500})),0)-LOOKUP(I704,{0,2120834,2162500,2204167,2245834},{48334,40000,26667,13334,0})),{0,162501,275001,579167,750001,1500001,3333334},{0,8296,36374,54113,130688,237893,408061}),-1))</f>
        <v/>
      </c>
      <c r="K704" s="25">
        <f>IF(AND(D704&gt;0,C704&gt;=E704),ROUND(B704*D704,0),0)</f>
        <v/>
      </c>
      <c r="L704" s="25">
        <f>ROUND(K704*0.14575,0)</f>
        <v/>
      </c>
      <c r="M704" s="25">
        <f>IF(K704=0,0,ROUNDDOWN(ROUND((K704-L704)*LOOKUP(I704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704" s="25">
        <f>B704*C704+K704</f>
        <v/>
      </c>
      <c r="O704" s="25">
        <f>H704*C704+L704</f>
        <v/>
      </c>
      <c r="P704" s="25">
        <f>J704*C704+M704</f>
        <v/>
      </c>
      <c r="Q704" s="25">
        <f>IF(F704=1,IF(N704&lt;741000,0,IF(N704&lt;2191000,N704-740000,IF(N704&lt;2193000,1451000,IF(N704&lt;2196000,1453000,IF(N704&lt;2200000,1456000,IF(N704&lt;6600000,ROUND(IF(FLOOR(N704,4000)&lt;=3600000,FLOOR(N704,4000)*0.7-80000,FLOOR(N704,4000)*0.8-440000),0),IF(N704&lt;=8500000,ROUNDDOWN(N704*0.9-1100000,0),N704-1950000))))))),IF(N704&lt;651000,0,IF(N704&lt;1900000,N704-650000,IF(N704&lt;6600000,ROUND(IF(FLOOR(N704,4000)&lt;=3600000,FLOOR(N704,4000)*0.7-80000,FLOOR(N704,4000)*0.8-440000),0),IF(N704&lt;=8500000,ROUNDDOWN(N704*0.9-1100000,0),N704-1950000)))))</f>
        <v/>
      </c>
      <c r="R704" s="25">
        <f>IF(F704=1,LOOKUP(Q704,{0,4890001,6550001,23500001},{1040000,670000,620000,0}),LOOKUP(Q704,{0,1320001,3360001,4890001,6550001,23500001},{950000,880000,680000,630000,580000,0}))</f>
        <v/>
      </c>
      <c r="S704" s="25">
        <f>MAX(0,ROUNDDOWN(Q704-O704-R704-G704,-3))</f>
        <v/>
      </c>
      <c r="T704" s="25">
        <f>IF(S704&lt;=0,0,ROUNDDOWN(S704*LOOKUP(S704,{0,1950001,3300001,6950001,9000001,18000001,40000001},{0.05,0.1,0.2,0.23,0.33,0.4,0.45})-LOOKUP(S704,{0,1950001,3300001,6950001,9000001,18000001,40000001},{0,97500,427500,636000,1536000,2796000,4796000}),0)+ROUNDDOWN(ROUNDDOWN(S704*LOOKUP(S704,{0,1950001,3300001,6950001,9000001,18000001,40000001},{0.05,0.1,0.2,0.23,0.33,0.4,0.45})-LOOKUP(S704,{0,1950001,3300001,6950001,9000001,18000001,40000001},{0,97500,427500,636000,1536000,2796000,4796000}),0)*0.021,0))</f>
        <v/>
      </c>
      <c r="U704" s="25">
        <f>P704-T704</f>
        <v/>
      </c>
      <c r="V704" s="26">
        <f>IF(AND(P704&gt;0,T704=0),1,0)</f>
        <v/>
      </c>
    </row>
    <row r="705">
      <c r="A705" t="inlineStr">
        <is>
          <t>1万円刻み</t>
        </is>
      </c>
      <c r="B705" s="25">
        <f>'4_1万円刻み'!$A$46</f>
        <v/>
      </c>
      <c r="C705" s="26" t="n">
        <v>7</v>
      </c>
      <c r="D705" s="27" t="n">
        <v>0</v>
      </c>
      <c r="E705" s="26" t="n">
        <v>7</v>
      </c>
      <c r="F705" s="26" t="n">
        <v>1</v>
      </c>
      <c r="G705" s="25" t="n">
        <v>0</v>
      </c>
      <c r="H705" s="25">
        <f>ROUND(B705*0.14575,0)</f>
        <v/>
      </c>
      <c r="I705" s="25">
        <f>B705-H705</f>
        <v/>
      </c>
      <c r="J705" s="25">
        <f>IF(MAX(0,I705-ROUNDUP(IF(I705&lt;=158333,54167,I705*LOOKUP(I705,{0,158334,300000,550000,708331},{0,0.3,0.2,0.1,0})+LOOKUP(I705,{0,158334,300000,550000,708331},{0,6667,36667,91667,162500})),0)-LOOKUP(I705,{0,2120834,2162500,2204167,2245834},{48334,40000,26667,13334,0}))&lt;=0,0,ROUND(MAX(0,I705-ROUNDUP(IF(I705&lt;=158333,54167,I705*LOOKUP(I705,{0,158334,300000,550000,708331},{0,0.3,0.2,0.1,0})+LOOKUP(I705,{0,158334,300000,550000,708331},{0,6667,36667,91667,162500})),0)-LOOKUP(I705,{0,2120834,2162500,2204167,2245834},{48334,40000,26667,13334,0}))*LOOKUP(MAX(0,I705-ROUNDUP(IF(I705&lt;=158333,54167,I705*LOOKUP(I705,{0,158334,300000,550000,708331},{0,0.3,0.2,0.1,0})+LOOKUP(I705,{0,158334,300000,550000,708331},{0,6667,36667,91667,162500})),0)-LOOKUP(I705,{0,2120834,2162500,2204167,2245834},{48334,40000,26667,13334,0})),{0,162501,275001,579167,750001,1500001,3333334},{0.05105,0.1021,0.2042,0.23483,0.33693,0.4084,0.45945})-LOOKUP(MAX(0,I705-ROUNDUP(IF(I705&lt;=158333,54167,I705*LOOKUP(I705,{0,158334,300000,550000,708331},{0,0.3,0.2,0.1,0})+LOOKUP(I705,{0,158334,300000,550000,708331},{0,6667,36667,91667,162500})),0)-LOOKUP(I705,{0,2120834,2162500,2204167,2245834},{48334,40000,26667,13334,0})),{0,162501,275001,579167,750001,1500001,3333334},{0,8296,36374,54113,130688,237893,408061}),-1))</f>
        <v/>
      </c>
      <c r="K705" s="25">
        <f>IF(AND(D705&gt;0,C705&gt;=E705),ROUND(B705*D705,0),0)</f>
        <v/>
      </c>
      <c r="L705" s="25">
        <f>ROUND(K705*0.14575,0)</f>
        <v/>
      </c>
      <c r="M705" s="25">
        <f>IF(K705=0,0,ROUNDDOWN(ROUND((K705-L705)*LOOKUP(I705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705" s="25">
        <f>B705*C705+K705</f>
        <v/>
      </c>
      <c r="O705" s="25">
        <f>H705*C705+L705</f>
        <v/>
      </c>
      <c r="P705" s="25">
        <f>J705*C705+M705</f>
        <v/>
      </c>
      <c r="Q705" s="25">
        <f>IF(F705=1,IF(N705&lt;741000,0,IF(N705&lt;2191000,N705-740000,IF(N705&lt;2193000,1451000,IF(N705&lt;2196000,1453000,IF(N705&lt;2200000,1456000,IF(N705&lt;6600000,ROUND(IF(FLOOR(N705,4000)&lt;=3600000,FLOOR(N705,4000)*0.7-80000,FLOOR(N705,4000)*0.8-440000),0),IF(N705&lt;=8500000,ROUNDDOWN(N705*0.9-1100000,0),N705-1950000))))))),IF(N705&lt;651000,0,IF(N705&lt;1900000,N705-650000,IF(N705&lt;6600000,ROUND(IF(FLOOR(N705,4000)&lt;=3600000,FLOOR(N705,4000)*0.7-80000,FLOOR(N705,4000)*0.8-440000),0),IF(N705&lt;=8500000,ROUNDDOWN(N705*0.9-1100000,0),N705-1950000)))))</f>
        <v/>
      </c>
      <c r="R705" s="25">
        <f>IF(F705=1,LOOKUP(Q705,{0,4890001,6550001,23500001},{1040000,670000,620000,0}),LOOKUP(Q705,{0,1320001,3360001,4890001,6550001,23500001},{950000,880000,680000,630000,580000,0}))</f>
        <v/>
      </c>
      <c r="S705" s="25">
        <f>MAX(0,ROUNDDOWN(Q705-O705-R705-G705,-3))</f>
        <v/>
      </c>
      <c r="T705" s="25">
        <f>IF(S705&lt;=0,0,ROUNDDOWN(S705*LOOKUP(S705,{0,1950001,3300001,6950001,9000001,18000001,40000001},{0.05,0.1,0.2,0.23,0.33,0.4,0.45})-LOOKUP(S705,{0,1950001,3300001,6950001,9000001,18000001,40000001},{0,97500,427500,636000,1536000,2796000,4796000}),0)+ROUNDDOWN(ROUNDDOWN(S705*LOOKUP(S705,{0,1950001,3300001,6950001,9000001,18000001,40000001},{0.05,0.1,0.2,0.23,0.33,0.4,0.45})-LOOKUP(S705,{0,1950001,3300001,6950001,9000001,18000001,40000001},{0,97500,427500,636000,1536000,2796000,4796000}),0)*0.021,0))</f>
        <v/>
      </c>
      <c r="U705" s="25">
        <f>P705-T705</f>
        <v/>
      </c>
      <c r="V705" s="26">
        <f>IF(AND(P705&gt;0,T705=0),1,0)</f>
        <v/>
      </c>
    </row>
    <row r="706">
      <c r="A706" t="inlineStr">
        <is>
          <t>1万円刻み</t>
        </is>
      </c>
      <c r="B706" s="25">
        <f>'4_1万円刻み'!$A$46</f>
        <v/>
      </c>
      <c r="C706" s="26" t="n">
        <v>8</v>
      </c>
      <c r="D706" s="27" t="n">
        <v>0</v>
      </c>
      <c r="E706" s="26" t="n">
        <v>7</v>
      </c>
      <c r="F706" s="26" t="n">
        <v>1</v>
      </c>
      <c r="G706" s="25" t="n">
        <v>0</v>
      </c>
      <c r="H706" s="25">
        <f>ROUND(B706*0.14575,0)</f>
        <v/>
      </c>
      <c r="I706" s="25">
        <f>B706-H706</f>
        <v/>
      </c>
      <c r="J706" s="25">
        <f>IF(MAX(0,I706-ROUNDUP(IF(I706&lt;=158333,54167,I706*LOOKUP(I706,{0,158334,300000,550000,708331},{0,0.3,0.2,0.1,0})+LOOKUP(I706,{0,158334,300000,550000,708331},{0,6667,36667,91667,162500})),0)-LOOKUP(I706,{0,2120834,2162500,2204167,2245834},{48334,40000,26667,13334,0}))&lt;=0,0,ROUND(MAX(0,I706-ROUNDUP(IF(I706&lt;=158333,54167,I706*LOOKUP(I706,{0,158334,300000,550000,708331},{0,0.3,0.2,0.1,0})+LOOKUP(I706,{0,158334,300000,550000,708331},{0,6667,36667,91667,162500})),0)-LOOKUP(I706,{0,2120834,2162500,2204167,2245834},{48334,40000,26667,13334,0}))*LOOKUP(MAX(0,I706-ROUNDUP(IF(I706&lt;=158333,54167,I706*LOOKUP(I706,{0,158334,300000,550000,708331},{0,0.3,0.2,0.1,0})+LOOKUP(I706,{0,158334,300000,550000,708331},{0,6667,36667,91667,162500})),0)-LOOKUP(I706,{0,2120834,2162500,2204167,2245834},{48334,40000,26667,13334,0})),{0,162501,275001,579167,750001,1500001,3333334},{0.05105,0.1021,0.2042,0.23483,0.33693,0.4084,0.45945})-LOOKUP(MAX(0,I706-ROUNDUP(IF(I706&lt;=158333,54167,I706*LOOKUP(I706,{0,158334,300000,550000,708331},{0,0.3,0.2,0.1,0})+LOOKUP(I706,{0,158334,300000,550000,708331},{0,6667,36667,91667,162500})),0)-LOOKUP(I706,{0,2120834,2162500,2204167,2245834},{48334,40000,26667,13334,0})),{0,162501,275001,579167,750001,1500001,3333334},{0,8296,36374,54113,130688,237893,408061}),-1))</f>
        <v/>
      </c>
      <c r="K706" s="25">
        <f>IF(AND(D706&gt;0,C706&gt;=E706),ROUND(B706*D706,0),0)</f>
        <v/>
      </c>
      <c r="L706" s="25">
        <f>ROUND(K706*0.14575,0)</f>
        <v/>
      </c>
      <c r="M706" s="25">
        <f>IF(K706=0,0,ROUNDDOWN(ROUND((K706-L706)*LOOKUP(I706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706" s="25">
        <f>B706*C706+K706</f>
        <v/>
      </c>
      <c r="O706" s="25">
        <f>H706*C706+L706</f>
        <v/>
      </c>
      <c r="P706" s="25">
        <f>J706*C706+M706</f>
        <v/>
      </c>
      <c r="Q706" s="25">
        <f>IF(F706=1,IF(N706&lt;741000,0,IF(N706&lt;2191000,N706-740000,IF(N706&lt;2193000,1451000,IF(N706&lt;2196000,1453000,IF(N706&lt;2200000,1456000,IF(N706&lt;6600000,ROUND(IF(FLOOR(N706,4000)&lt;=3600000,FLOOR(N706,4000)*0.7-80000,FLOOR(N706,4000)*0.8-440000),0),IF(N706&lt;=8500000,ROUNDDOWN(N706*0.9-1100000,0),N706-1950000))))))),IF(N706&lt;651000,0,IF(N706&lt;1900000,N706-650000,IF(N706&lt;6600000,ROUND(IF(FLOOR(N706,4000)&lt;=3600000,FLOOR(N706,4000)*0.7-80000,FLOOR(N706,4000)*0.8-440000),0),IF(N706&lt;=8500000,ROUNDDOWN(N706*0.9-1100000,0),N706-1950000)))))</f>
        <v/>
      </c>
      <c r="R706" s="25">
        <f>IF(F706=1,LOOKUP(Q706,{0,4890001,6550001,23500001},{1040000,670000,620000,0}),LOOKUP(Q706,{0,1320001,3360001,4890001,6550001,23500001},{950000,880000,680000,630000,580000,0}))</f>
        <v/>
      </c>
      <c r="S706" s="25">
        <f>MAX(0,ROUNDDOWN(Q706-O706-R706-G706,-3))</f>
        <v/>
      </c>
      <c r="T706" s="25">
        <f>IF(S706&lt;=0,0,ROUNDDOWN(S706*LOOKUP(S706,{0,1950001,3300001,6950001,9000001,18000001,40000001},{0.05,0.1,0.2,0.23,0.33,0.4,0.45})-LOOKUP(S706,{0,1950001,3300001,6950001,9000001,18000001,40000001},{0,97500,427500,636000,1536000,2796000,4796000}),0)+ROUNDDOWN(ROUNDDOWN(S706*LOOKUP(S706,{0,1950001,3300001,6950001,9000001,18000001,40000001},{0.05,0.1,0.2,0.23,0.33,0.4,0.45})-LOOKUP(S706,{0,1950001,3300001,6950001,9000001,18000001,40000001},{0,97500,427500,636000,1536000,2796000,4796000}),0)*0.021,0))</f>
        <v/>
      </c>
      <c r="U706" s="25">
        <f>P706-T706</f>
        <v/>
      </c>
      <c r="V706" s="26">
        <f>IF(AND(P706&gt;0,T706=0),1,0)</f>
        <v/>
      </c>
    </row>
    <row r="707">
      <c r="A707" t="inlineStr">
        <is>
          <t>1万円刻み</t>
        </is>
      </c>
      <c r="B707" s="25">
        <f>'4_1万円刻み'!$A$46</f>
        <v/>
      </c>
      <c r="C707" s="26" t="n">
        <v>9</v>
      </c>
      <c r="D707" s="27" t="n">
        <v>0</v>
      </c>
      <c r="E707" s="26" t="n">
        <v>7</v>
      </c>
      <c r="F707" s="26" t="n">
        <v>1</v>
      </c>
      <c r="G707" s="25" t="n">
        <v>0</v>
      </c>
      <c r="H707" s="25">
        <f>ROUND(B707*0.14575,0)</f>
        <v/>
      </c>
      <c r="I707" s="25">
        <f>B707-H707</f>
        <v/>
      </c>
      <c r="J707" s="25">
        <f>IF(MAX(0,I707-ROUNDUP(IF(I707&lt;=158333,54167,I707*LOOKUP(I707,{0,158334,300000,550000,708331},{0,0.3,0.2,0.1,0})+LOOKUP(I707,{0,158334,300000,550000,708331},{0,6667,36667,91667,162500})),0)-LOOKUP(I707,{0,2120834,2162500,2204167,2245834},{48334,40000,26667,13334,0}))&lt;=0,0,ROUND(MAX(0,I707-ROUNDUP(IF(I707&lt;=158333,54167,I707*LOOKUP(I707,{0,158334,300000,550000,708331},{0,0.3,0.2,0.1,0})+LOOKUP(I707,{0,158334,300000,550000,708331},{0,6667,36667,91667,162500})),0)-LOOKUP(I707,{0,2120834,2162500,2204167,2245834},{48334,40000,26667,13334,0}))*LOOKUP(MAX(0,I707-ROUNDUP(IF(I707&lt;=158333,54167,I707*LOOKUP(I707,{0,158334,300000,550000,708331},{0,0.3,0.2,0.1,0})+LOOKUP(I707,{0,158334,300000,550000,708331},{0,6667,36667,91667,162500})),0)-LOOKUP(I707,{0,2120834,2162500,2204167,2245834},{48334,40000,26667,13334,0})),{0,162501,275001,579167,750001,1500001,3333334},{0.05105,0.1021,0.2042,0.23483,0.33693,0.4084,0.45945})-LOOKUP(MAX(0,I707-ROUNDUP(IF(I707&lt;=158333,54167,I707*LOOKUP(I707,{0,158334,300000,550000,708331},{0,0.3,0.2,0.1,0})+LOOKUP(I707,{0,158334,300000,550000,708331},{0,6667,36667,91667,162500})),0)-LOOKUP(I707,{0,2120834,2162500,2204167,2245834},{48334,40000,26667,13334,0})),{0,162501,275001,579167,750001,1500001,3333334},{0,8296,36374,54113,130688,237893,408061}),-1))</f>
        <v/>
      </c>
      <c r="K707" s="25">
        <f>IF(AND(D707&gt;0,C707&gt;=E707),ROUND(B707*D707,0),0)</f>
        <v/>
      </c>
      <c r="L707" s="25">
        <f>ROUND(K707*0.14575,0)</f>
        <v/>
      </c>
      <c r="M707" s="25">
        <f>IF(K707=0,0,ROUNDDOWN(ROUND((K707-L707)*LOOKUP(I707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707" s="25">
        <f>B707*C707+K707</f>
        <v/>
      </c>
      <c r="O707" s="25">
        <f>H707*C707+L707</f>
        <v/>
      </c>
      <c r="P707" s="25">
        <f>J707*C707+M707</f>
        <v/>
      </c>
      <c r="Q707" s="25">
        <f>IF(F707=1,IF(N707&lt;741000,0,IF(N707&lt;2191000,N707-740000,IF(N707&lt;2193000,1451000,IF(N707&lt;2196000,1453000,IF(N707&lt;2200000,1456000,IF(N707&lt;6600000,ROUND(IF(FLOOR(N707,4000)&lt;=3600000,FLOOR(N707,4000)*0.7-80000,FLOOR(N707,4000)*0.8-440000),0),IF(N707&lt;=8500000,ROUNDDOWN(N707*0.9-1100000,0),N707-1950000))))))),IF(N707&lt;651000,0,IF(N707&lt;1900000,N707-650000,IF(N707&lt;6600000,ROUND(IF(FLOOR(N707,4000)&lt;=3600000,FLOOR(N707,4000)*0.7-80000,FLOOR(N707,4000)*0.8-440000),0),IF(N707&lt;=8500000,ROUNDDOWN(N707*0.9-1100000,0),N707-1950000)))))</f>
        <v/>
      </c>
      <c r="R707" s="25">
        <f>IF(F707=1,LOOKUP(Q707,{0,4890001,6550001,23500001},{1040000,670000,620000,0}),LOOKUP(Q707,{0,1320001,3360001,4890001,6550001,23500001},{950000,880000,680000,630000,580000,0}))</f>
        <v/>
      </c>
      <c r="S707" s="25">
        <f>MAX(0,ROUNDDOWN(Q707-O707-R707-G707,-3))</f>
        <v/>
      </c>
      <c r="T707" s="25">
        <f>IF(S707&lt;=0,0,ROUNDDOWN(S707*LOOKUP(S707,{0,1950001,3300001,6950001,9000001,18000001,40000001},{0.05,0.1,0.2,0.23,0.33,0.4,0.45})-LOOKUP(S707,{0,1950001,3300001,6950001,9000001,18000001,40000001},{0,97500,427500,636000,1536000,2796000,4796000}),0)+ROUNDDOWN(ROUNDDOWN(S707*LOOKUP(S707,{0,1950001,3300001,6950001,9000001,18000001,40000001},{0.05,0.1,0.2,0.23,0.33,0.4,0.45})-LOOKUP(S707,{0,1950001,3300001,6950001,9000001,18000001,40000001},{0,97500,427500,636000,1536000,2796000,4796000}),0)*0.021,0))</f>
        <v/>
      </c>
      <c r="U707" s="25">
        <f>P707-T707</f>
        <v/>
      </c>
      <c r="V707" s="26">
        <f>IF(AND(P707&gt;0,T707=0),1,0)</f>
        <v/>
      </c>
    </row>
    <row r="708">
      <c r="A708" t="inlineStr">
        <is>
          <t>1万円刻み</t>
        </is>
      </c>
      <c r="B708" s="25">
        <f>'4_1万円刻み'!$A$46</f>
        <v/>
      </c>
      <c r="C708" s="26" t="n">
        <v>10</v>
      </c>
      <c r="D708" s="27" t="n">
        <v>0</v>
      </c>
      <c r="E708" s="26" t="n">
        <v>7</v>
      </c>
      <c r="F708" s="26" t="n">
        <v>1</v>
      </c>
      <c r="G708" s="25" t="n">
        <v>0</v>
      </c>
      <c r="H708" s="25">
        <f>ROUND(B708*0.14575,0)</f>
        <v/>
      </c>
      <c r="I708" s="25">
        <f>B708-H708</f>
        <v/>
      </c>
      <c r="J708" s="25">
        <f>IF(MAX(0,I708-ROUNDUP(IF(I708&lt;=158333,54167,I708*LOOKUP(I708,{0,158334,300000,550000,708331},{0,0.3,0.2,0.1,0})+LOOKUP(I708,{0,158334,300000,550000,708331},{0,6667,36667,91667,162500})),0)-LOOKUP(I708,{0,2120834,2162500,2204167,2245834},{48334,40000,26667,13334,0}))&lt;=0,0,ROUND(MAX(0,I708-ROUNDUP(IF(I708&lt;=158333,54167,I708*LOOKUP(I708,{0,158334,300000,550000,708331},{0,0.3,0.2,0.1,0})+LOOKUP(I708,{0,158334,300000,550000,708331},{0,6667,36667,91667,162500})),0)-LOOKUP(I708,{0,2120834,2162500,2204167,2245834},{48334,40000,26667,13334,0}))*LOOKUP(MAX(0,I708-ROUNDUP(IF(I708&lt;=158333,54167,I708*LOOKUP(I708,{0,158334,300000,550000,708331},{0,0.3,0.2,0.1,0})+LOOKUP(I708,{0,158334,300000,550000,708331},{0,6667,36667,91667,162500})),0)-LOOKUP(I708,{0,2120834,2162500,2204167,2245834},{48334,40000,26667,13334,0})),{0,162501,275001,579167,750001,1500001,3333334},{0.05105,0.1021,0.2042,0.23483,0.33693,0.4084,0.45945})-LOOKUP(MAX(0,I708-ROUNDUP(IF(I708&lt;=158333,54167,I708*LOOKUP(I708,{0,158334,300000,550000,708331},{0,0.3,0.2,0.1,0})+LOOKUP(I708,{0,158334,300000,550000,708331},{0,6667,36667,91667,162500})),0)-LOOKUP(I708,{0,2120834,2162500,2204167,2245834},{48334,40000,26667,13334,0})),{0,162501,275001,579167,750001,1500001,3333334},{0,8296,36374,54113,130688,237893,408061}),-1))</f>
        <v/>
      </c>
      <c r="K708" s="25">
        <f>IF(AND(D708&gt;0,C708&gt;=E708),ROUND(B708*D708,0),0)</f>
        <v/>
      </c>
      <c r="L708" s="25">
        <f>ROUND(K708*0.14575,0)</f>
        <v/>
      </c>
      <c r="M708" s="25">
        <f>IF(K708=0,0,ROUNDDOWN(ROUND((K708-L708)*LOOKUP(I708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708" s="25">
        <f>B708*C708+K708</f>
        <v/>
      </c>
      <c r="O708" s="25">
        <f>H708*C708+L708</f>
        <v/>
      </c>
      <c r="P708" s="25">
        <f>J708*C708+M708</f>
        <v/>
      </c>
      <c r="Q708" s="25">
        <f>IF(F708=1,IF(N708&lt;741000,0,IF(N708&lt;2191000,N708-740000,IF(N708&lt;2193000,1451000,IF(N708&lt;2196000,1453000,IF(N708&lt;2200000,1456000,IF(N708&lt;6600000,ROUND(IF(FLOOR(N708,4000)&lt;=3600000,FLOOR(N708,4000)*0.7-80000,FLOOR(N708,4000)*0.8-440000),0),IF(N708&lt;=8500000,ROUNDDOWN(N708*0.9-1100000,0),N708-1950000))))))),IF(N708&lt;651000,0,IF(N708&lt;1900000,N708-650000,IF(N708&lt;6600000,ROUND(IF(FLOOR(N708,4000)&lt;=3600000,FLOOR(N708,4000)*0.7-80000,FLOOR(N708,4000)*0.8-440000),0),IF(N708&lt;=8500000,ROUNDDOWN(N708*0.9-1100000,0),N708-1950000)))))</f>
        <v/>
      </c>
      <c r="R708" s="25">
        <f>IF(F708=1,LOOKUP(Q708,{0,4890001,6550001,23500001},{1040000,670000,620000,0}),LOOKUP(Q708,{0,1320001,3360001,4890001,6550001,23500001},{950000,880000,680000,630000,580000,0}))</f>
        <v/>
      </c>
      <c r="S708" s="25">
        <f>MAX(0,ROUNDDOWN(Q708-O708-R708-G708,-3))</f>
        <v/>
      </c>
      <c r="T708" s="25">
        <f>IF(S708&lt;=0,0,ROUNDDOWN(S708*LOOKUP(S708,{0,1950001,3300001,6950001,9000001,18000001,40000001},{0.05,0.1,0.2,0.23,0.33,0.4,0.45})-LOOKUP(S708,{0,1950001,3300001,6950001,9000001,18000001,40000001},{0,97500,427500,636000,1536000,2796000,4796000}),0)+ROUNDDOWN(ROUNDDOWN(S708*LOOKUP(S708,{0,1950001,3300001,6950001,9000001,18000001,40000001},{0.05,0.1,0.2,0.23,0.33,0.4,0.45})-LOOKUP(S708,{0,1950001,3300001,6950001,9000001,18000001,40000001},{0,97500,427500,636000,1536000,2796000,4796000}),0)*0.021,0))</f>
        <v/>
      </c>
      <c r="U708" s="25">
        <f>P708-T708</f>
        <v/>
      </c>
      <c r="V708" s="26">
        <f>IF(AND(P708&gt;0,T708=0),1,0)</f>
        <v/>
      </c>
    </row>
    <row r="709">
      <c r="A709" t="inlineStr">
        <is>
          <t>1万円刻み</t>
        </is>
      </c>
      <c r="B709" s="25">
        <f>'4_1万円刻み'!$A$46</f>
        <v/>
      </c>
      <c r="C709" s="26" t="n">
        <v>11</v>
      </c>
      <c r="D709" s="27" t="n">
        <v>0</v>
      </c>
      <c r="E709" s="26" t="n">
        <v>7</v>
      </c>
      <c r="F709" s="26" t="n">
        <v>1</v>
      </c>
      <c r="G709" s="25" t="n">
        <v>0</v>
      </c>
      <c r="H709" s="25">
        <f>ROUND(B709*0.14575,0)</f>
        <v/>
      </c>
      <c r="I709" s="25">
        <f>B709-H709</f>
        <v/>
      </c>
      <c r="J709" s="25">
        <f>IF(MAX(0,I709-ROUNDUP(IF(I709&lt;=158333,54167,I709*LOOKUP(I709,{0,158334,300000,550000,708331},{0,0.3,0.2,0.1,0})+LOOKUP(I709,{0,158334,300000,550000,708331},{0,6667,36667,91667,162500})),0)-LOOKUP(I709,{0,2120834,2162500,2204167,2245834},{48334,40000,26667,13334,0}))&lt;=0,0,ROUND(MAX(0,I709-ROUNDUP(IF(I709&lt;=158333,54167,I709*LOOKUP(I709,{0,158334,300000,550000,708331},{0,0.3,0.2,0.1,0})+LOOKUP(I709,{0,158334,300000,550000,708331},{0,6667,36667,91667,162500})),0)-LOOKUP(I709,{0,2120834,2162500,2204167,2245834},{48334,40000,26667,13334,0}))*LOOKUP(MAX(0,I709-ROUNDUP(IF(I709&lt;=158333,54167,I709*LOOKUP(I709,{0,158334,300000,550000,708331},{0,0.3,0.2,0.1,0})+LOOKUP(I709,{0,158334,300000,550000,708331},{0,6667,36667,91667,162500})),0)-LOOKUP(I709,{0,2120834,2162500,2204167,2245834},{48334,40000,26667,13334,0})),{0,162501,275001,579167,750001,1500001,3333334},{0.05105,0.1021,0.2042,0.23483,0.33693,0.4084,0.45945})-LOOKUP(MAX(0,I709-ROUNDUP(IF(I709&lt;=158333,54167,I709*LOOKUP(I709,{0,158334,300000,550000,708331},{0,0.3,0.2,0.1,0})+LOOKUP(I709,{0,158334,300000,550000,708331},{0,6667,36667,91667,162500})),0)-LOOKUP(I709,{0,2120834,2162500,2204167,2245834},{48334,40000,26667,13334,0})),{0,162501,275001,579167,750001,1500001,3333334},{0,8296,36374,54113,130688,237893,408061}),-1))</f>
        <v/>
      </c>
      <c r="K709" s="25">
        <f>IF(AND(D709&gt;0,C709&gt;=E709),ROUND(B709*D709,0),0)</f>
        <v/>
      </c>
      <c r="L709" s="25">
        <f>ROUND(K709*0.14575,0)</f>
        <v/>
      </c>
      <c r="M709" s="25">
        <f>IF(K709=0,0,ROUNDDOWN(ROUND((K709-L709)*LOOKUP(I709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709" s="25">
        <f>B709*C709+K709</f>
        <v/>
      </c>
      <c r="O709" s="25">
        <f>H709*C709+L709</f>
        <v/>
      </c>
      <c r="P709" s="25">
        <f>J709*C709+M709</f>
        <v/>
      </c>
      <c r="Q709" s="25">
        <f>IF(F709=1,IF(N709&lt;741000,0,IF(N709&lt;2191000,N709-740000,IF(N709&lt;2193000,1451000,IF(N709&lt;2196000,1453000,IF(N709&lt;2200000,1456000,IF(N709&lt;6600000,ROUND(IF(FLOOR(N709,4000)&lt;=3600000,FLOOR(N709,4000)*0.7-80000,FLOOR(N709,4000)*0.8-440000),0),IF(N709&lt;=8500000,ROUNDDOWN(N709*0.9-1100000,0),N709-1950000))))))),IF(N709&lt;651000,0,IF(N709&lt;1900000,N709-650000,IF(N709&lt;6600000,ROUND(IF(FLOOR(N709,4000)&lt;=3600000,FLOOR(N709,4000)*0.7-80000,FLOOR(N709,4000)*0.8-440000),0),IF(N709&lt;=8500000,ROUNDDOWN(N709*0.9-1100000,0),N709-1950000)))))</f>
        <v/>
      </c>
      <c r="R709" s="25">
        <f>IF(F709=1,LOOKUP(Q709,{0,4890001,6550001,23500001},{1040000,670000,620000,0}),LOOKUP(Q709,{0,1320001,3360001,4890001,6550001,23500001},{950000,880000,680000,630000,580000,0}))</f>
        <v/>
      </c>
      <c r="S709" s="25">
        <f>MAX(0,ROUNDDOWN(Q709-O709-R709-G709,-3))</f>
        <v/>
      </c>
      <c r="T709" s="25">
        <f>IF(S709&lt;=0,0,ROUNDDOWN(S709*LOOKUP(S709,{0,1950001,3300001,6950001,9000001,18000001,40000001},{0.05,0.1,0.2,0.23,0.33,0.4,0.45})-LOOKUP(S709,{0,1950001,3300001,6950001,9000001,18000001,40000001},{0,97500,427500,636000,1536000,2796000,4796000}),0)+ROUNDDOWN(ROUNDDOWN(S709*LOOKUP(S709,{0,1950001,3300001,6950001,9000001,18000001,40000001},{0.05,0.1,0.2,0.23,0.33,0.4,0.45})-LOOKUP(S709,{0,1950001,3300001,6950001,9000001,18000001,40000001},{0,97500,427500,636000,1536000,2796000,4796000}),0)*0.021,0))</f>
        <v/>
      </c>
      <c r="U709" s="25">
        <f>P709-T709</f>
        <v/>
      </c>
      <c r="V709" s="26">
        <f>IF(AND(P709&gt;0,T709=0),1,0)</f>
        <v/>
      </c>
    </row>
    <row r="710">
      <c r="A710" t="inlineStr">
        <is>
          <t>1万円刻み</t>
        </is>
      </c>
      <c r="B710" s="25">
        <f>'4_1万円刻み'!$A$46</f>
        <v/>
      </c>
      <c r="C710" s="26" t="n">
        <v>12</v>
      </c>
      <c r="D710" s="27" t="n">
        <v>0</v>
      </c>
      <c r="E710" s="26" t="n">
        <v>7</v>
      </c>
      <c r="F710" s="26" t="n">
        <v>1</v>
      </c>
      <c r="G710" s="25" t="n">
        <v>0</v>
      </c>
      <c r="H710" s="25">
        <f>ROUND(B710*0.14575,0)</f>
        <v/>
      </c>
      <c r="I710" s="25">
        <f>B710-H710</f>
        <v/>
      </c>
      <c r="J710" s="25">
        <f>IF(MAX(0,I710-ROUNDUP(IF(I710&lt;=158333,54167,I710*LOOKUP(I710,{0,158334,300000,550000,708331},{0,0.3,0.2,0.1,0})+LOOKUP(I710,{0,158334,300000,550000,708331},{0,6667,36667,91667,162500})),0)-LOOKUP(I710,{0,2120834,2162500,2204167,2245834},{48334,40000,26667,13334,0}))&lt;=0,0,ROUND(MAX(0,I710-ROUNDUP(IF(I710&lt;=158333,54167,I710*LOOKUP(I710,{0,158334,300000,550000,708331},{0,0.3,0.2,0.1,0})+LOOKUP(I710,{0,158334,300000,550000,708331},{0,6667,36667,91667,162500})),0)-LOOKUP(I710,{0,2120834,2162500,2204167,2245834},{48334,40000,26667,13334,0}))*LOOKUP(MAX(0,I710-ROUNDUP(IF(I710&lt;=158333,54167,I710*LOOKUP(I710,{0,158334,300000,550000,708331},{0,0.3,0.2,0.1,0})+LOOKUP(I710,{0,158334,300000,550000,708331},{0,6667,36667,91667,162500})),0)-LOOKUP(I710,{0,2120834,2162500,2204167,2245834},{48334,40000,26667,13334,0})),{0,162501,275001,579167,750001,1500001,3333334},{0.05105,0.1021,0.2042,0.23483,0.33693,0.4084,0.45945})-LOOKUP(MAX(0,I710-ROUNDUP(IF(I710&lt;=158333,54167,I710*LOOKUP(I710,{0,158334,300000,550000,708331},{0,0.3,0.2,0.1,0})+LOOKUP(I710,{0,158334,300000,550000,708331},{0,6667,36667,91667,162500})),0)-LOOKUP(I710,{0,2120834,2162500,2204167,2245834},{48334,40000,26667,13334,0})),{0,162501,275001,579167,750001,1500001,3333334},{0,8296,36374,54113,130688,237893,408061}),-1))</f>
        <v/>
      </c>
      <c r="K710" s="25">
        <f>IF(AND(D710&gt;0,C710&gt;=E710),ROUND(B710*D710,0),0)</f>
        <v/>
      </c>
      <c r="L710" s="25">
        <f>ROUND(K710*0.14575,0)</f>
        <v/>
      </c>
      <c r="M710" s="25">
        <f>IF(K710=0,0,ROUNDDOWN(ROUND((K710-L710)*LOOKUP(I710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710" s="25">
        <f>B710*C710+K710</f>
        <v/>
      </c>
      <c r="O710" s="25">
        <f>H710*C710+L710</f>
        <v/>
      </c>
      <c r="P710" s="25">
        <f>J710*C710+M710</f>
        <v/>
      </c>
      <c r="Q710" s="25">
        <f>IF(F710=1,IF(N710&lt;741000,0,IF(N710&lt;2191000,N710-740000,IF(N710&lt;2193000,1451000,IF(N710&lt;2196000,1453000,IF(N710&lt;2200000,1456000,IF(N710&lt;6600000,ROUND(IF(FLOOR(N710,4000)&lt;=3600000,FLOOR(N710,4000)*0.7-80000,FLOOR(N710,4000)*0.8-440000),0),IF(N710&lt;=8500000,ROUNDDOWN(N710*0.9-1100000,0),N710-1950000))))))),IF(N710&lt;651000,0,IF(N710&lt;1900000,N710-650000,IF(N710&lt;6600000,ROUND(IF(FLOOR(N710,4000)&lt;=3600000,FLOOR(N710,4000)*0.7-80000,FLOOR(N710,4000)*0.8-440000),0),IF(N710&lt;=8500000,ROUNDDOWN(N710*0.9-1100000,0),N710-1950000)))))</f>
        <v/>
      </c>
      <c r="R710" s="25">
        <f>IF(F710=1,LOOKUP(Q710,{0,4890001,6550001,23500001},{1040000,670000,620000,0}),LOOKUP(Q710,{0,1320001,3360001,4890001,6550001,23500001},{950000,880000,680000,630000,580000,0}))</f>
        <v/>
      </c>
      <c r="S710" s="25">
        <f>MAX(0,ROUNDDOWN(Q710-O710-R710-G710,-3))</f>
        <v/>
      </c>
      <c r="T710" s="25">
        <f>IF(S710&lt;=0,0,ROUNDDOWN(S710*LOOKUP(S710,{0,1950001,3300001,6950001,9000001,18000001,40000001},{0.05,0.1,0.2,0.23,0.33,0.4,0.45})-LOOKUP(S710,{0,1950001,3300001,6950001,9000001,18000001,40000001},{0,97500,427500,636000,1536000,2796000,4796000}),0)+ROUNDDOWN(ROUNDDOWN(S710*LOOKUP(S710,{0,1950001,3300001,6950001,9000001,18000001,40000001},{0.05,0.1,0.2,0.23,0.33,0.4,0.45})-LOOKUP(S710,{0,1950001,3300001,6950001,9000001,18000001,40000001},{0,97500,427500,636000,1536000,2796000,4796000}),0)*0.021,0))</f>
        <v/>
      </c>
      <c r="U710" s="25">
        <f>P710-T710</f>
        <v/>
      </c>
      <c r="V710" s="26">
        <f>IF(AND(P710&gt;0,T710=0),1,0)</f>
        <v/>
      </c>
    </row>
    <row r="711">
      <c r="A711" t="inlineStr">
        <is>
          <t>1万円刻み</t>
        </is>
      </c>
      <c r="B711" s="25">
        <f>'4_1万円刻み'!$A$47</f>
        <v/>
      </c>
      <c r="C711" s="26" t="n">
        <v>1</v>
      </c>
      <c r="D711" s="27" t="n">
        <v>0</v>
      </c>
      <c r="E711" s="26" t="n">
        <v>7</v>
      </c>
      <c r="F711" s="26" t="n">
        <v>1</v>
      </c>
      <c r="G711" s="25" t="n">
        <v>0</v>
      </c>
      <c r="H711" s="25">
        <f>ROUND(B711*0.14575,0)</f>
        <v/>
      </c>
      <c r="I711" s="25">
        <f>B711-H711</f>
        <v/>
      </c>
      <c r="J711" s="25">
        <f>IF(MAX(0,I711-ROUNDUP(IF(I711&lt;=158333,54167,I711*LOOKUP(I711,{0,158334,300000,550000,708331},{0,0.3,0.2,0.1,0})+LOOKUP(I711,{0,158334,300000,550000,708331},{0,6667,36667,91667,162500})),0)-LOOKUP(I711,{0,2120834,2162500,2204167,2245834},{48334,40000,26667,13334,0}))&lt;=0,0,ROUND(MAX(0,I711-ROUNDUP(IF(I711&lt;=158333,54167,I711*LOOKUP(I711,{0,158334,300000,550000,708331},{0,0.3,0.2,0.1,0})+LOOKUP(I711,{0,158334,300000,550000,708331},{0,6667,36667,91667,162500})),0)-LOOKUP(I711,{0,2120834,2162500,2204167,2245834},{48334,40000,26667,13334,0}))*LOOKUP(MAX(0,I711-ROUNDUP(IF(I711&lt;=158333,54167,I711*LOOKUP(I711,{0,158334,300000,550000,708331},{0,0.3,0.2,0.1,0})+LOOKUP(I711,{0,158334,300000,550000,708331},{0,6667,36667,91667,162500})),0)-LOOKUP(I711,{0,2120834,2162500,2204167,2245834},{48334,40000,26667,13334,0})),{0,162501,275001,579167,750001,1500001,3333334},{0.05105,0.1021,0.2042,0.23483,0.33693,0.4084,0.45945})-LOOKUP(MAX(0,I711-ROUNDUP(IF(I711&lt;=158333,54167,I711*LOOKUP(I711,{0,158334,300000,550000,708331},{0,0.3,0.2,0.1,0})+LOOKUP(I711,{0,158334,300000,550000,708331},{0,6667,36667,91667,162500})),0)-LOOKUP(I711,{0,2120834,2162500,2204167,2245834},{48334,40000,26667,13334,0})),{0,162501,275001,579167,750001,1500001,3333334},{0,8296,36374,54113,130688,237893,408061}),-1))</f>
        <v/>
      </c>
      <c r="K711" s="25">
        <f>IF(AND(D711&gt;0,C711&gt;=E711),ROUND(B711*D711,0),0)</f>
        <v/>
      </c>
      <c r="L711" s="25">
        <f>ROUND(K711*0.14575,0)</f>
        <v/>
      </c>
      <c r="M711" s="25">
        <f>IF(K711=0,0,ROUNDDOWN(ROUND((K711-L711)*LOOKUP(I711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711" s="25">
        <f>B711*C711+K711</f>
        <v/>
      </c>
      <c r="O711" s="25">
        <f>H711*C711+L711</f>
        <v/>
      </c>
      <c r="P711" s="25">
        <f>J711*C711+M711</f>
        <v/>
      </c>
      <c r="Q711" s="25">
        <f>IF(F711=1,IF(N711&lt;741000,0,IF(N711&lt;2191000,N711-740000,IF(N711&lt;2193000,1451000,IF(N711&lt;2196000,1453000,IF(N711&lt;2200000,1456000,IF(N711&lt;6600000,ROUND(IF(FLOOR(N711,4000)&lt;=3600000,FLOOR(N711,4000)*0.7-80000,FLOOR(N711,4000)*0.8-440000),0),IF(N711&lt;=8500000,ROUNDDOWN(N711*0.9-1100000,0),N711-1950000))))))),IF(N711&lt;651000,0,IF(N711&lt;1900000,N711-650000,IF(N711&lt;6600000,ROUND(IF(FLOOR(N711,4000)&lt;=3600000,FLOOR(N711,4000)*0.7-80000,FLOOR(N711,4000)*0.8-440000),0),IF(N711&lt;=8500000,ROUNDDOWN(N711*0.9-1100000,0),N711-1950000)))))</f>
        <v/>
      </c>
      <c r="R711" s="25">
        <f>IF(F711=1,LOOKUP(Q711,{0,4890001,6550001,23500001},{1040000,670000,620000,0}),LOOKUP(Q711,{0,1320001,3360001,4890001,6550001,23500001},{950000,880000,680000,630000,580000,0}))</f>
        <v/>
      </c>
      <c r="S711" s="25">
        <f>MAX(0,ROUNDDOWN(Q711-O711-R711-G711,-3))</f>
        <v/>
      </c>
      <c r="T711" s="25">
        <f>IF(S711&lt;=0,0,ROUNDDOWN(S711*LOOKUP(S711,{0,1950001,3300001,6950001,9000001,18000001,40000001},{0.05,0.1,0.2,0.23,0.33,0.4,0.45})-LOOKUP(S711,{0,1950001,3300001,6950001,9000001,18000001,40000001},{0,97500,427500,636000,1536000,2796000,4796000}),0)+ROUNDDOWN(ROUNDDOWN(S711*LOOKUP(S711,{0,1950001,3300001,6950001,9000001,18000001,40000001},{0.05,0.1,0.2,0.23,0.33,0.4,0.45})-LOOKUP(S711,{0,1950001,3300001,6950001,9000001,18000001,40000001},{0,97500,427500,636000,1536000,2796000,4796000}),0)*0.021,0))</f>
        <v/>
      </c>
      <c r="U711" s="25">
        <f>P711-T711</f>
        <v/>
      </c>
      <c r="V711" s="26">
        <f>IF(AND(P711&gt;0,T711=0),1,0)</f>
        <v/>
      </c>
    </row>
    <row r="712">
      <c r="A712" t="inlineStr">
        <is>
          <t>1万円刻み</t>
        </is>
      </c>
      <c r="B712" s="25">
        <f>'4_1万円刻み'!$A$47</f>
        <v/>
      </c>
      <c r="C712" s="26" t="n">
        <v>2</v>
      </c>
      <c r="D712" s="27" t="n">
        <v>0</v>
      </c>
      <c r="E712" s="26" t="n">
        <v>7</v>
      </c>
      <c r="F712" s="26" t="n">
        <v>1</v>
      </c>
      <c r="G712" s="25" t="n">
        <v>0</v>
      </c>
      <c r="H712" s="25">
        <f>ROUND(B712*0.14575,0)</f>
        <v/>
      </c>
      <c r="I712" s="25">
        <f>B712-H712</f>
        <v/>
      </c>
      <c r="J712" s="25">
        <f>IF(MAX(0,I712-ROUNDUP(IF(I712&lt;=158333,54167,I712*LOOKUP(I712,{0,158334,300000,550000,708331},{0,0.3,0.2,0.1,0})+LOOKUP(I712,{0,158334,300000,550000,708331},{0,6667,36667,91667,162500})),0)-LOOKUP(I712,{0,2120834,2162500,2204167,2245834},{48334,40000,26667,13334,0}))&lt;=0,0,ROUND(MAX(0,I712-ROUNDUP(IF(I712&lt;=158333,54167,I712*LOOKUP(I712,{0,158334,300000,550000,708331},{0,0.3,0.2,0.1,0})+LOOKUP(I712,{0,158334,300000,550000,708331},{0,6667,36667,91667,162500})),0)-LOOKUP(I712,{0,2120834,2162500,2204167,2245834},{48334,40000,26667,13334,0}))*LOOKUP(MAX(0,I712-ROUNDUP(IF(I712&lt;=158333,54167,I712*LOOKUP(I712,{0,158334,300000,550000,708331},{0,0.3,0.2,0.1,0})+LOOKUP(I712,{0,158334,300000,550000,708331},{0,6667,36667,91667,162500})),0)-LOOKUP(I712,{0,2120834,2162500,2204167,2245834},{48334,40000,26667,13334,0})),{0,162501,275001,579167,750001,1500001,3333334},{0.05105,0.1021,0.2042,0.23483,0.33693,0.4084,0.45945})-LOOKUP(MAX(0,I712-ROUNDUP(IF(I712&lt;=158333,54167,I712*LOOKUP(I712,{0,158334,300000,550000,708331},{0,0.3,0.2,0.1,0})+LOOKUP(I712,{0,158334,300000,550000,708331},{0,6667,36667,91667,162500})),0)-LOOKUP(I712,{0,2120834,2162500,2204167,2245834},{48334,40000,26667,13334,0})),{0,162501,275001,579167,750001,1500001,3333334},{0,8296,36374,54113,130688,237893,408061}),-1))</f>
        <v/>
      </c>
      <c r="K712" s="25">
        <f>IF(AND(D712&gt;0,C712&gt;=E712),ROUND(B712*D712,0),0)</f>
        <v/>
      </c>
      <c r="L712" s="25">
        <f>ROUND(K712*0.14575,0)</f>
        <v/>
      </c>
      <c r="M712" s="25">
        <f>IF(K712=0,0,ROUNDDOWN(ROUND((K712-L712)*LOOKUP(I712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712" s="25">
        <f>B712*C712+K712</f>
        <v/>
      </c>
      <c r="O712" s="25">
        <f>H712*C712+L712</f>
        <v/>
      </c>
      <c r="P712" s="25">
        <f>J712*C712+M712</f>
        <v/>
      </c>
      <c r="Q712" s="25">
        <f>IF(F712=1,IF(N712&lt;741000,0,IF(N712&lt;2191000,N712-740000,IF(N712&lt;2193000,1451000,IF(N712&lt;2196000,1453000,IF(N712&lt;2200000,1456000,IF(N712&lt;6600000,ROUND(IF(FLOOR(N712,4000)&lt;=3600000,FLOOR(N712,4000)*0.7-80000,FLOOR(N712,4000)*0.8-440000),0),IF(N712&lt;=8500000,ROUNDDOWN(N712*0.9-1100000,0),N712-1950000))))))),IF(N712&lt;651000,0,IF(N712&lt;1900000,N712-650000,IF(N712&lt;6600000,ROUND(IF(FLOOR(N712,4000)&lt;=3600000,FLOOR(N712,4000)*0.7-80000,FLOOR(N712,4000)*0.8-440000),0),IF(N712&lt;=8500000,ROUNDDOWN(N712*0.9-1100000,0),N712-1950000)))))</f>
        <v/>
      </c>
      <c r="R712" s="25">
        <f>IF(F712=1,LOOKUP(Q712,{0,4890001,6550001,23500001},{1040000,670000,620000,0}),LOOKUP(Q712,{0,1320001,3360001,4890001,6550001,23500001},{950000,880000,680000,630000,580000,0}))</f>
        <v/>
      </c>
      <c r="S712" s="25">
        <f>MAX(0,ROUNDDOWN(Q712-O712-R712-G712,-3))</f>
        <v/>
      </c>
      <c r="T712" s="25">
        <f>IF(S712&lt;=0,0,ROUNDDOWN(S712*LOOKUP(S712,{0,1950001,3300001,6950001,9000001,18000001,40000001},{0.05,0.1,0.2,0.23,0.33,0.4,0.45})-LOOKUP(S712,{0,1950001,3300001,6950001,9000001,18000001,40000001},{0,97500,427500,636000,1536000,2796000,4796000}),0)+ROUNDDOWN(ROUNDDOWN(S712*LOOKUP(S712,{0,1950001,3300001,6950001,9000001,18000001,40000001},{0.05,0.1,0.2,0.23,0.33,0.4,0.45})-LOOKUP(S712,{0,1950001,3300001,6950001,9000001,18000001,40000001},{0,97500,427500,636000,1536000,2796000,4796000}),0)*0.021,0))</f>
        <v/>
      </c>
      <c r="U712" s="25">
        <f>P712-T712</f>
        <v/>
      </c>
      <c r="V712" s="26">
        <f>IF(AND(P712&gt;0,T712=0),1,0)</f>
        <v/>
      </c>
    </row>
    <row r="713">
      <c r="A713" t="inlineStr">
        <is>
          <t>1万円刻み</t>
        </is>
      </c>
      <c r="B713" s="25">
        <f>'4_1万円刻み'!$A$47</f>
        <v/>
      </c>
      <c r="C713" s="26" t="n">
        <v>3</v>
      </c>
      <c r="D713" s="27" t="n">
        <v>0</v>
      </c>
      <c r="E713" s="26" t="n">
        <v>7</v>
      </c>
      <c r="F713" s="26" t="n">
        <v>1</v>
      </c>
      <c r="G713" s="25" t="n">
        <v>0</v>
      </c>
      <c r="H713" s="25">
        <f>ROUND(B713*0.14575,0)</f>
        <v/>
      </c>
      <c r="I713" s="25">
        <f>B713-H713</f>
        <v/>
      </c>
      <c r="J713" s="25">
        <f>IF(MAX(0,I713-ROUNDUP(IF(I713&lt;=158333,54167,I713*LOOKUP(I713,{0,158334,300000,550000,708331},{0,0.3,0.2,0.1,0})+LOOKUP(I713,{0,158334,300000,550000,708331},{0,6667,36667,91667,162500})),0)-LOOKUP(I713,{0,2120834,2162500,2204167,2245834},{48334,40000,26667,13334,0}))&lt;=0,0,ROUND(MAX(0,I713-ROUNDUP(IF(I713&lt;=158333,54167,I713*LOOKUP(I713,{0,158334,300000,550000,708331},{0,0.3,0.2,0.1,0})+LOOKUP(I713,{0,158334,300000,550000,708331},{0,6667,36667,91667,162500})),0)-LOOKUP(I713,{0,2120834,2162500,2204167,2245834},{48334,40000,26667,13334,0}))*LOOKUP(MAX(0,I713-ROUNDUP(IF(I713&lt;=158333,54167,I713*LOOKUP(I713,{0,158334,300000,550000,708331},{0,0.3,0.2,0.1,0})+LOOKUP(I713,{0,158334,300000,550000,708331},{0,6667,36667,91667,162500})),0)-LOOKUP(I713,{0,2120834,2162500,2204167,2245834},{48334,40000,26667,13334,0})),{0,162501,275001,579167,750001,1500001,3333334},{0.05105,0.1021,0.2042,0.23483,0.33693,0.4084,0.45945})-LOOKUP(MAX(0,I713-ROUNDUP(IF(I713&lt;=158333,54167,I713*LOOKUP(I713,{0,158334,300000,550000,708331},{0,0.3,0.2,0.1,0})+LOOKUP(I713,{0,158334,300000,550000,708331},{0,6667,36667,91667,162500})),0)-LOOKUP(I713,{0,2120834,2162500,2204167,2245834},{48334,40000,26667,13334,0})),{0,162501,275001,579167,750001,1500001,3333334},{0,8296,36374,54113,130688,237893,408061}),-1))</f>
        <v/>
      </c>
      <c r="K713" s="25">
        <f>IF(AND(D713&gt;0,C713&gt;=E713),ROUND(B713*D713,0),0)</f>
        <v/>
      </c>
      <c r="L713" s="25">
        <f>ROUND(K713*0.14575,0)</f>
        <v/>
      </c>
      <c r="M713" s="25">
        <f>IF(K713=0,0,ROUNDDOWN(ROUND((K713-L713)*LOOKUP(I713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713" s="25">
        <f>B713*C713+K713</f>
        <v/>
      </c>
      <c r="O713" s="25">
        <f>H713*C713+L713</f>
        <v/>
      </c>
      <c r="P713" s="25">
        <f>J713*C713+M713</f>
        <v/>
      </c>
      <c r="Q713" s="25">
        <f>IF(F713=1,IF(N713&lt;741000,0,IF(N713&lt;2191000,N713-740000,IF(N713&lt;2193000,1451000,IF(N713&lt;2196000,1453000,IF(N713&lt;2200000,1456000,IF(N713&lt;6600000,ROUND(IF(FLOOR(N713,4000)&lt;=3600000,FLOOR(N713,4000)*0.7-80000,FLOOR(N713,4000)*0.8-440000),0),IF(N713&lt;=8500000,ROUNDDOWN(N713*0.9-1100000,0),N713-1950000))))))),IF(N713&lt;651000,0,IF(N713&lt;1900000,N713-650000,IF(N713&lt;6600000,ROUND(IF(FLOOR(N713,4000)&lt;=3600000,FLOOR(N713,4000)*0.7-80000,FLOOR(N713,4000)*0.8-440000),0),IF(N713&lt;=8500000,ROUNDDOWN(N713*0.9-1100000,0),N713-1950000)))))</f>
        <v/>
      </c>
      <c r="R713" s="25">
        <f>IF(F713=1,LOOKUP(Q713,{0,4890001,6550001,23500001},{1040000,670000,620000,0}),LOOKUP(Q713,{0,1320001,3360001,4890001,6550001,23500001},{950000,880000,680000,630000,580000,0}))</f>
        <v/>
      </c>
      <c r="S713" s="25">
        <f>MAX(0,ROUNDDOWN(Q713-O713-R713-G713,-3))</f>
        <v/>
      </c>
      <c r="T713" s="25">
        <f>IF(S713&lt;=0,0,ROUNDDOWN(S713*LOOKUP(S713,{0,1950001,3300001,6950001,9000001,18000001,40000001},{0.05,0.1,0.2,0.23,0.33,0.4,0.45})-LOOKUP(S713,{0,1950001,3300001,6950001,9000001,18000001,40000001},{0,97500,427500,636000,1536000,2796000,4796000}),0)+ROUNDDOWN(ROUNDDOWN(S713*LOOKUP(S713,{0,1950001,3300001,6950001,9000001,18000001,40000001},{0.05,0.1,0.2,0.23,0.33,0.4,0.45})-LOOKUP(S713,{0,1950001,3300001,6950001,9000001,18000001,40000001},{0,97500,427500,636000,1536000,2796000,4796000}),0)*0.021,0))</f>
        <v/>
      </c>
      <c r="U713" s="25">
        <f>P713-T713</f>
        <v/>
      </c>
      <c r="V713" s="26">
        <f>IF(AND(P713&gt;0,T713=0),1,0)</f>
        <v/>
      </c>
    </row>
    <row r="714">
      <c r="A714" t="inlineStr">
        <is>
          <t>1万円刻み</t>
        </is>
      </c>
      <c r="B714" s="25">
        <f>'4_1万円刻み'!$A$47</f>
        <v/>
      </c>
      <c r="C714" s="26" t="n">
        <v>4</v>
      </c>
      <c r="D714" s="27" t="n">
        <v>0</v>
      </c>
      <c r="E714" s="26" t="n">
        <v>7</v>
      </c>
      <c r="F714" s="26" t="n">
        <v>1</v>
      </c>
      <c r="G714" s="25" t="n">
        <v>0</v>
      </c>
      <c r="H714" s="25">
        <f>ROUND(B714*0.14575,0)</f>
        <v/>
      </c>
      <c r="I714" s="25">
        <f>B714-H714</f>
        <v/>
      </c>
      <c r="J714" s="25">
        <f>IF(MAX(0,I714-ROUNDUP(IF(I714&lt;=158333,54167,I714*LOOKUP(I714,{0,158334,300000,550000,708331},{0,0.3,0.2,0.1,0})+LOOKUP(I714,{0,158334,300000,550000,708331},{0,6667,36667,91667,162500})),0)-LOOKUP(I714,{0,2120834,2162500,2204167,2245834},{48334,40000,26667,13334,0}))&lt;=0,0,ROUND(MAX(0,I714-ROUNDUP(IF(I714&lt;=158333,54167,I714*LOOKUP(I714,{0,158334,300000,550000,708331},{0,0.3,0.2,0.1,0})+LOOKUP(I714,{0,158334,300000,550000,708331},{0,6667,36667,91667,162500})),0)-LOOKUP(I714,{0,2120834,2162500,2204167,2245834},{48334,40000,26667,13334,0}))*LOOKUP(MAX(0,I714-ROUNDUP(IF(I714&lt;=158333,54167,I714*LOOKUP(I714,{0,158334,300000,550000,708331},{0,0.3,0.2,0.1,0})+LOOKUP(I714,{0,158334,300000,550000,708331},{0,6667,36667,91667,162500})),0)-LOOKUP(I714,{0,2120834,2162500,2204167,2245834},{48334,40000,26667,13334,0})),{0,162501,275001,579167,750001,1500001,3333334},{0.05105,0.1021,0.2042,0.23483,0.33693,0.4084,0.45945})-LOOKUP(MAX(0,I714-ROUNDUP(IF(I714&lt;=158333,54167,I714*LOOKUP(I714,{0,158334,300000,550000,708331},{0,0.3,0.2,0.1,0})+LOOKUP(I714,{0,158334,300000,550000,708331},{0,6667,36667,91667,162500})),0)-LOOKUP(I714,{0,2120834,2162500,2204167,2245834},{48334,40000,26667,13334,0})),{0,162501,275001,579167,750001,1500001,3333334},{0,8296,36374,54113,130688,237893,408061}),-1))</f>
        <v/>
      </c>
      <c r="K714" s="25">
        <f>IF(AND(D714&gt;0,C714&gt;=E714),ROUND(B714*D714,0),0)</f>
        <v/>
      </c>
      <c r="L714" s="25">
        <f>ROUND(K714*0.14575,0)</f>
        <v/>
      </c>
      <c r="M714" s="25">
        <f>IF(K714=0,0,ROUNDDOWN(ROUND((K714-L714)*LOOKUP(I714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714" s="25">
        <f>B714*C714+K714</f>
        <v/>
      </c>
      <c r="O714" s="25">
        <f>H714*C714+L714</f>
        <v/>
      </c>
      <c r="P714" s="25">
        <f>J714*C714+M714</f>
        <v/>
      </c>
      <c r="Q714" s="25">
        <f>IF(F714=1,IF(N714&lt;741000,0,IF(N714&lt;2191000,N714-740000,IF(N714&lt;2193000,1451000,IF(N714&lt;2196000,1453000,IF(N714&lt;2200000,1456000,IF(N714&lt;6600000,ROUND(IF(FLOOR(N714,4000)&lt;=3600000,FLOOR(N714,4000)*0.7-80000,FLOOR(N714,4000)*0.8-440000),0),IF(N714&lt;=8500000,ROUNDDOWN(N714*0.9-1100000,0),N714-1950000))))))),IF(N714&lt;651000,0,IF(N714&lt;1900000,N714-650000,IF(N714&lt;6600000,ROUND(IF(FLOOR(N714,4000)&lt;=3600000,FLOOR(N714,4000)*0.7-80000,FLOOR(N714,4000)*0.8-440000),0),IF(N714&lt;=8500000,ROUNDDOWN(N714*0.9-1100000,0),N714-1950000)))))</f>
        <v/>
      </c>
      <c r="R714" s="25">
        <f>IF(F714=1,LOOKUP(Q714,{0,4890001,6550001,23500001},{1040000,670000,620000,0}),LOOKUP(Q714,{0,1320001,3360001,4890001,6550001,23500001},{950000,880000,680000,630000,580000,0}))</f>
        <v/>
      </c>
      <c r="S714" s="25">
        <f>MAX(0,ROUNDDOWN(Q714-O714-R714-G714,-3))</f>
        <v/>
      </c>
      <c r="T714" s="25">
        <f>IF(S714&lt;=0,0,ROUNDDOWN(S714*LOOKUP(S714,{0,1950001,3300001,6950001,9000001,18000001,40000001},{0.05,0.1,0.2,0.23,0.33,0.4,0.45})-LOOKUP(S714,{0,1950001,3300001,6950001,9000001,18000001,40000001},{0,97500,427500,636000,1536000,2796000,4796000}),0)+ROUNDDOWN(ROUNDDOWN(S714*LOOKUP(S714,{0,1950001,3300001,6950001,9000001,18000001,40000001},{0.05,0.1,0.2,0.23,0.33,0.4,0.45})-LOOKUP(S714,{0,1950001,3300001,6950001,9000001,18000001,40000001},{0,97500,427500,636000,1536000,2796000,4796000}),0)*0.021,0))</f>
        <v/>
      </c>
      <c r="U714" s="25">
        <f>P714-T714</f>
        <v/>
      </c>
      <c r="V714" s="26">
        <f>IF(AND(P714&gt;0,T714=0),1,0)</f>
        <v/>
      </c>
    </row>
    <row r="715">
      <c r="A715" t="inlineStr">
        <is>
          <t>1万円刻み</t>
        </is>
      </c>
      <c r="B715" s="25">
        <f>'4_1万円刻み'!$A$47</f>
        <v/>
      </c>
      <c r="C715" s="26" t="n">
        <v>5</v>
      </c>
      <c r="D715" s="27" t="n">
        <v>0</v>
      </c>
      <c r="E715" s="26" t="n">
        <v>7</v>
      </c>
      <c r="F715" s="26" t="n">
        <v>1</v>
      </c>
      <c r="G715" s="25" t="n">
        <v>0</v>
      </c>
      <c r="H715" s="25">
        <f>ROUND(B715*0.14575,0)</f>
        <v/>
      </c>
      <c r="I715" s="25">
        <f>B715-H715</f>
        <v/>
      </c>
      <c r="J715" s="25">
        <f>IF(MAX(0,I715-ROUNDUP(IF(I715&lt;=158333,54167,I715*LOOKUP(I715,{0,158334,300000,550000,708331},{0,0.3,0.2,0.1,0})+LOOKUP(I715,{0,158334,300000,550000,708331},{0,6667,36667,91667,162500})),0)-LOOKUP(I715,{0,2120834,2162500,2204167,2245834},{48334,40000,26667,13334,0}))&lt;=0,0,ROUND(MAX(0,I715-ROUNDUP(IF(I715&lt;=158333,54167,I715*LOOKUP(I715,{0,158334,300000,550000,708331},{0,0.3,0.2,0.1,0})+LOOKUP(I715,{0,158334,300000,550000,708331},{0,6667,36667,91667,162500})),0)-LOOKUP(I715,{0,2120834,2162500,2204167,2245834},{48334,40000,26667,13334,0}))*LOOKUP(MAX(0,I715-ROUNDUP(IF(I715&lt;=158333,54167,I715*LOOKUP(I715,{0,158334,300000,550000,708331},{0,0.3,0.2,0.1,0})+LOOKUP(I715,{0,158334,300000,550000,708331},{0,6667,36667,91667,162500})),0)-LOOKUP(I715,{0,2120834,2162500,2204167,2245834},{48334,40000,26667,13334,0})),{0,162501,275001,579167,750001,1500001,3333334},{0.05105,0.1021,0.2042,0.23483,0.33693,0.4084,0.45945})-LOOKUP(MAX(0,I715-ROUNDUP(IF(I715&lt;=158333,54167,I715*LOOKUP(I715,{0,158334,300000,550000,708331},{0,0.3,0.2,0.1,0})+LOOKUP(I715,{0,158334,300000,550000,708331},{0,6667,36667,91667,162500})),0)-LOOKUP(I715,{0,2120834,2162500,2204167,2245834},{48334,40000,26667,13334,0})),{0,162501,275001,579167,750001,1500001,3333334},{0,8296,36374,54113,130688,237893,408061}),-1))</f>
        <v/>
      </c>
      <c r="K715" s="25">
        <f>IF(AND(D715&gt;0,C715&gt;=E715),ROUND(B715*D715,0),0)</f>
        <v/>
      </c>
      <c r="L715" s="25">
        <f>ROUND(K715*0.14575,0)</f>
        <v/>
      </c>
      <c r="M715" s="25">
        <f>IF(K715=0,0,ROUNDDOWN(ROUND((K715-L715)*LOOKUP(I715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715" s="25">
        <f>B715*C715+K715</f>
        <v/>
      </c>
      <c r="O715" s="25">
        <f>H715*C715+L715</f>
        <v/>
      </c>
      <c r="P715" s="25">
        <f>J715*C715+M715</f>
        <v/>
      </c>
      <c r="Q715" s="25">
        <f>IF(F715=1,IF(N715&lt;741000,0,IF(N715&lt;2191000,N715-740000,IF(N715&lt;2193000,1451000,IF(N715&lt;2196000,1453000,IF(N715&lt;2200000,1456000,IF(N715&lt;6600000,ROUND(IF(FLOOR(N715,4000)&lt;=3600000,FLOOR(N715,4000)*0.7-80000,FLOOR(N715,4000)*0.8-440000),0),IF(N715&lt;=8500000,ROUNDDOWN(N715*0.9-1100000,0),N715-1950000))))))),IF(N715&lt;651000,0,IF(N715&lt;1900000,N715-650000,IF(N715&lt;6600000,ROUND(IF(FLOOR(N715,4000)&lt;=3600000,FLOOR(N715,4000)*0.7-80000,FLOOR(N715,4000)*0.8-440000),0),IF(N715&lt;=8500000,ROUNDDOWN(N715*0.9-1100000,0),N715-1950000)))))</f>
        <v/>
      </c>
      <c r="R715" s="25">
        <f>IF(F715=1,LOOKUP(Q715,{0,4890001,6550001,23500001},{1040000,670000,620000,0}),LOOKUP(Q715,{0,1320001,3360001,4890001,6550001,23500001},{950000,880000,680000,630000,580000,0}))</f>
        <v/>
      </c>
      <c r="S715" s="25">
        <f>MAX(0,ROUNDDOWN(Q715-O715-R715-G715,-3))</f>
        <v/>
      </c>
      <c r="T715" s="25">
        <f>IF(S715&lt;=0,0,ROUNDDOWN(S715*LOOKUP(S715,{0,1950001,3300001,6950001,9000001,18000001,40000001},{0.05,0.1,0.2,0.23,0.33,0.4,0.45})-LOOKUP(S715,{0,1950001,3300001,6950001,9000001,18000001,40000001},{0,97500,427500,636000,1536000,2796000,4796000}),0)+ROUNDDOWN(ROUNDDOWN(S715*LOOKUP(S715,{0,1950001,3300001,6950001,9000001,18000001,40000001},{0.05,0.1,0.2,0.23,0.33,0.4,0.45})-LOOKUP(S715,{0,1950001,3300001,6950001,9000001,18000001,40000001},{0,97500,427500,636000,1536000,2796000,4796000}),0)*0.021,0))</f>
        <v/>
      </c>
      <c r="U715" s="25">
        <f>P715-T715</f>
        <v/>
      </c>
      <c r="V715" s="26">
        <f>IF(AND(P715&gt;0,T715=0),1,0)</f>
        <v/>
      </c>
    </row>
    <row r="716">
      <c r="A716" t="inlineStr">
        <is>
          <t>1万円刻み</t>
        </is>
      </c>
      <c r="B716" s="25">
        <f>'4_1万円刻み'!$A$47</f>
        <v/>
      </c>
      <c r="C716" s="26" t="n">
        <v>6</v>
      </c>
      <c r="D716" s="27" t="n">
        <v>0</v>
      </c>
      <c r="E716" s="26" t="n">
        <v>7</v>
      </c>
      <c r="F716" s="26" t="n">
        <v>1</v>
      </c>
      <c r="G716" s="25" t="n">
        <v>0</v>
      </c>
      <c r="H716" s="25">
        <f>ROUND(B716*0.14575,0)</f>
        <v/>
      </c>
      <c r="I716" s="25">
        <f>B716-H716</f>
        <v/>
      </c>
      <c r="J716" s="25">
        <f>IF(MAX(0,I716-ROUNDUP(IF(I716&lt;=158333,54167,I716*LOOKUP(I716,{0,158334,300000,550000,708331},{0,0.3,0.2,0.1,0})+LOOKUP(I716,{0,158334,300000,550000,708331},{0,6667,36667,91667,162500})),0)-LOOKUP(I716,{0,2120834,2162500,2204167,2245834},{48334,40000,26667,13334,0}))&lt;=0,0,ROUND(MAX(0,I716-ROUNDUP(IF(I716&lt;=158333,54167,I716*LOOKUP(I716,{0,158334,300000,550000,708331},{0,0.3,0.2,0.1,0})+LOOKUP(I716,{0,158334,300000,550000,708331},{0,6667,36667,91667,162500})),0)-LOOKUP(I716,{0,2120834,2162500,2204167,2245834},{48334,40000,26667,13334,0}))*LOOKUP(MAX(0,I716-ROUNDUP(IF(I716&lt;=158333,54167,I716*LOOKUP(I716,{0,158334,300000,550000,708331},{0,0.3,0.2,0.1,0})+LOOKUP(I716,{0,158334,300000,550000,708331},{0,6667,36667,91667,162500})),0)-LOOKUP(I716,{0,2120834,2162500,2204167,2245834},{48334,40000,26667,13334,0})),{0,162501,275001,579167,750001,1500001,3333334},{0.05105,0.1021,0.2042,0.23483,0.33693,0.4084,0.45945})-LOOKUP(MAX(0,I716-ROUNDUP(IF(I716&lt;=158333,54167,I716*LOOKUP(I716,{0,158334,300000,550000,708331},{0,0.3,0.2,0.1,0})+LOOKUP(I716,{0,158334,300000,550000,708331},{0,6667,36667,91667,162500})),0)-LOOKUP(I716,{0,2120834,2162500,2204167,2245834},{48334,40000,26667,13334,0})),{0,162501,275001,579167,750001,1500001,3333334},{0,8296,36374,54113,130688,237893,408061}),-1))</f>
        <v/>
      </c>
      <c r="K716" s="25">
        <f>IF(AND(D716&gt;0,C716&gt;=E716),ROUND(B716*D716,0),0)</f>
        <v/>
      </c>
      <c r="L716" s="25">
        <f>ROUND(K716*0.14575,0)</f>
        <v/>
      </c>
      <c r="M716" s="25">
        <f>IF(K716=0,0,ROUNDDOWN(ROUND((K716-L716)*LOOKUP(I716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716" s="25">
        <f>B716*C716+K716</f>
        <v/>
      </c>
      <c r="O716" s="25">
        <f>H716*C716+L716</f>
        <v/>
      </c>
      <c r="P716" s="25">
        <f>J716*C716+M716</f>
        <v/>
      </c>
      <c r="Q716" s="25">
        <f>IF(F716=1,IF(N716&lt;741000,0,IF(N716&lt;2191000,N716-740000,IF(N716&lt;2193000,1451000,IF(N716&lt;2196000,1453000,IF(N716&lt;2200000,1456000,IF(N716&lt;6600000,ROUND(IF(FLOOR(N716,4000)&lt;=3600000,FLOOR(N716,4000)*0.7-80000,FLOOR(N716,4000)*0.8-440000),0),IF(N716&lt;=8500000,ROUNDDOWN(N716*0.9-1100000,0),N716-1950000))))))),IF(N716&lt;651000,0,IF(N716&lt;1900000,N716-650000,IF(N716&lt;6600000,ROUND(IF(FLOOR(N716,4000)&lt;=3600000,FLOOR(N716,4000)*0.7-80000,FLOOR(N716,4000)*0.8-440000),0),IF(N716&lt;=8500000,ROUNDDOWN(N716*0.9-1100000,0),N716-1950000)))))</f>
        <v/>
      </c>
      <c r="R716" s="25">
        <f>IF(F716=1,LOOKUP(Q716,{0,4890001,6550001,23500001},{1040000,670000,620000,0}),LOOKUP(Q716,{0,1320001,3360001,4890001,6550001,23500001},{950000,880000,680000,630000,580000,0}))</f>
        <v/>
      </c>
      <c r="S716" s="25">
        <f>MAX(0,ROUNDDOWN(Q716-O716-R716-G716,-3))</f>
        <v/>
      </c>
      <c r="T716" s="25">
        <f>IF(S716&lt;=0,0,ROUNDDOWN(S716*LOOKUP(S716,{0,1950001,3300001,6950001,9000001,18000001,40000001},{0.05,0.1,0.2,0.23,0.33,0.4,0.45})-LOOKUP(S716,{0,1950001,3300001,6950001,9000001,18000001,40000001},{0,97500,427500,636000,1536000,2796000,4796000}),0)+ROUNDDOWN(ROUNDDOWN(S716*LOOKUP(S716,{0,1950001,3300001,6950001,9000001,18000001,40000001},{0.05,0.1,0.2,0.23,0.33,0.4,0.45})-LOOKUP(S716,{0,1950001,3300001,6950001,9000001,18000001,40000001},{0,97500,427500,636000,1536000,2796000,4796000}),0)*0.021,0))</f>
        <v/>
      </c>
      <c r="U716" s="25">
        <f>P716-T716</f>
        <v/>
      </c>
      <c r="V716" s="26">
        <f>IF(AND(P716&gt;0,T716=0),1,0)</f>
        <v/>
      </c>
    </row>
    <row r="717">
      <c r="A717" t="inlineStr">
        <is>
          <t>1万円刻み</t>
        </is>
      </c>
      <c r="B717" s="25">
        <f>'4_1万円刻み'!$A$47</f>
        <v/>
      </c>
      <c r="C717" s="26" t="n">
        <v>7</v>
      </c>
      <c r="D717" s="27" t="n">
        <v>0</v>
      </c>
      <c r="E717" s="26" t="n">
        <v>7</v>
      </c>
      <c r="F717" s="26" t="n">
        <v>1</v>
      </c>
      <c r="G717" s="25" t="n">
        <v>0</v>
      </c>
      <c r="H717" s="25">
        <f>ROUND(B717*0.14575,0)</f>
        <v/>
      </c>
      <c r="I717" s="25">
        <f>B717-H717</f>
        <v/>
      </c>
      <c r="J717" s="25">
        <f>IF(MAX(0,I717-ROUNDUP(IF(I717&lt;=158333,54167,I717*LOOKUP(I717,{0,158334,300000,550000,708331},{0,0.3,0.2,0.1,0})+LOOKUP(I717,{0,158334,300000,550000,708331},{0,6667,36667,91667,162500})),0)-LOOKUP(I717,{0,2120834,2162500,2204167,2245834},{48334,40000,26667,13334,0}))&lt;=0,0,ROUND(MAX(0,I717-ROUNDUP(IF(I717&lt;=158333,54167,I717*LOOKUP(I717,{0,158334,300000,550000,708331},{0,0.3,0.2,0.1,0})+LOOKUP(I717,{0,158334,300000,550000,708331},{0,6667,36667,91667,162500})),0)-LOOKUP(I717,{0,2120834,2162500,2204167,2245834},{48334,40000,26667,13334,0}))*LOOKUP(MAX(0,I717-ROUNDUP(IF(I717&lt;=158333,54167,I717*LOOKUP(I717,{0,158334,300000,550000,708331},{0,0.3,0.2,0.1,0})+LOOKUP(I717,{0,158334,300000,550000,708331},{0,6667,36667,91667,162500})),0)-LOOKUP(I717,{0,2120834,2162500,2204167,2245834},{48334,40000,26667,13334,0})),{0,162501,275001,579167,750001,1500001,3333334},{0.05105,0.1021,0.2042,0.23483,0.33693,0.4084,0.45945})-LOOKUP(MAX(0,I717-ROUNDUP(IF(I717&lt;=158333,54167,I717*LOOKUP(I717,{0,158334,300000,550000,708331},{0,0.3,0.2,0.1,0})+LOOKUP(I717,{0,158334,300000,550000,708331},{0,6667,36667,91667,162500})),0)-LOOKUP(I717,{0,2120834,2162500,2204167,2245834},{48334,40000,26667,13334,0})),{0,162501,275001,579167,750001,1500001,3333334},{0,8296,36374,54113,130688,237893,408061}),-1))</f>
        <v/>
      </c>
      <c r="K717" s="25">
        <f>IF(AND(D717&gt;0,C717&gt;=E717),ROUND(B717*D717,0),0)</f>
        <v/>
      </c>
      <c r="L717" s="25">
        <f>ROUND(K717*0.14575,0)</f>
        <v/>
      </c>
      <c r="M717" s="25">
        <f>IF(K717=0,0,ROUNDDOWN(ROUND((K717-L717)*LOOKUP(I717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717" s="25">
        <f>B717*C717+K717</f>
        <v/>
      </c>
      <c r="O717" s="25">
        <f>H717*C717+L717</f>
        <v/>
      </c>
      <c r="P717" s="25">
        <f>J717*C717+M717</f>
        <v/>
      </c>
      <c r="Q717" s="25">
        <f>IF(F717=1,IF(N717&lt;741000,0,IF(N717&lt;2191000,N717-740000,IF(N717&lt;2193000,1451000,IF(N717&lt;2196000,1453000,IF(N717&lt;2200000,1456000,IF(N717&lt;6600000,ROUND(IF(FLOOR(N717,4000)&lt;=3600000,FLOOR(N717,4000)*0.7-80000,FLOOR(N717,4000)*0.8-440000),0),IF(N717&lt;=8500000,ROUNDDOWN(N717*0.9-1100000,0),N717-1950000))))))),IF(N717&lt;651000,0,IF(N717&lt;1900000,N717-650000,IF(N717&lt;6600000,ROUND(IF(FLOOR(N717,4000)&lt;=3600000,FLOOR(N717,4000)*0.7-80000,FLOOR(N717,4000)*0.8-440000),0),IF(N717&lt;=8500000,ROUNDDOWN(N717*0.9-1100000,0),N717-1950000)))))</f>
        <v/>
      </c>
      <c r="R717" s="25">
        <f>IF(F717=1,LOOKUP(Q717,{0,4890001,6550001,23500001},{1040000,670000,620000,0}),LOOKUP(Q717,{0,1320001,3360001,4890001,6550001,23500001},{950000,880000,680000,630000,580000,0}))</f>
        <v/>
      </c>
      <c r="S717" s="25">
        <f>MAX(0,ROUNDDOWN(Q717-O717-R717-G717,-3))</f>
        <v/>
      </c>
      <c r="T717" s="25">
        <f>IF(S717&lt;=0,0,ROUNDDOWN(S717*LOOKUP(S717,{0,1950001,3300001,6950001,9000001,18000001,40000001},{0.05,0.1,0.2,0.23,0.33,0.4,0.45})-LOOKUP(S717,{0,1950001,3300001,6950001,9000001,18000001,40000001},{0,97500,427500,636000,1536000,2796000,4796000}),0)+ROUNDDOWN(ROUNDDOWN(S717*LOOKUP(S717,{0,1950001,3300001,6950001,9000001,18000001,40000001},{0.05,0.1,0.2,0.23,0.33,0.4,0.45})-LOOKUP(S717,{0,1950001,3300001,6950001,9000001,18000001,40000001},{0,97500,427500,636000,1536000,2796000,4796000}),0)*0.021,0))</f>
        <v/>
      </c>
      <c r="U717" s="25">
        <f>P717-T717</f>
        <v/>
      </c>
      <c r="V717" s="26">
        <f>IF(AND(P717&gt;0,T717=0),1,0)</f>
        <v/>
      </c>
    </row>
    <row r="718">
      <c r="A718" t="inlineStr">
        <is>
          <t>1万円刻み</t>
        </is>
      </c>
      <c r="B718" s="25">
        <f>'4_1万円刻み'!$A$47</f>
        <v/>
      </c>
      <c r="C718" s="26" t="n">
        <v>8</v>
      </c>
      <c r="D718" s="27" t="n">
        <v>0</v>
      </c>
      <c r="E718" s="26" t="n">
        <v>7</v>
      </c>
      <c r="F718" s="26" t="n">
        <v>1</v>
      </c>
      <c r="G718" s="25" t="n">
        <v>0</v>
      </c>
      <c r="H718" s="25">
        <f>ROUND(B718*0.14575,0)</f>
        <v/>
      </c>
      <c r="I718" s="25">
        <f>B718-H718</f>
        <v/>
      </c>
      <c r="J718" s="25">
        <f>IF(MAX(0,I718-ROUNDUP(IF(I718&lt;=158333,54167,I718*LOOKUP(I718,{0,158334,300000,550000,708331},{0,0.3,0.2,0.1,0})+LOOKUP(I718,{0,158334,300000,550000,708331},{0,6667,36667,91667,162500})),0)-LOOKUP(I718,{0,2120834,2162500,2204167,2245834},{48334,40000,26667,13334,0}))&lt;=0,0,ROUND(MAX(0,I718-ROUNDUP(IF(I718&lt;=158333,54167,I718*LOOKUP(I718,{0,158334,300000,550000,708331},{0,0.3,0.2,0.1,0})+LOOKUP(I718,{0,158334,300000,550000,708331},{0,6667,36667,91667,162500})),0)-LOOKUP(I718,{0,2120834,2162500,2204167,2245834},{48334,40000,26667,13334,0}))*LOOKUP(MAX(0,I718-ROUNDUP(IF(I718&lt;=158333,54167,I718*LOOKUP(I718,{0,158334,300000,550000,708331},{0,0.3,0.2,0.1,0})+LOOKUP(I718,{0,158334,300000,550000,708331},{0,6667,36667,91667,162500})),0)-LOOKUP(I718,{0,2120834,2162500,2204167,2245834},{48334,40000,26667,13334,0})),{0,162501,275001,579167,750001,1500001,3333334},{0.05105,0.1021,0.2042,0.23483,0.33693,0.4084,0.45945})-LOOKUP(MAX(0,I718-ROUNDUP(IF(I718&lt;=158333,54167,I718*LOOKUP(I718,{0,158334,300000,550000,708331},{0,0.3,0.2,0.1,0})+LOOKUP(I718,{0,158334,300000,550000,708331},{0,6667,36667,91667,162500})),0)-LOOKUP(I718,{0,2120834,2162500,2204167,2245834},{48334,40000,26667,13334,0})),{0,162501,275001,579167,750001,1500001,3333334},{0,8296,36374,54113,130688,237893,408061}),-1))</f>
        <v/>
      </c>
      <c r="K718" s="25">
        <f>IF(AND(D718&gt;0,C718&gt;=E718),ROUND(B718*D718,0),0)</f>
        <v/>
      </c>
      <c r="L718" s="25">
        <f>ROUND(K718*0.14575,0)</f>
        <v/>
      </c>
      <c r="M718" s="25">
        <f>IF(K718=0,0,ROUNDDOWN(ROUND((K718-L718)*LOOKUP(I718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718" s="25">
        <f>B718*C718+K718</f>
        <v/>
      </c>
      <c r="O718" s="25">
        <f>H718*C718+L718</f>
        <v/>
      </c>
      <c r="P718" s="25">
        <f>J718*C718+M718</f>
        <v/>
      </c>
      <c r="Q718" s="25">
        <f>IF(F718=1,IF(N718&lt;741000,0,IF(N718&lt;2191000,N718-740000,IF(N718&lt;2193000,1451000,IF(N718&lt;2196000,1453000,IF(N718&lt;2200000,1456000,IF(N718&lt;6600000,ROUND(IF(FLOOR(N718,4000)&lt;=3600000,FLOOR(N718,4000)*0.7-80000,FLOOR(N718,4000)*0.8-440000),0),IF(N718&lt;=8500000,ROUNDDOWN(N718*0.9-1100000,0),N718-1950000))))))),IF(N718&lt;651000,0,IF(N718&lt;1900000,N718-650000,IF(N718&lt;6600000,ROUND(IF(FLOOR(N718,4000)&lt;=3600000,FLOOR(N718,4000)*0.7-80000,FLOOR(N718,4000)*0.8-440000),0),IF(N718&lt;=8500000,ROUNDDOWN(N718*0.9-1100000,0),N718-1950000)))))</f>
        <v/>
      </c>
      <c r="R718" s="25">
        <f>IF(F718=1,LOOKUP(Q718,{0,4890001,6550001,23500001},{1040000,670000,620000,0}),LOOKUP(Q718,{0,1320001,3360001,4890001,6550001,23500001},{950000,880000,680000,630000,580000,0}))</f>
        <v/>
      </c>
      <c r="S718" s="25">
        <f>MAX(0,ROUNDDOWN(Q718-O718-R718-G718,-3))</f>
        <v/>
      </c>
      <c r="T718" s="25">
        <f>IF(S718&lt;=0,0,ROUNDDOWN(S718*LOOKUP(S718,{0,1950001,3300001,6950001,9000001,18000001,40000001},{0.05,0.1,0.2,0.23,0.33,0.4,0.45})-LOOKUP(S718,{0,1950001,3300001,6950001,9000001,18000001,40000001},{0,97500,427500,636000,1536000,2796000,4796000}),0)+ROUNDDOWN(ROUNDDOWN(S718*LOOKUP(S718,{0,1950001,3300001,6950001,9000001,18000001,40000001},{0.05,0.1,0.2,0.23,0.33,0.4,0.45})-LOOKUP(S718,{0,1950001,3300001,6950001,9000001,18000001,40000001},{0,97500,427500,636000,1536000,2796000,4796000}),0)*0.021,0))</f>
        <v/>
      </c>
      <c r="U718" s="25">
        <f>P718-T718</f>
        <v/>
      </c>
      <c r="V718" s="26">
        <f>IF(AND(P718&gt;0,T718=0),1,0)</f>
        <v/>
      </c>
    </row>
    <row r="719">
      <c r="A719" t="inlineStr">
        <is>
          <t>1万円刻み</t>
        </is>
      </c>
      <c r="B719" s="25">
        <f>'4_1万円刻み'!$A$47</f>
        <v/>
      </c>
      <c r="C719" s="26" t="n">
        <v>9</v>
      </c>
      <c r="D719" s="27" t="n">
        <v>0</v>
      </c>
      <c r="E719" s="26" t="n">
        <v>7</v>
      </c>
      <c r="F719" s="26" t="n">
        <v>1</v>
      </c>
      <c r="G719" s="25" t="n">
        <v>0</v>
      </c>
      <c r="H719" s="25">
        <f>ROUND(B719*0.14575,0)</f>
        <v/>
      </c>
      <c r="I719" s="25">
        <f>B719-H719</f>
        <v/>
      </c>
      <c r="J719" s="25">
        <f>IF(MAX(0,I719-ROUNDUP(IF(I719&lt;=158333,54167,I719*LOOKUP(I719,{0,158334,300000,550000,708331},{0,0.3,0.2,0.1,0})+LOOKUP(I719,{0,158334,300000,550000,708331},{0,6667,36667,91667,162500})),0)-LOOKUP(I719,{0,2120834,2162500,2204167,2245834},{48334,40000,26667,13334,0}))&lt;=0,0,ROUND(MAX(0,I719-ROUNDUP(IF(I719&lt;=158333,54167,I719*LOOKUP(I719,{0,158334,300000,550000,708331},{0,0.3,0.2,0.1,0})+LOOKUP(I719,{0,158334,300000,550000,708331},{0,6667,36667,91667,162500})),0)-LOOKUP(I719,{0,2120834,2162500,2204167,2245834},{48334,40000,26667,13334,0}))*LOOKUP(MAX(0,I719-ROUNDUP(IF(I719&lt;=158333,54167,I719*LOOKUP(I719,{0,158334,300000,550000,708331},{0,0.3,0.2,0.1,0})+LOOKUP(I719,{0,158334,300000,550000,708331},{0,6667,36667,91667,162500})),0)-LOOKUP(I719,{0,2120834,2162500,2204167,2245834},{48334,40000,26667,13334,0})),{0,162501,275001,579167,750001,1500001,3333334},{0.05105,0.1021,0.2042,0.23483,0.33693,0.4084,0.45945})-LOOKUP(MAX(0,I719-ROUNDUP(IF(I719&lt;=158333,54167,I719*LOOKUP(I719,{0,158334,300000,550000,708331},{0,0.3,0.2,0.1,0})+LOOKUP(I719,{0,158334,300000,550000,708331},{0,6667,36667,91667,162500})),0)-LOOKUP(I719,{0,2120834,2162500,2204167,2245834},{48334,40000,26667,13334,0})),{0,162501,275001,579167,750001,1500001,3333334},{0,8296,36374,54113,130688,237893,408061}),-1))</f>
        <v/>
      </c>
      <c r="K719" s="25">
        <f>IF(AND(D719&gt;0,C719&gt;=E719),ROUND(B719*D719,0),0)</f>
        <v/>
      </c>
      <c r="L719" s="25">
        <f>ROUND(K719*0.14575,0)</f>
        <v/>
      </c>
      <c r="M719" s="25">
        <f>IF(K719=0,0,ROUNDDOWN(ROUND((K719-L719)*LOOKUP(I719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719" s="25">
        <f>B719*C719+K719</f>
        <v/>
      </c>
      <c r="O719" s="25">
        <f>H719*C719+L719</f>
        <v/>
      </c>
      <c r="P719" s="25">
        <f>J719*C719+M719</f>
        <v/>
      </c>
      <c r="Q719" s="25">
        <f>IF(F719=1,IF(N719&lt;741000,0,IF(N719&lt;2191000,N719-740000,IF(N719&lt;2193000,1451000,IF(N719&lt;2196000,1453000,IF(N719&lt;2200000,1456000,IF(N719&lt;6600000,ROUND(IF(FLOOR(N719,4000)&lt;=3600000,FLOOR(N719,4000)*0.7-80000,FLOOR(N719,4000)*0.8-440000),0),IF(N719&lt;=8500000,ROUNDDOWN(N719*0.9-1100000,0),N719-1950000))))))),IF(N719&lt;651000,0,IF(N719&lt;1900000,N719-650000,IF(N719&lt;6600000,ROUND(IF(FLOOR(N719,4000)&lt;=3600000,FLOOR(N719,4000)*0.7-80000,FLOOR(N719,4000)*0.8-440000),0),IF(N719&lt;=8500000,ROUNDDOWN(N719*0.9-1100000,0),N719-1950000)))))</f>
        <v/>
      </c>
      <c r="R719" s="25">
        <f>IF(F719=1,LOOKUP(Q719,{0,4890001,6550001,23500001},{1040000,670000,620000,0}),LOOKUP(Q719,{0,1320001,3360001,4890001,6550001,23500001},{950000,880000,680000,630000,580000,0}))</f>
        <v/>
      </c>
      <c r="S719" s="25">
        <f>MAX(0,ROUNDDOWN(Q719-O719-R719-G719,-3))</f>
        <v/>
      </c>
      <c r="T719" s="25">
        <f>IF(S719&lt;=0,0,ROUNDDOWN(S719*LOOKUP(S719,{0,1950001,3300001,6950001,9000001,18000001,40000001},{0.05,0.1,0.2,0.23,0.33,0.4,0.45})-LOOKUP(S719,{0,1950001,3300001,6950001,9000001,18000001,40000001},{0,97500,427500,636000,1536000,2796000,4796000}),0)+ROUNDDOWN(ROUNDDOWN(S719*LOOKUP(S719,{0,1950001,3300001,6950001,9000001,18000001,40000001},{0.05,0.1,0.2,0.23,0.33,0.4,0.45})-LOOKUP(S719,{0,1950001,3300001,6950001,9000001,18000001,40000001},{0,97500,427500,636000,1536000,2796000,4796000}),0)*0.021,0))</f>
        <v/>
      </c>
      <c r="U719" s="25">
        <f>P719-T719</f>
        <v/>
      </c>
      <c r="V719" s="26">
        <f>IF(AND(P719&gt;0,T719=0),1,0)</f>
        <v/>
      </c>
    </row>
    <row r="720">
      <c r="A720" t="inlineStr">
        <is>
          <t>1万円刻み</t>
        </is>
      </c>
      <c r="B720" s="25">
        <f>'4_1万円刻み'!$A$47</f>
        <v/>
      </c>
      <c r="C720" s="26" t="n">
        <v>10</v>
      </c>
      <c r="D720" s="27" t="n">
        <v>0</v>
      </c>
      <c r="E720" s="26" t="n">
        <v>7</v>
      </c>
      <c r="F720" s="26" t="n">
        <v>1</v>
      </c>
      <c r="G720" s="25" t="n">
        <v>0</v>
      </c>
      <c r="H720" s="25">
        <f>ROUND(B720*0.14575,0)</f>
        <v/>
      </c>
      <c r="I720" s="25">
        <f>B720-H720</f>
        <v/>
      </c>
      <c r="J720" s="25">
        <f>IF(MAX(0,I720-ROUNDUP(IF(I720&lt;=158333,54167,I720*LOOKUP(I720,{0,158334,300000,550000,708331},{0,0.3,0.2,0.1,0})+LOOKUP(I720,{0,158334,300000,550000,708331},{0,6667,36667,91667,162500})),0)-LOOKUP(I720,{0,2120834,2162500,2204167,2245834},{48334,40000,26667,13334,0}))&lt;=0,0,ROUND(MAX(0,I720-ROUNDUP(IF(I720&lt;=158333,54167,I720*LOOKUP(I720,{0,158334,300000,550000,708331},{0,0.3,0.2,0.1,0})+LOOKUP(I720,{0,158334,300000,550000,708331},{0,6667,36667,91667,162500})),0)-LOOKUP(I720,{0,2120834,2162500,2204167,2245834},{48334,40000,26667,13334,0}))*LOOKUP(MAX(0,I720-ROUNDUP(IF(I720&lt;=158333,54167,I720*LOOKUP(I720,{0,158334,300000,550000,708331},{0,0.3,0.2,0.1,0})+LOOKUP(I720,{0,158334,300000,550000,708331},{0,6667,36667,91667,162500})),0)-LOOKUP(I720,{0,2120834,2162500,2204167,2245834},{48334,40000,26667,13334,0})),{0,162501,275001,579167,750001,1500001,3333334},{0.05105,0.1021,0.2042,0.23483,0.33693,0.4084,0.45945})-LOOKUP(MAX(0,I720-ROUNDUP(IF(I720&lt;=158333,54167,I720*LOOKUP(I720,{0,158334,300000,550000,708331},{0,0.3,0.2,0.1,0})+LOOKUP(I720,{0,158334,300000,550000,708331},{0,6667,36667,91667,162500})),0)-LOOKUP(I720,{0,2120834,2162500,2204167,2245834},{48334,40000,26667,13334,0})),{0,162501,275001,579167,750001,1500001,3333334},{0,8296,36374,54113,130688,237893,408061}),-1))</f>
        <v/>
      </c>
      <c r="K720" s="25">
        <f>IF(AND(D720&gt;0,C720&gt;=E720),ROUND(B720*D720,0),0)</f>
        <v/>
      </c>
      <c r="L720" s="25">
        <f>ROUND(K720*0.14575,0)</f>
        <v/>
      </c>
      <c r="M720" s="25">
        <f>IF(K720=0,0,ROUNDDOWN(ROUND((K720-L720)*LOOKUP(I720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720" s="25">
        <f>B720*C720+K720</f>
        <v/>
      </c>
      <c r="O720" s="25">
        <f>H720*C720+L720</f>
        <v/>
      </c>
      <c r="P720" s="25">
        <f>J720*C720+M720</f>
        <v/>
      </c>
      <c r="Q720" s="25">
        <f>IF(F720=1,IF(N720&lt;741000,0,IF(N720&lt;2191000,N720-740000,IF(N720&lt;2193000,1451000,IF(N720&lt;2196000,1453000,IF(N720&lt;2200000,1456000,IF(N720&lt;6600000,ROUND(IF(FLOOR(N720,4000)&lt;=3600000,FLOOR(N720,4000)*0.7-80000,FLOOR(N720,4000)*0.8-440000),0),IF(N720&lt;=8500000,ROUNDDOWN(N720*0.9-1100000,0),N720-1950000))))))),IF(N720&lt;651000,0,IF(N720&lt;1900000,N720-650000,IF(N720&lt;6600000,ROUND(IF(FLOOR(N720,4000)&lt;=3600000,FLOOR(N720,4000)*0.7-80000,FLOOR(N720,4000)*0.8-440000),0),IF(N720&lt;=8500000,ROUNDDOWN(N720*0.9-1100000,0),N720-1950000)))))</f>
        <v/>
      </c>
      <c r="R720" s="25">
        <f>IF(F720=1,LOOKUP(Q720,{0,4890001,6550001,23500001},{1040000,670000,620000,0}),LOOKUP(Q720,{0,1320001,3360001,4890001,6550001,23500001},{950000,880000,680000,630000,580000,0}))</f>
        <v/>
      </c>
      <c r="S720" s="25">
        <f>MAX(0,ROUNDDOWN(Q720-O720-R720-G720,-3))</f>
        <v/>
      </c>
      <c r="T720" s="25">
        <f>IF(S720&lt;=0,0,ROUNDDOWN(S720*LOOKUP(S720,{0,1950001,3300001,6950001,9000001,18000001,40000001},{0.05,0.1,0.2,0.23,0.33,0.4,0.45})-LOOKUP(S720,{0,1950001,3300001,6950001,9000001,18000001,40000001},{0,97500,427500,636000,1536000,2796000,4796000}),0)+ROUNDDOWN(ROUNDDOWN(S720*LOOKUP(S720,{0,1950001,3300001,6950001,9000001,18000001,40000001},{0.05,0.1,0.2,0.23,0.33,0.4,0.45})-LOOKUP(S720,{0,1950001,3300001,6950001,9000001,18000001,40000001},{0,97500,427500,636000,1536000,2796000,4796000}),0)*0.021,0))</f>
        <v/>
      </c>
      <c r="U720" s="25">
        <f>P720-T720</f>
        <v/>
      </c>
      <c r="V720" s="26">
        <f>IF(AND(P720&gt;0,T720=0),1,0)</f>
        <v/>
      </c>
    </row>
    <row r="721">
      <c r="A721" t="inlineStr">
        <is>
          <t>1万円刻み</t>
        </is>
      </c>
      <c r="B721" s="25">
        <f>'4_1万円刻み'!$A$47</f>
        <v/>
      </c>
      <c r="C721" s="26" t="n">
        <v>11</v>
      </c>
      <c r="D721" s="27" t="n">
        <v>0</v>
      </c>
      <c r="E721" s="26" t="n">
        <v>7</v>
      </c>
      <c r="F721" s="26" t="n">
        <v>1</v>
      </c>
      <c r="G721" s="25" t="n">
        <v>0</v>
      </c>
      <c r="H721" s="25">
        <f>ROUND(B721*0.14575,0)</f>
        <v/>
      </c>
      <c r="I721" s="25">
        <f>B721-H721</f>
        <v/>
      </c>
      <c r="J721" s="25">
        <f>IF(MAX(0,I721-ROUNDUP(IF(I721&lt;=158333,54167,I721*LOOKUP(I721,{0,158334,300000,550000,708331},{0,0.3,0.2,0.1,0})+LOOKUP(I721,{0,158334,300000,550000,708331},{0,6667,36667,91667,162500})),0)-LOOKUP(I721,{0,2120834,2162500,2204167,2245834},{48334,40000,26667,13334,0}))&lt;=0,0,ROUND(MAX(0,I721-ROUNDUP(IF(I721&lt;=158333,54167,I721*LOOKUP(I721,{0,158334,300000,550000,708331},{0,0.3,0.2,0.1,0})+LOOKUP(I721,{0,158334,300000,550000,708331},{0,6667,36667,91667,162500})),0)-LOOKUP(I721,{0,2120834,2162500,2204167,2245834},{48334,40000,26667,13334,0}))*LOOKUP(MAX(0,I721-ROUNDUP(IF(I721&lt;=158333,54167,I721*LOOKUP(I721,{0,158334,300000,550000,708331},{0,0.3,0.2,0.1,0})+LOOKUP(I721,{0,158334,300000,550000,708331},{0,6667,36667,91667,162500})),0)-LOOKUP(I721,{0,2120834,2162500,2204167,2245834},{48334,40000,26667,13334,0})),{0,162501,275001,579167,750001,1500001,3333334},{0.05105,0.1021,0.2042,0.23483,0.33693,0.4084,0.45945})-LOOKUP(MAX(0,I721-ROUNDUP(IF(I721&lt;=158333,54167,I721*LOOKUP(I721,{0,158334,300000,550000,708331},{0,0.3,0.2,0.1,0})+LOOKUP(I721,{0,158334,300000,550000,708331},{0,6667,36667,91667,162500})),0)-LOOKUP(I721,{0,2120834,2162500,2204167,2245834},{48334,40000,26667,13334,0})),{0,162501,275001,579167,750001,1500001,3333334},{0,8296,36374,54113,130688,237893,408061}),-1))</f>
        <v/>
      </c>
      <c r="K721" s="25">
        <f>IF(AND(D721&gt;0,C721&gt;=E721),ROUND(B721*D721,0),0)</f>
        <v/>
      </c>
      <c r="L721" s="25">
        <f>ROUND(K721*0.14575,0)</f>
        <v/>
      </c>
      <c r="M721" s="25">
        <f>IF(K721=0,0,ROUNDDOWN(ROUND((K721-L721)*LOOKUP(I721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721" s="25">
        <f>B721*C721+K721</f>
        <v/>
      </c>
      <c r="O721" s="25">
        <f>H721*C721+L721</f>
        <v/>
      </c>
      <c r="P721" s="25">
        <f>J721*C721+M721</f>
        <v/>
      </c>
      <c r="Q721" s="25">
        <f>IF(F721=1,IF(N721&lt;741000,0,IF(N721&lt;2191000,N721-740000,IF(N721&lt;2193000,1451000,IF(N721&lt;2196000,1453000,IF(N721&lt;2200000,1456000,IF(N721&lt;6600000,ROUND(IF(FLOOR(N721,4000)&lt;=3600000,FLOOR(N721,4000)*0.7-80000,FLOOR(N721,4000)*0.8-440000),0),IF(N721&lt;=8500000,ROUNDDOWN(N721*0.9-1100000,0),N721-1950000))))))),IF(N721&lt;651000,0,IF(N721&lt;1900000,N721-650000,IF(N721&lt;6600000,ROUND(IF(FLOOR(N721,4000)&lt;=3600000,FLOOR(N721,4000)*0.7-80000,FLOOR(N721,4000)*0.8-440000),0),IF(N721&lt;=8500000,ROUNDDOWN(N721*0.9-1100000,0),N721-1950000)))))</f>
        <v/>
      </c>
      <c r="R721" s="25">
        <f>IF(F721=1,LOOKUP(Q721,{0,4890001,6550001,23500001},{1040000,670000,620000,0}),LOOKUP(Q721,{0,1320001,3360001,4890001,6550001,23500001},{950000,880000,680000,630000,580000,0}))</f>
        <v/>
      </c>
      <c r="S721" s="25">
        <f>MAX(0,ROUNDDOWN(Q721-O721-R721-G721,-3))</f>
        <v/>
      </c>
      <c r="T721" s="25">
        <f>IF(S721&lt;=0,0,ROUNDDOWN(S721*LOOKUP(S721,{0,1950001,3300001,6950001,9000001,18000001,40000001},{0.05,0.1,0.2,0.23,0.33,0.4,0.45})-LOOKUP(S721,{0,1950001,3300001,6950001,9000001,18000001,40000001},{0,97500,427500,636000,1536000,2796000,4796000}),0)+ROUNDDOWN(ROUNDDOWN(S721*LOOKUP(S721,{0,1950001,3300001,6950001,9000001,18000001,40000001},{0.05,0.1,0.2,0.23,0.33,0.4,0.45})-LOOKUP(S721,{0,1950001,3300001,6950001,9000001,18000001,40000001},{0,97500,427500,636000,1536000,2796000,4796000}),0)*0.021,0))</f>
        <v/>
      </c>
      <c r="U721" s="25">
        <f>P721-T721</f>
        <v/>
      </c>
      <c r="V721" s="26">
        <f>IF(AND(P721&gt;0,T721=0),1,0)</f>
        <v/>
      </c>
    </row>
    <row r="722">
      <c r="A722" t="inlineStr">
        <is>
          <t>1万円刻み</t>
        </is>
      </c>
      <c r="B722" s="25">
        <f>'4_1万円刻み'!$A$47</f>
        <v/>
      </c>
      <c r="C722" s="26" t="n">
        <v>12</v>
      </c>
      <c r="D722" s="27" t="n">
        <v>0</v>
      </c>
      <c r="E722" s="26" t="n">
        <v>7</v>
      </c>
      <c r="F722" s="26" t="n">
        <v>1</v>
      </c>
      <c r="G722" s="25" t="n">
        <v>0</v>
      </c>
      <c r="H722" s="25">
        <f>ROUND(B722*0.14575,0)</f>
        <v/>
      </c>
      <c r="I722" s="25">
        <f>B722-H722</f>
        <v/>
      </c>
      <c r="J722" s="25">
        <f>IF(MAX(0,I722-ROUNDUP(IF(I722&lt;=158333,54167,I722*LOOKUP(I722,{0,158334,300000,550000,708331},{0,0.3,0.2,0.1,0})+LOOKUP(I722,{0,158334,300000,550000,708331},{0,6667,36667,91667,162500})),0)-LOOKUP(I722,{0,2120834,2162500,2204167,2245834},{48334,40000,26667,13334,0}))&lt;=0,0,ROUND(MAX(0,I722-ROUNDUP(IF(I722&lt;=158333,54167,I722*LOOKUP(I722,{0,158334,300000,550000,708331},{0,0.3,0.2,0.1,0})+LOOKUP(I722,{0,158334,300000,550000,708331},{0,6667,36667,91667,162500})),0)-LOOKUP(I722,{0,2120834,2162500,2204167,2245834},{48334,40000,26667,13334,0}))*LOOKUP(MAX(0,I722-ROUNDUP(IF(I722&lt;=158333,54167,I722*LOOKUP(I722,{0,158334,300000,550000,708331},{0,0.3,0.2,0.1,0})+LOOKUP(I722,{0,158334,300000,550000,708331},{0,6667,36667,91667,162500})),0)-LOOKUP(I722,{0,2120834,2162500,2204167,2245834},{48334,40000,26667,13334,0})),{0,162501,275001,579167,750001,1500001,3333334},{0.05105,0.1021,0.2042,0.23483,0.33693,0.4084,0.45945})-LOOKUP(MAX(0,I722-ROUNDUP(IF(I722&lt;=158333,54167,I722*LOOKUP(I722,{0,158334,300000,550000,708331},{0,0.3,0.2,0.1,0})+LOOKUP(I722,{0,158334,300000,550000,708331},{0,6667,36667,91667,162500})),0)-LOOKUP(I722,{0,2120834,2162500,2204167,2245834},{48334,40000,26667,13334,0})),{0,162501,275001,579167,750001,1500001,3333334},{0,8296,36374,54113,130688,237893,408061}),-1))</f>
        <v/>
      </c>
      <c r="K722" s="25">
        <f>IF(AND(D722&gt;0,C722&gt;=E722),ROUND(B722*D722,0),0)</f>
        <v/>
      </c>
      <c r="L722" s="25">
        <f>ROUND(K722*0.14575,0)</f>
        <v/>
      </c>
      <c r="M722" s="25">
        <f>IF(K722=0,0,ROUNDDOWN(ROUND((K722-L722)*LOOKUP(I722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722" s="25">
        <f>B722*C722+K722</f>
        <v/>
      </c>
      <c r="O722" s="25">
        <f>H722*C722+L722</f>
        <v/>
      </c>
      <c r="P722" s="25">
        <f>J722*C722+M722</f>
        <v/>
      </c>
      <c r="Q722" s="25">
        <f>IF(F722=1,IF(N722&lt;741000,0,IF(N722&lt;2191000,N722-740000,IF(N722&lt;2193000,1451000,IF(N722&lt;2196000,1453000,IF(N722&lt;2200000,1456000,IF(N722&lt;6600000,ROUND(IF(FLOOR(N722,4000)&lt;=3600000,FLOOR(N722,4000)*0.7-80000,FLOOR(N722,4000)*0.8-440000),0),IF(N722&lt;=8500000,ROUNDDOWN(N722*0.9-1100000,0),N722-1950000))))))),IF(N722&lt;651000,0,IF(N722&lt;1900000,N722-650000,IF(N722&lt;6600000,ROUND(IF(FLOOR(N722,4000)&lt;=3600000,FLOOR(N722,4000)*0.7-80000,FLOOR(N722,4000)*0.8-440000),0),IF(N722&lt;=8500000,ROUNDDOWN(N722*0.9-1100000,0),N722-1950000)))))</f>
        <v/>
      </c>
      <c r="R722" s="25">
        <f>IF(F722=1,LOOKUP(Q722,{0,4890001,6550001,23500001},{1040000,670000,620000,0}),LOOKUP(Q722,{0,1320001,3360001,4890001,6550001,23500001},{950000,880000,680000,630000,580000,0}))</f>
        <v/>
      </c>
      <c r="S722" s="25">
        <f>MAX(0,ROUNDDOWN(Q722-O722-R722-G722,-3))</f>
        <v/>
      </c>
      <c r="T722" s="25">
        <f>IF(S722&lt;=0,0,ROUNDDOWN(S722*LOOKUP(S722,{0,1950001,3300001,6950001,9000001,18000001,40000001},{0.05,0.1,0.2,0.23,0.33,0.4,0.45})-LOOKUP(S722,{0,1950001,3300001,6950001,9000001,18000001,40000001},{0,97500,427500,636000,1536000,2796000,4796000}),0)+ROUNDDOWN(ROUNDDOWN(S722*LOOKUP(S722,{0,1950001,3300001,6950001,9000001,18000001,40000001},{0.05,0.1,0.2,0.23,0.33,0.4,0.45})-LOOKUP(S722,{0,1950001,3300001,6950001,9000001,18000001,40000001},{0,97500,427500,636000,1536000,2796000,4796000}),0)*0.021,0))</f>
        <v/>
      </c>
      <c r="U722" s="25">
        <f>P722-T722</f>
        <v/>
      </c>
      <c r="V722" s="26">
        <f>IF(AND(P722&gt;0,T722=0),1,0)</f>
        <v/>
      </c>
    </row>
    <row r="723">
      <c r="A723" t="inlineStr">
        <is>
          <t>1万円刻み</t>
        </is>
      </c>
      <c r="B723" s="25">
        <f>'4_1万円刻み'!$A$48</f>
        <v/>
      </c>
      <c r="C723" s="26" t="n">
        <v>1</v>
      </c>
      <c r="D723" s="27" t="n">
        <v>0</v>
      </c>
      <c r="E723" s="26" t="n">
        <v>7</v>
      </c>
      <c r="F723" s="26" t="n">
        <v>1</v>
      </c>
      <c r="G723" s="25" t="n">
        <v>0</v>
      </c>
      <c r="H723" s="25">
        <f>ROUND(B723*0.14575,0)</f>
        <v/>
      </c>
      <c r="I723" s="25">
        <f>B723-H723</f>
        <v/>
      </c>
      <c r="J723" s="25">
        <f>IF(MAX(0,I723-ROUNDUP(IF(I723&lt;=158333,54167,I723*LOOKUP(I723,{0,158334,300000,550000,708331},{0,0.3,0.2,0.1,0})+LOOKUP(I723,{0,158334,300000,550000,708331},{0,6667,36667,91667,162500})),0)-LOOKUP(I723,{0,2120834,2162500,2204167,2245834},{48334,40000,26667,13334,0}))&lt;=0,0,ROUND(MAX(0,I723-ROUNDUP(IF(I723&lt;=158333,54167,I723*LOOKUP(I723,{0,158334,300000,550000,708331},{0,0.3,0.2,0.1,0})+LOOKUP(I723,{0,158334,300000,550000,708331},{0,6667,36667,91667,162500})),0)-LOOKUP(I723,{0,2120834,2162500,2204167,2245834},{48334,40000,26667,13334,0}))*LOOKUP(MAX(0,I723-ROUNDUP(IF(I723&lt;=158333,54167,I723*LOOKUP(I723,{0,158334,300000,550000,708331},{0,0.3,0.2,0.1,0})+LOOKUP(I723,{0,158334,300000,550000,708331},{0,6667,36667,91667,162500})),0)-LOOKUP(I723,{0,2120834,2162500,2204167,2245834},{48334,40000,26667,13334,0})),{0,162501,275001,579167,750001,1500001,3333334},{0.05105,0.1021,0.2042,0.23483,0.33693,0.4084,0.45945})-LOOKUP(MAX(0,I723-ROUNDUP(IF(I723&lt;=158333,54167,I723*LOOKUP(I723,{0,158334,300000,550000,708331},{0,0.3,0.2,0.1,0})+LOOKUP(I723,{0,158334,300000,550000,708331},{0,6667,36667,91667,162500})),0)-LOOKUP(I723,{0,2120834,2162500,2204167,2245834},{48334,40000,26667,13334,0})),{0,162501,275001,579167,750001,1500001,3333334},{0,8296,36374,54113,130688,237893,408061}),-1))</f>
        <v/>
      </c>
      <c r="K723" s="25">
        <f>IF(AND(D723&gt;0,C723&gt;=E723),ROUND(B723*D723,0),0)</f>
        <v/>
      </c>
      <c r="L723" s="25">
        <f>ROUND(K723*0.14575,0)</f>
        <v/>
      </c>
      <c r="M723" s="25">
        <f>IF(K723=0,0,ROUNDDOWN(ROUND((K723-L723)*LOOKUP(I723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723" s="25">
        <f>B723*C723+K723</f>
        <v/>
      </c>
      <c r="O723" s="25">
        <f>H723*C723+L723</f>
        <v/>
      </c>
      <c r="P723" s="25">
        <f>J723*C723+M723</f>
        <v/>
      </c>
      <c r="Q723" s="25">
        <f>IF(F723=1,IF(N723&lt;741000,0,IF(N723&lt;2191000,N723-740000,IF(N723&lt;2193000,1451000,IF(N723&lt;2196000,1453000,IF(N723&lt;2200000,1456000,IF(N723&lt;6600000,ROUND(IF(FLOOR(N723,4000)&lt;=3600000,FLOOR(N723,4000)*0.7-80000,FLOOR(N723,4000)*0.8-440000),0),IF(N723&lt;=8500000,ROUNDDOWN(N723*0.9-1100000,0),N723-1950000))))))),IF(N723&lt;651000,0,IF(N723&lt;1900000,N723-650000,IF(N723&lt;6600000,ROUND(IF(FLOOR(N723,4000)&lt;=3600000,FLOOR(N723,4000)*0.7-80000,FLOOR(N723,4000)*0.8-440000),0),IF(N723&lt;=8500000,ROUNDDOWN(N723*0.9-1100000,0),N723-1950000)))))</f>
        <v/>
      </c>
      <c r="R723" s="25">
        <f>IF(F723=1,LOOKUP(Q723,{0,4890001,6550001,23500001},{1040000,670000,620000,0}),LOOKUP(Q723,{0,1320001,3360001,4890001,6550001,23500001},{950000,880000,680000,630000,580000,0}))</f>
        <v/>
      </c>
      <c r="S723" s="25">
        <f>MAX(0,ROUNDDOWN(Q723-O723-R723-G723,-3))</f>
        <v/>
      </c>
      <c r="T723" s="25">
        <f>IF(S723&lt;=0,0,ROUNDDOWN(S723*LOOKUP(S723,{0,1950001,3300001,6950001,9000001,18000001,40000001},{0.05,0.1,0.2,0.23,0.33,0.4,0.45})-LOOKUP(S723,{0,1950001,3300001,6950001,9000001,18000001,40000001},{0,97500,427500,636000,1536000,2796000,4796000}),0)+ROUNDDOWN(ROUNDDOWN(S723*LOOKUP(S723,{0,1950001,3300001,6950001,9000001,18000001,40000001},{0.05,0.1,0.2,0.23,0.33,0.4,0.45})-LOOKUP(S723,{0,1950001,3300001,6950001,9000001,18000001,40000001},{0,97500,427500,636000,1536000,2796000,4796000}),0)*0.021,0))</f>
        <v/>
      </c>
      <c r="U723" s="25">
        <f>P723-T723</f>
        <v/>
      </c>
      <c r="V723" s="26">
        <f>IF(AND(P723&gt;0,T723=0),1,0)</f>
        <v/>
      </c>
    </row>
    <row r="724">
      <c r="A724" t="inlineStr">
        <is>
          <t>1万円刻み</t>
        </is>
      </c>
      <c r="B724" s="25">
        <f>'4_1万円刻み'!$A$48</f>
        <v/>
      </c>
      <c r="C724" s="26" t="n">
        <v>2</v>
      </c>
      <c r="D724" s="27" t="n">
        <v>0</v>
      </c>
      <c r="E724" s="26" t="n">
        <v>7</v>
      </c>
      <c r="F724" s="26" t="n">
        <v>1</v>
      </c>
      <c r="G724" s="25" t="n">
        <v>0</v>
      </c>
      <c r="H724" s="25">
        <f>ROUND(B724*0.14575,0)</f>
        <v/>
      </c>
      <c r="I724" s="25">
        <f>B724-H724</f>
        <v/>
      </c>
      <c r="J724" s="25">
        <f>IF(MAX(0,I724-ROUNDUP(IF(I724&lt;=158333,54167,I724*LOOKUP(I724,{0,158334,300000,550000,708331},{0,0.3,0.2,0.1,0})+LOOKUP(I724,{0,158334,300000,550000,708331},{0,6667,36667,91667,162500})),0)-LOOKUP(I724,{0,2120834,2162500,2204167,2245834},{48334,40000,26667,13334,0}))&lt;=0,0,ROUND(MAX(0,I724-ROUNDUP(IF(I724&lt;=158333,54167,I724*LOOKUP(I724,{0,158334,300000,550000,708331},{0,0.3,0.2,0.1,0})+LOOKUP(I724,{0,158334,300000,550000,708331},{0,6667,36667,91667,162500})),0)-LOOKUP(I724,{0,2120834,2162500,2204167,2245834},{48334,40000,26667,13334,0}))*LOOKUP(MAX(0,I724-ROUNDUP(IF(I724&lt;=158333,54167,I724*LOOKUP(I724,{0,158334,300000,550000,708331},{0,0.3,0.2,0.1,0})+LOOKUP(I724,{0,158334,300000,550000,708331},{0,6667,36667,91667,162500})),0)-LOOKUP(I724,{0,2120834,2162500,2204167,2245834},{48334,40000,26667,13334,0})),{0,162501,275001,579167,750001,1500001,3333334},{0.05105,0.1021,0.2042,0.23483,0.33693,0.4084,0.45945})-LOOKUP(MAX(0,I724-ROUNDUP(IF(I724&lt;=158333,54167,I724*LOOKUP(I724,{0,158334,300000,550000,708331},{0,0.3,0.2,0.1,0})+LOOKUP(I724,{0,158334,300000,550000,708331},{0,6667,36667,91667,162500})),0)-LOOKUP(I724,{0,2120834,2162500,2204167,2245834},{48334,40000,26667,13334,0})),{0,162501,275001,579167,750001,1500001,3333334},{0,8296,36374,54113,130688,237893,408061}),-1))</f>
        <v/>
      </c>
      <c r="K724" s="25">
        <f>IF(AND(D724&gt;0,C724&gt;=E724),ROUND(B724*D724,0),0)</f>
        <v/>
      </c>
      <c r="L724" s="25">
        <f>ROUND(K724*0.14575,0)</f>
        <v/>
      </c>
      <c r="M724" s="25">
        <f>IF(K724=0,0,ROUNDDOWN(ROUND((K724-L724)*LOOKUP(I724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724" s="25">
        <f>B724*C724+K724</f>
        <v/>
      </c>
      <c r="O724" s="25">
        <f>H724*C724+L724</f>
        <v/>
      </c>
      <c r="P724" s="25">
        <f>J724*C724+M724</f>
        <v/>
      </c>
      <c r="Q724" s="25">
        <f>IF(F724=1,IF(N724&lt;741000,0,IF(N724&lt;2191000,N724-740000,IF(N724&lt;2193000,1451000,IF(N724&lt;2196000,1453000,IF(N724&lt;2200000,1456000,IF(N724&lt;6600000,ROUND(IF(FLOOR(N724,4000)&lt;=3600000,FLOOR(N724,4000)*0.7-80000,FLOOR(N724,4000)*0.8-440000),0),IF(N724&lt;=8500000,ROUNDDOWN(N724*0.9-1100000,0),N724-1950000))))))),IF(N724&lt;651000,0,IF(N724&lt;1900000,N724-650000,IF(N724&lt;6600000,ROUND(IF(FLOOR(N724,4000)&lt;=3600000,FLOOR(N724,4000)*0.7-80000,FLOOR(N724,4000)*0.8-440000),0),IF(N724&lt;=8500000,ROUNDDOWN(N724*0.9-1100000,0),N724-1950000)))))</f>
        <v/>
      </c>
      <c r="R724" s="25">
        <f>IF(F724=1,LOOKUP(Q724,{0,4890001,6550001,23500001},{1040000,670000,620000,0}),LOOKUP(Q724,{0,1320001,3360001,4890001,6550001,23500001},{950000,880000,680000,630000,580000,0}))</f>
        <v/>
      </c>
      <c r="S724" s="25">
        <f>MAX(0,ROUNDDOWN(Q724-O724-R724-G724,-3))</f>
        <v/>
      </c>
      <c r="T724" s="25">
        <f>IF(S724&lt;=0,0,ROUNDDOWN(S724*LOOKUP(S724,{0,1950001,3300001,6950001,9000001,18000001,40000001},{0.05,0.1,0.2,0.23,0.33,0.4,0.45})-LOOKUP(S724,{0,1950001,3300001,6950001,9000001,18000001,40000001},{0,97500,427500,636000,1536000,2796000,4796000}),0)+ROUNDDOWN(ROUNDDOWN(S724*LOOKUP(S724,{0,1950001,3300001,6950001,9000001,18000001,40000001},{0.05,0.1,0.2,0.23,0.33,0.4,0.45})-LOOKUP(S724,{0,1950001,3300001,6950001,9000001,18000001,40000001},{0,97500,427500,636000,1536000,2796000,4796000}),0)*0.021,0))</f>
        <v/>
      </c>
      <c r="U724" s="25">
        <f>P724-T724</f>
        <v/>
      </c>
      <c r="V724" s="26">
        <f>IF(AND(P724&gt;0,T724=0),1,0)</f>
        <v/>
      </c>
    </row>
    <row r="725">
      <c r="A725" t="inlineStr">
        <is>
          <t>1万円刻み</t>
        </is>
      </c>
      <c r="B725" s="25">
        <f>'4_1万円刻み'!$A$48</f>
        <v/>
      </c>
      <c r="C725" s="26" t="n">
        <v>3</v>
      </c>
      <c r="D725" s="27" t="n">
        <v>0</v>
      </c>
      <c r="E725" s="26" t="n">
        <v>7</v>
      </c>
      <c r="F725" s="26" t="n">
        <v>1</v>
      </c>
      <c r="G725" s="25" t="n">
        <v>0</v>
      </c>
      <c r="H725" s="25">
        <f>ROUND(B725*0.14575,0)</f>
        <v/>
      </c>
      <c r="I725" s="25">
        <f>B725-H725</f>
        <v/>
      </c>
      <c r="J725" s="25">
        <f>IF(MAX(0,I725-ROUNDUP(IF(I725&lt;=158333,54167,I725*LOOKUP(I725,{0,158334,300000,550000,708331},{0,0.3,0.2,0.1,0})+LOOKUP(I725,{0,158334,300000,550000,708331},{0,6667,36667,91667,162500})),0)-LOOKUP(I725,{0,2120834,2162500,2204167,2245834},{48334,40000,26667,13334,0}))&lt;=0,0,ROUND(MAX(0,I725-ROUNDUP(IF(I725&lt;=158333,54167,I725*LOOKUP(I725,{0,158334,300000,550000,708331},{0,0.3,0.2,0.1,0})+LOOKUP(I725,{0,158334,300000,550000,708331},{0,6667,36667,91667,162500})),0)-LOOKUP(I725,{0,2120834,2162500,2204167,2245834},{48334,40000,26667,13334,0}))*LOOKUP(MAX(0,I725-ROUNDUP(IF(I725&lt;=158333,54167,I725*LOOKUP(I725,{0,158334,300000,550000,708331},{0,0.3,0.2,0.1,0})+LOOKUP(I725,{0,158334,300000,550000,708331},{0,6667,36667,91667,162500})),0)-LOOKUP(I725,{0,2120834,2162500,2204167,2245834},{48334,40000,26667,13334,0})),{0,162501,275001,579167,750001,1500001,3333334},{0.05105,0.1021,0.2042,0.23483,0.33693,0.4084,0.45945})-LOOKUP(MAX(0,I725-ROUNDUP(IF(I725&lt;=158333,54167,I725*LOOKUP(I725,{0,158334,300000,550000,708331},{0,0.3,0.2,0.1,0})+LOOKUP(I725,{0,158334,300000,550000,708331},{0,6667,36667,91667,162500})),0)-LOOKUP(I725,{0,2120834,2162500,2204167,2245834},{48334,40000,26667,13334,0})),{0,162501,275001,579167,750001,1500001,3333334},{0,8296,36374,54113,130688,237893,408061}),-1))</f>
        <v/>
      </c>
      <c r="K725" s="25">
        <f>IF(AND(D725&gt;0,C725&gt;=E725),ROUND(B725*D725,0),0)</f>
        <v/>
      </c>
      <c r="L725" s="25">
        <f>ROUND(K725*0.14575,0)</f>
        <v/>
      </c>
      <c r="M725" s="25">
        <f>IF(K725=0,0,ROUNDDOWN(ROUND((K725-L725)*LOOKUP(I725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725" s="25">
        <f>B725*C725+K725</f>
        <v/>
      </c>
      <c r="O725" s="25">
        <f>H725*C725+L725</f>
        <v/>
      </c>
      <c r="P725" s="25">
        <f>J725*C725+M725</f>
        <v/>
      </c>
      <c r="Q725" s="25">
        <f>IF(F725=1,IF(N725&lt;741000,0,IF(N725&lt;2191000,N725-740000,IF(N725&lt;2193000,1451000,IF(N725&lt;2196000,1453000,IF(N725&lt;2200000,1456000,IF(N725&lt;6600000,ROUND(IF(FLOOR(N725,4000)&lt;=3600000,FLOOR(N725,4000)*0.7-80000,FLOOR(N725,4000)*0.8-440000),0),IF(N725&lt;=8500000,ROUNDDOWN(N725*0.9-1100000,0),N725-1950000))))))),IF(N725&lt;651000,0,IF(N725&lt;1900000,N725-650000,IF(N725&lt;6600000,ROUND(IF(FLOOR(N725,4000)&lt;=3600000,FLOOR(N725,4000)*0.7-80000,FLOOR(N725,4000)*0.8-440000),0),IF(N725&lt;=8500000,ROUNDDOWN(N725*0.9-1100000,0),N725-1950000)))))</f>
        <v/>
      </c>
      <c r="R725" s="25">
        <f>IF(F725=1,LOOKUP(Q725,{0,4890001,6550001,23500001},{1040000,670000,620000,0}),LOOKUP(Q725,{0,1320001,3360001,4890001,6550001,23500001},{950000,880000,680000,630000,580000,0}))</f>
        <v/>
      </c>
      <c r="S725" s="25">
        <f>MAX(0,ROUNDDOWN(Q725-O725-R725-G725,-3))</f>
        <v/>
      </c>
      <c r="T725" s="25">
        <f>IF(S725&lt;=0,0,ROUNDDOWN(S725*LOOKUP(S725,{0,1950001,3300001,6950001,9000001,18000001,40000001},{0.05,0.1,0.2,0.23,0.33,0.4,0.45})-LOOKUP(S725,{0,1950001,3300001,6950001,9000001,18000001,40000001},{0,97500,427500,636000,1536000,2796000,4796000}),0)+ROUNDDOWN(ROUNDDOWN(S725*LOOKUP(S725,{0,1950001,3300001,6950001,9000001,18000001,40000001},{0.05,0.1,0.2,0.23,0.33,0.4,0.45})-LOOKUP(S725,{0,1950001,3300001,6950001,9000001,18000001,40000001},{0,97500,427500,636000,1536000,2796000,4796000}),0)*0.021,0))</f>
        <v/>
      </c>
      <c r="U725" s="25">
        <f>P725-T725</f>
        <v/>
      </c>
      <c r="V725" s="26">
        <f>IF(AND(P725&gt;0,T725=0),1,0)</f>
        <v/>
      </c>
    </row>
    <row r="726">
      <c r="A726" t="inlineStr">
        <is>
          <t>1万円刻み</t>
        </is>
      </c>
      <c r="B726" s="25">
        <f>'4_1万円刻み'!$A$48</f>
        <v/>
      </c>
      <c r="C726" s="26" t="n">
        <v>4</v>
      </c>
      <c r="D726" s="27" t="n">
        <v>0</v>
      </c>
      <c r="E726" s="26" t="n">
        <v>7</v>
      </c>
      <c r="F726" s="26" t="n">
        <v>1</v>
      </c>
      <c r="G726" s="25" t="n">
        <v>0</v>
      </c>
      <c r="H726" s="25">
        <f>ROUND(B726*0.14575,0)</f>
        <v/>
      </c>
      <c r="I726" s="25">
        <f>B726-H726</f>
        <v/>
      </c>
      <c r="J726" s="25">
        <f>IF(MAX(0,I726-ROUNDUP(IF(I726&lt;=158333,54167,I726*LOOKUP(I726,{0,158334,300000,550000,708331},{0,0.3,0.2,0.1,0})+LOOKUP(I726,{0,158334,300000,550000,708331},{0,6667,36667,91667,162500})),0)-LOOKUP(I726,{0,2120834,2162500,2204167,2245834},{48334,40000,26667,13334,0}))&lt;=0,0,ROUND(MAX(0,I726-ROUNDUP(IF(I726&lt;=158333,54167,I726*LOOKUP(I726,{0,158334,300000,550000,708331},{0,0.3,0.2,0.1,0})+LOOKUP(I726,{0,158334,300000,550000,708331},{0,6667,36667,91667,162500})),0)-LOOKUP(I726,{0,2120834,2162500,2204167,2245834},{48334,40000,26667,13334,0}))*LOOKUP(MAX(0,I726-ROUNDUP(IF(I726&lt;=158333,54167,I726*LOOKUP(I726,{0,158334,300000,550000,708331},{0,0.3,0.2,0.1,0})+LOOKUP(I726,{0,158334,300000,550000,708331},{0,6667,36667,91667,162500})),0)-LOOKUP(I726,{0,2120834,2162500,2204167,2245834},{48334,40000,26667,13334,0})),{0,162501,275001,579167,750001,1500001,3333334},{0.05105,0.1021,0.2042,0.23483,0.33693,0.4084,0.45945})-LOOKUP(MAX(0,I726-ROUNDUP(IF(I726&lt;=158333,54167,I726*LOOKUP(I726,{0,158334,300000,550000,708331},{0,0.3,0.2,0.1,0})+LOOKUP(I726,{0,158334,300000,550000,708331},{0,6667,36667,91667,162500})),0)-LOOKUP(I726,{0,2120834,2162500,2204167,2245834},{48334,40000,26667,13334,0})),{0,162501,275001,579167,750001,1500001,3333334},{0,8296,36374,54113,130688,237893,408061}),-1))</f>
        <v/>
      </c>
      <c r="K726" s="25">
        <f>IF(AND(D726&gt;0,C726&gt;=E726),ROUND(B726*D726,0),0)</f>
        <v/>
      </c>
      <c r="L726" s="25">
        <f>ROUND(K726*0.14575,0)</f>
        <v/>
      </c>
      <c r="M726" s="25">
        <f>IF(K726=0,0,ROUNDDOWN(ROUND((K726-L726)*LOOKUP(I726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726" s="25">
        <f>B726*C726+K726</f>
        <v/>
      </c>
      <c r="O726" s="25">
        <f>H726*C726+L726</f>
        <v/>
      </c>
      <c r="P726" s="25">
        <f>J726*C726+M726</f>
        <v/>
      </c>
      <c r="Q726" s="25">
        <f>IF(F726=1,IF(N726&lt;741000,0,IF(N726&lt;2191000,N726-740000,IF(N726&lt;2193000,1451000,IF(N726&lt;2196000,1453000,IF(N726&lt;2200000,1456000,IF(N726&lt;6600000,ROUND(IF(FLOOR(N726,4000)&lt;=3600000,FLOOR(N726,4000)*0.7-80000,FLOOR(N726,4000)*0.8-440000),0),IF(N726&lt;=8500000,ROUNDDOWN(N726*0.9-1100000,0),N726-1950000))))))),IF(N726&lt;651000,0,IF(N726&lt;1900000,N726-650000,IF(N726&lt;6600000,ROUND(IF(FLOOR(N726,4000)&lt;=3600000,FLOOR(N726,4000)*0.7-80000,FLOOR(N726,4000)*0.8-440000),0),IF(N726&lt;=8500000,ROUNDDOWN(N726*0.9-1100000,0),N726-1950000)))))</f>
        <v/>
      </c>
      <c r="R726" s="25">
        <f>IF(F726=1,LOOKUP(Q726,{0,4890001,6550001,23500001},{1040000,670000,620000,0}),LOOKUP(Q726,{0,1320001,3360001,4890001,6550001,23500001},{950000,880000,680000,630000,580000,0}))</f>
        <v/>
      </c>
      <c r="S726" s="25">
        <f>MAX(0,ROUNDDOWN(Q726-O726-R726-G726,-3))</f>
        <v/>
      </c>
      <c r="T726" s="25">
        <f>IF(S726&lt;=0,0,ROUNDDOWN(S726*LOOKUP(S726,{0,1950001,3300001,6950001,9000001,18000001,40000001},{0.05,0.1,0.2,0.23,0.33,0.4,0.45})-LOOKUP(S726,{0,1950001,3300001,6950001,9000001,18000001,40000001},{0,97500,427500,636000,1536000,2796000,4796000}),0)+ROUNDDOWN(ROUNDDOWN(S726*LOOKUP(S726,{0,1950001,3300001,6950001,9000001,18000001,40000001},{0.05,0.1,0.2,0.23,0.33,0.4,0.45})-LOOKUP(S726,{0,1950001,3300001,6950001,9000001,18000001,40000001},{0,97500,427500,636000,1536000,2796000,4796000}),0)*0.021,0))</f>
        <v/>
      </c>
      <c r="U726" s="25">
        <f>P726-T726</f>
        <v/>
      </c>
      <c r="V726" s="26">
        <f>IF(AND(P726&gt;0,T726=0),1,0)</f>
        <v/>
      </c>
    </row>
    <row r="727">
      <c r="A727" t="inlineStr">
        <is>
          <t>1万円刻み</t>
        </is>
      </c>
      <c r="B727" s="25">
        <f>'4_1万円刻み'!$A$48</f>
        <v/>
      </c>
      <c r="C727" s="26" t="n">
        <v>5</v>
      </c>
      <c r="D727" s="27" t="n">
        <v>0</v>
      </c>
      <c r="E727" s="26" t="n">
        <v>7</v>
      </c>
      <c r="F727" s="26" t="n">
        <v>1</v>
      </c>
      <c r="G727" s="25" t="n">
        <v>0</v>
      </c>
      <c r="H727" s="25">
        <f>ROUND(B727*0.14575,0)</f>
        <v/>
      </c>
      <c r="I727" s="25">
        <f>B727-H727</f>
        <v/>
      </c>
      <c r="J727" s="25">
        <f>IF(MAX(0,I727-ROUNDUP(IF(I727&lt;=158333,54167,I727*LOOKUP(I727,{0,158334,300000,550000,708331},{0,0.3,0.2,0.1,0})+LOOKUP(I727,{0,158334,300000,550000,708331},{0,6667,36667,91667,162500})),0)-LOOKUP(I727,{0,2120834,2162500,2204167,2245834},{48334,40000,26667,13334,0}))&lt;=0,0,ROUND(MAX(0,I727-ROUNDUP(IF(I727&lt;=158333,54167,I727*LOOKUP(I727,{0,158334,300000,550000,708331},{0,0.3,0.2,0.1,0})+LOOKUP(I727,{0,158334,300000,550000,708331},{0,6667,36667,91667,162500})),0)-LOOKUP(I727,{0,2120834,2162500,2204167,2245834},{48334,40000,26667,13334,0}))*LOOKUP(MAX(0,I727-ROUNDUP(IF(I727&lt;=158333,54167,I727*LOOKUP(I727,{0,158334,300000,550000,708331},{0,0.3,0.2,0.1,0})+LOOKUP(I727,{0,158334,300000,550000,708331},{0,6667,36667,91667,162500})),0)-LOOKUP(I727,{0,2120834,2162500,2204167,2245834},{48334,40000,26667,13334,0})),{0,162501,275001,579167,750001,1500001,3333334},{0.05105,0.1021,0.2042,0.23483,0.33693,0.4084,0.45945})-LOOKUP(MAX(0,I727-ROUNDUP(IF(I727&lt;=158333,54167,I727*LOOKUP(I727,{0,158334,300000,550000,708331},{0,0.3,0.2,0.1,0})+LOOKUP(I727,{0,158334,300000,550000,708331},{0,6667,36667,91667,162500})),0)-LOOKUP(I727,{0,2120834,2162500,2204167,2245834},{48334,40000,26667,13334,0})),{0,162501,275001,579167,750001,1500001,3333334},{0,8296,36374,54113,130688,237893,408061}),-1))</f>
        <v/>
      </c>
      <c r="K727" s="25">
        <f>IF(AND(D727&gt;0,C727&gt;=E727),ROUND(B727*D727,0),0)</f>
        <v/>
      </c>
      <c r="L727" s="25">
        <f>ROUND(K727*0.14575,0)</f>
        <v/>
      </c>
      <c r="M727" s="25">
        <f>IF(K727=0,0,ROUNDDOWN(ROUND((K727-L727)*LOOKUP(I727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727" s="25">
        <f>B727*C727+K727</f>
        <v/>
      </c>
      <c r="O727" s="25">
        <f>H727*C727+L727</f>
        <v/>
      </c>
      <c r="P727" s="25">
        <f>J727*C727+M727</f>
        <v/>
      </c>
      <c r="Q727" s="25">
        <f>IF(F727=1,IF(N727&lt;741000,0,IF(N727&lt;2191000,N727-740000,IF(N727&lt;2193000,1451000,IF(N727&lt;2196000,1453000,IF(N727&lt;2200000,1456000,IF(N727&lt;6600000,ROUND(IF(FLOOR(N727,4000)&lt;=3600000,FLOOR(N727,4000)*0.7-80000,FLOOR(N727,4000)*0.8-440000),0),IF(N727&lt;=8500000,ROUNDDOWN(N727*0.9-1100000,0),N727-1950000))))))),IF(N727&lt;651000,0,IF(N727&lt;1900000,N727-650000,IF(N727&lt;6600000,ROUND(IF(FLOOR(N727,4000)&lt;=3600000,FLOOR(N727,4000)*0.7-80000,FLOOR(N727,4000)*0.8-440000),0),IF(N727&lt;=8500000,ROUNDDOWN(N727*0.9-1100000,0),N727-1950000)))))</f>
        <v/>
      </c>
      <c r="R727" s="25">
        <f>IF(F727=1,LOOKUP(Q727,{0,4890001,6550001,23500001},{1040000,670000,620000,0}),LOOKUP(Q727,{0,1320001,3360001,4890001,6550001,23500001},{950000,880000,680000,630000,580000,0}))</f>
        <v/>
      </c>
      <c r="S727" s="25">
        <f>MAX(0,ROUNDDOWN(Q727-O727-R727-G727,-3))</f>
        <v/>
      </c>
      <c r="T727" s="25">
        <f>IF(S727&lt;=0,0,ROUNDDOWN(S727*LOOKUP(S727,{0,1950001,3300001,6950001,9000001,18000001,40000001},{0.05,0.1,0.2,0.23,0.33,0.4,0.45})-LOOKUP(S727,{0,1950001,3300001,6950001,9000001,18000001,40000001},{0,97500,427500,636000,1536000,2796000,4796000}),0)+ROUNDDOWN(ROUNDDOWN(S727*LOOKUP(S727,{0,1950001,3300001,6950001,9000001,18000001,40000001},{0.05,0.1,0.2,0.23,0.33,0.4,0.45})-LOOKUP(S727,{0,1950001,3300001,6950001,9000001,18000001,40000001},{0,97500,427500,636000,1536000,2796000,4796000}),0)*0.021,0))</f>
        <v/>
      </c>
      <c r="U727" s="25">
        <f>P727-T727</f>
        <v/>
      </c>
      <c r="V727" s="26">
        <f>IF(AND(P727&gt;0,T727=0),1,0)</f>
        <v/>
      </c>
    </row>
    <row r="728">
      <c r="A728" t="inlineStr">
        <is>
          <t>1万円刻み</t>
        </is>
      </c>
      <c r="B728" s="25">
        <f>'4_1万円刻み'!$A$48</f>
        <v/>
      </c>
      <c r="C728" s="26" t="n">
        <v>6</v>
      </c>
      <c r="D728" s="27" t="n">
        <v>0</v>
      </c>
      <c r="E728" s="26" t="n">
        <v>7</v>
      </c>
      <c r="F728" s="26" t="n">
        <v>1</v>
      </c>
      <c r="G728" s="25" t="n">
        <v>0</v>
      </c>
      <c r="H728" s="25">
        <f>ROUND(B728*0.14575,0)</f>
        <v/>
      </c>
      <c r="I728" s="25">
        <f>B728-H728</f>
        <v/>
      </c>
      <c r="J728" s="25">
        <f>IF(MAX(0,I728-ROUNDUP(IF(I728&lt;=158333,54167,I728*LOOKUP(I728,{0,158334,300000,550000,708331},{0,0.3,0.2,0.1,0})+LOOKUP(I728,{0,158334,300000,550000,708331},{0,6667,36667,91667,162500})),0)-LOOKUP(I728,{0,2120834,2162500,2204167,2245834},{48334,40000,26667,13334,0}))&lt;=0,0,ROUND(MAX(0,I728-ROUNDUP(IF(I728&lt;=158333,54167,I728*LOOKUP(I728,{0,158334,300000,550000,708331},{0,0.3,0.2,0.1,0})+LOOKUP(I728,{0,158334,300000,550000,708331},{0,6667,36667,91667,162500})),0)-LOOKUP(I728,{0,2120834,2162500,2204167,2245834},{48334,40000,26667,13334,0}))*LOOKUP(MAX(0,I728-ROUNDUP(IF(I728&lt;=158333,54167,I728*LOOKUP(I728,{0,158334,300000,550000,708331},{0,0.3,0.2,0.1,0})+LOOKUP(I728,{0,158334,300000,550000,708331},{0,6667,36667,91667,162500})),0)-LOOKUP(I728,{0,2120834,2162500,2204167,2245834},{48334,40000,26667,13334,0})),{0,162501,275001,579167,750001,1500001,3333334},{0.05105,0.1021,0.2042,0.23483,0.33693,0.4084,0.45945})-LOOKUP(MAX(0,I728-ROUNDUP(IF(I728&lt;=158333,54167,I728*LOOKUP(I728,{0,158334,300000,550000,708331},{0,0.3,0.2,0.1,0})+LOOKUP(I728,{0,158334,300000,550000,708331},{0,6667,36667,91667,162500})),0)-LOOKUP(I728,{0,2120834,2162500,2204167,2245834},{48334,40000,26667,13334,0})),{0,162501,275001,579167,750001,1500001,3333334},{0,8296,36374,54113,130688,237893,408061}),-1))</f>
        <v/>
      </c>
      <c r="K728" s="25">
        <f>IF(AND(D728&gt;0,C728&gt;=E728),ROUND(B728*D728,0),0)</f>
        <v/>
      </c>
      <c r="L728" s="25">
        <f>ROUND(K728*0.14575,0)</f>
        <v/>
      </c>
      <c r="M728" s="25">
        <f>IF(K728=0,0,ROUNDDOWN(ROUND((K728-L728)*LOOKUP(I728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728" s="25">
        <f>B728*C728+K728</f>
        <v/>
      </c>
      <c r="O728" s="25">
        <f>H728*C728+L728</f>
        <v/>
      </c>
      <c r="P728" s="25">
        <f>J728*C728+M728</f>
        <v/>
      </c>
      <c r="Q728" s="25">
        <f>IF(F728=1,IF(N728&lt;741000,0,IF(N728&lt;2191000,N728-740000,IF(N728&lt;2193000,1451000,IF(N728&lt;2196000,1453000,IF(N728&lt;2200000,1456000,IF(N728&lt;6600000,ROUND(IF(FLOOR(N728,4000)&lt;=3600000,FLOOR(N728,4000)*0.7-80000,FLOOR(N728,4000)*0.8-440000),0),IF(N728&lt;=8500000,ROUNDDOWN(N728*0.9-1100000,0),N728-1950000))))))),IF(N728&lt;651000,0,IF(N728&lt;1900000,N728-650000,IF(N728&lt;6600000,ROUND(IF(FLOOR(N728,4000)&lt;=3600000,FLOOR(N728,4000)*0.7-80000,FLOOR(N728,4000)*0.8-440000),0),IF(N728&lt;=8500000,ROUNDDOWN(N728*0.9-1100000,0),N728-1950000)))))</f>
        <v/>
      </c>
      <c r="R728" s="25">
        <f>IF(F728=1,LOOKUP(Q728,{0,4890001,6550001,23500001},{1040000,670000,620000,0}),LOOKUP(Q728,{0,1320001,3360001,4890001,6550001,23500001},{950000,880000,680000,630000,580000,0}))</f>
        <v/>
      </c>
      <c r="S728" s="25">
        <f>MAX(0,ROUNDDOWN(Q728-O728-R728-G728,-3))</f>
        <v/>
      </c>
      <c r="T728" s="25">
        <f>IF(S728&lt;=0,0,ROUNDDOWN(S728*LOOKUP(S728,{0,1950001,3300001,6950001,9000001,18000001,40000001},{0.05,0.1,0.2,0.23,0.33,0.4,0.45})-LOOKUP(S728,{0,1950001,3300001,6950001,9000001,18000001,40000001},{0,97500,427500,636000,1536000,2796000,4796000}),0)+ROUNDDOWN(ROUNDDOWN(S728*LOOKUP(S728,{0,1950001,3300001,6950001,9000001,18000001,40000001},{0.05,0.1,0.2,0.23,0.33,0.4,0.45})-LOOKUP(S728,{0,1950001,3300001,6950001,9000001,18000001,40000001},{0,97500,427500,636000,1536000,2796000,4796000}),0)*0.021,0))</f>
        <v/>
      </c>
      <c r="U728" s="25">
        <f>P728-T728</f>
        <v/>
      </c>
      <c r="V728" s="26">
        <f>IF(AND(P728&gt;0,T728=0),1,0)</f>
        <v/>
      </c>
    </row>
    <row r="729">
      <c r="A729" t="inlineStr">
        <is>
          <t>1万円刻み</t>
        </is>
      </c>
      <c r="B729" s="25">
        <f>'4_1万円刻み'!$A$48</f>
        <v/>
      </c>
      <c r="C729" s="26" t="n">
        <v>7</v>
      </c>
      <c r="D729" s="27" t="n">
        <v>0</v>
      </c>
      <c r="E729" s="26" t="n">
        <v>7</v>
      </c>
      <c r="F729" s="26" t="n">
        <v>1</v>
      </c>
      <c r="G729" s="25" t="n">
        <v>0</v>
      </c>
      <c r="H729" s="25">
        <f>ROUND(B729*0.14575,0)</f>
        <v/>
      </c>
      <c r="I729" s="25">
        <f>B729-H729</f>
        <v/>
      </c>
      <c r="J729" s="25">
        <f>IF(MAX(0,I729-ROUNDUP(IF(I729&lt;=158333,54167,I729*LOOKUP(I729,{0,158334,300000,550000,708331},{0,0.3,0.2,0.1,0})+LOOKUP(I729,{0,158334,300000,550000,708331},{0,6667,36667,91667,162500})),0)-LOOKUP(I729,{0,2120834,2162500,2204167,2245834},{48334,40000,26667,13334,0}))&lt;=0,0,ROUND(MAX(0,I729-ROUNDUP(IF(I729&lt;=158333,54167,I729*LOOKUP(I729,{0,158334,300000,550000,708331},{0,0.3,0.2,0.1,0})+LOOKUP(I729,{0,158334,300000,550000,708331},{0,6667,36667,91667,162500})),0)-LOOKUP(I729,{0,2120834,2162500,2204167,2245834},{48334,40000,26667,13334,0}))*LOOKUP(MAX(0,I729-ROUNDUP(IF(I729&lt;=158333,54167,I729*LOOKUP(I729,{0,158334,300000,550000,708331},{0,0.3,0.2,0.1,0})+LOOKUP(I729,{0,158334,300000,550000,708331},{0,6667,36667,91667,162500})),0)-LOOKUP(I729,{0,2120834,2162500,2204167,2245834},{48334,40000,26667,13334,0})),{0,162501,275001,579167,750001,1500001,3333334},{0.05105,0.1021,0.2042,0.23483,0.33693,0.4084,0.45945})-LOOKUP(MAX(0,I729-ROUNDUP(IF(I729&lt;=158333,54167,I729*LOOKUP(I729,{0,158334,300000,550000,708331},{0,0.3,0.2,0.1,0})+LOOKUP(I729,{0,158334,300000,550000,708331},{0,6667,36667,91667,162500})),0)-LOOKUP(I729,{0,2120834,2162500,2204167,2245834},{48334,40000,26667,13334,0})),{0,162501,275001,579167,750001,1500001,3333334},{0,8296,36374,54113,130688,237893,408061}),-1))</f>
        <v/>
      </c>
      <c r="K729" s="25">
        <f>IF(AND(D729&gt;0,C729&gt;=E729),ROUND(B729*D729,0),0)</f>
        <v/>
      </c>
      <c r="L729" s="25">
        <f>ROUND(K729*0.14575,0)</f>
        <v/>
      </c>
      <c r="M729" s="25">
        <f>IF(K729=0,0,ROUNDDOWN(ROUND((K729-L729)*LOOKUP(I729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729" s="25">
        <f>B729*C729+K729</f>
        <v/>
      </c>
      <c r="O729" s="25">
        <f>H729*C729+L729</f>
        <v/>
      </c>
      <c r="P729" s="25">
        <f>J729*C729+M729</f>
        <v/>
      </c>
      <c r="Q729" s="25">
        <f>IF(F729=1,IF(N729&lt;741000,0,IF(N729&lt;2191000,N729-740000,IF(N729&lt;2193000,1451000,IF(N729&lt;2196000,1453000,IF(N729&lt;2200000,1456000,IF(N729&lt;6600000,ROUND(IF(FLOOR(N729,4000)&lt;=3600000,FLOOR(N729,4000)*0.7-80000,FLOOR(N729,4000)*0.8-440000),0),IF(N729&lt;=8500000,ROUNDDOWN(N729*0.9-1100000,0),N729-1950000))))))),IF(N729&lt;651000,0,IF(N729&lt;1900000,N729-650000,IF(N729&lt;6600000,ROUND(IF(FLOOR(N729,4000)&lt;=3600000,FLOOR(N729,4000)*0.7-80000,FLOOR(N729,4000)*0.8-440000),0),IF(N729&lt;=8500000,ROUNDDOWN(N729*0.9-1100000,0),N729-1950000)))))</f>
        <v/>
      </c>
      <c r="R729" s="25">
        <f>IF(F729=1,LOOKUP(Q729,{0,4890001,6550001,23500001},{1040000,670000,620000,0}),LOOKUP(Q729,{0,1320001,3360001,4890001,6550001,23500001},{950000,880000,680000,630000,580000,0}))</f>
        <v/>
      </c>
      <c r="S729" s="25">
        <f>MAX(0,ROUNDDOWN(Q729-O729-R729-G729,-3))</f>
        <v/>
      </c>
      <c r="T729" s="25">
        <f>IF(S729&lt;=0,0,ROUNDDOWN(S729*LOOKUP(S729,{0,1950001,3300001,6950001,9000001,18000001,40000001},{0.05,0.1,0.2,0.23,0.33,0.4,0.45})-LOOKUP(S729,{0,1950001,3300001,6950001,9000001,18000001,40000001},{0,97500,427500,636000,1536000,2796000,4796000}),0)+ROUNDDOWN(ROUNDDOWN(S729*LOOKUP(S729,{0,1950001,3300001,6950001,9000001,18000001,40000001},{0.05,0.1,0.2,0.23,0.33,0.4,0.45})-LOOKUP(S729,{0,1950001,3300001,6950001,9000001,18000001,40000001},{0,97500,427500,636000,1536000,2796000,4796000}),0)*0.021,0))</f>
        <v/>
      </c>
      <c r="U729" s="25">
        <f>P729-T729</f>
        <v/>
      </c>
      <c r="V729" s="26">
        <f>IF(AND(P729&gt;0,T729=0),1,0)</f>
        <v/>
      </c>
    </row>
    <row r="730">
      <c r="A730" t="inlineStr">
        <is>
          <t>1万円刻み</t>
        </is>
      </c>
      <c r="B730" s="25">
        <f>'4_1万円刻み'!$A$48</f>
        <v/>
      </c>
      <c r="C730" s="26" t="n">
        <v>8</v>
      </c>
      <c r="D730" s="27" t="n">
        <v>0</v>
      </c>
      <c r="E730" s="26" t="n">
        <v>7</v>
      </c>
      <c r="F730" s="26" t="n">
        <v>1</v>
      </c>
      <c r="G730" s="25" t="n">
        <v>0</v>
      </c>
      <c r="H730" s="25">
        <f>ROUND(B730*0.14575,0)</f>
        <v/>
      </c>
      <c r="I730" s="25">
        <f>B730-H730</f>
        <v/>
      </c>
      <c r="J730" s="25">
        <f>IF(MAX(0,I730-ROUNDUP(IF(I730&lt;=158333,54167,I730*LOOKUP(I730,{0,158334,300000,550000,708331},{0,0.3,0.2,0.1,0})+LOOKUP(I730,{0,158334,300000,550000,708331},{0,6667,36667,91667,162500})),0)-LOOKUP(I730,{0,2120834,2162500,2204167,2245834},{48334,40000,26667,13334,0}))&lt;=0,0,ROUND(MAX(0,I730-ROUNDUP(IF(I730&lt;=158333,54167,I730*LOOKUP(I730,{0,158334,300000,550000,708331},{0,0.3,0.2,0.1,0})+LOOKUP(I730,{0,158334,300000,550000,708331},{0,6667,36667,91667,162500})),0)-LOOKUP(I730,{0,2120834,2162500,2204167,2245834},{48334,40000,26667,13334,0}))*LOOKUP(MAX(0,I730-ROUNDUP(IF(I730&lt;=158333,54167,I730*LOOKUP(I730,{0,158334,300000,550000,708331},{0,0.3,0.2,0.1,0})+LOOKUP(I730,{0,158334,300000,550000,708331},{0,6667,36667,91667,162500})),0)-LOOKUP(I730,{0,2120834,2162500,2204167,2245834},{48334,40000,26667,13334,0})),{0,162501,275001,579167,750001,1500001,3333334},{0.05105,0.1021,0.2042,0.23483,0.33693,0.4084,0.45945})-LOOKUP(MAX(0,I730-ROUNDUP(IF(I730&lt;=158333,54167,I730*LOOKUP(I730,{0,158334,300000,550000,708331},{0,0.3,0.2,0.1,0})+LOOKUP(I730,{0,158334,300000,550000,708331},{0,6667,36667,91667,162500})),0)-LOOKUP(I730,{0,2120834,2162500,2204167,2245834},{48334,40000,26667,13334,0})),{0,162501,275001,579167,750001,1500001,3333334},{0,8296,36374,54113,130688,237893,408061}),-1))</f>
        <v/>
      </c>
      <c r="K730" s="25">
        <f>IF(AND(D730&gt;0,C730&gt;=E730),ROUND(B730*D730,0),0)</f>
        <v/>
      </c>
      <c r="L730" s="25">
        <f>ROUND(K730*0.14575,0)</f>
        <v/>
      </c>
      <c r="M730" s="25">
        <f>IF(K730=0,0,ROUNDDOWN(ROUND((K730-L730)*LOOKUP(I730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730" s="25">
        <f>B730*C730+K730</f>
        <v/>
      </c>
      <c r="O730" s="25">
        <f>H730*C730+L730</f>
        <v/>
      </c>
      <c r="P730" s="25">
        <f>J730*C730+M730</f>
        <v/>
      </c>
      <c r="Q730" s="25">
        <f>IF(F730=1,IF(N730&lt;741000,0,IF(N730&lt;2191000,N730-740000,IF(N730&lt;2193000,1451000,IF(N730&lt;2196000,1453000,IF(N730&lt;2200000,1456000,IF(N730&lt;6600000,ROUND(IF(FLOOR(N730,4000)&lt;=3600000,FLOOR(N730,4000)*0.7-80000,FLOOR(N730,4000)*0.8-440000),0),IF(N730&lt;=8500000,ROUNDDOWN(N730*0.9-1100000,0),N730-1950000))))))),IF(N730&lt;651000,0,IF(N730&lt;1900000,N730-650000,IF(N730&lt;6600000,ROUND(IF(FLOOR(N730,4000)&lt;=3600000,FLOOR(N730,4000)*0.7-80000,FLOOR(N730,4000)*0.8-440000),0),IF(N730&lt;=8500000,ROUNDDOWN(N730*0.9-1100000,0),N730-1950000)))))</f>
        <v/>
      </c>
      <c r="R730" s="25">
        <f>IF(F730=1,LOOKUP(Q730,{0,4890001,6550001,23500001},{1040000,670000,620000,0}),LOOKUP(Q730,{0,1320001,3360001,4890001,6550001,23500001},{950000,880000,680000,630000,580000,0}))</f>
        <v/>
      </c>
      <c r="S730" s="25">
        <f>MAX(0,ROUNDDOWN(Q730-O730-R730-G730,-3))</f>
        <v/>
      </c>
      <c r="T730" s="25">
        <f>IF(S730&lt;=0,0,ROUNDDOWN(S730*LOOKUP(S730,{0,1950001,3300001,6950001,9000001,18000001,40000001},{0.05,0.1,0.2,0.23,0.33,0.4,0.45})-LOOKUP(S730,{0,1950001,3300001,6950001,9000001,18000001,40000001},{0,97500,427500,636000,1536000,2796000,4796000}),0)+ROUNDDOWN(ROUNDDOWN(S730*LOOKUP(S730,{0,1950001,3300001,6950001,9000001,18000001,40000001},{0.05,0.1,0.2,0.23,0.33,0.4,0.45})-LOOKUP(S730,{0,1950001,3300001,6950001,9000001,18000001,40000001},{0,97500,427500,636000,1536000,2796000,4796000}),0)*0.021,0))</f>
        <v/>
      </c>
      <c r="U730" s="25">
        <f>P730-T730</f>
        <v/>
      </c>
      <c r="V730" s="26">
        <f>IF(AND(P730&gt;0,T730=0),1,0)</f>
        <v/>
      </c>
    </row>
    <row r="731">
      <c r="A731" t="inlineStr">
        <is>
          <t>1万円刻み</t>
        </is>
      </c>
      <c r="B731" s="25">
        <f>'4_1万円刻み'!$A$48</f>
        <v/>
      </c>
      <c r="C731" s="26" t="n">
        <v>9</v>
      </c>
      <c r="D731" s="27" t="n">
        <v>0</v>
      </c>
      <c r="E731" s="26" t="n">
        <v>7</v>
      </c>
      <c r="F731" s="26" t="n">
        <v>1</v>
      </c>
      <c r="G731" s="25" t="n">
        <v>0</v>
      </c>
      <c r="H731" s="25">
        <f>ROUND(B731*0.14575,0)</f>
        <v/>
      </c>
      <c r="I731" s="25">
        <f>B731-H731</f>
        <v/>
      </c>
      <c r="J731" s="25">
        <f>IF(MAX(0,I731-ROUNDUP(IF(I731&lt;=158333,54167,I731*LOOKUP(I731,{0,158334,300000,550000,708331},{0,0.3,0.2,0.1,0})+LOOKUP(I731,{0,158334,300000,550000,708331},{0,6667,36667,91667,162500})),0)-LOOKUP(I731,{0,2120834,2162500,2204167,2245834},{48334,40000,26667,13334,0}))&lt;=0,0,ROUND(MAX(0,I731-ROUNDUP(IF(I731&lt;=158333,54167,I731*LOOKUP(I731,{0,158334,300000,550000,708331},{0,0.3,0.2,0.1,0})+LOOKUP(I731,{0,158334,300000,550000,708331},{0,6667,36667,91667,162500})),0)-LOOKUP(I731,{0,2120834,2162500,2204167,2245834},{48334,40000,26667,13334,0}))*LOOKUP(MAX(0,I731-ROUNDUP(IF(I731&lt;=158333,54167,I731*LOOKUP(I731,{0,158334,300000,550000,708331},{0,0.3,0.2,0.1,0})+LOOKUP(I731,{0,158334,300000,550000,708331},{0,6667,36667,91667,162500})),0)-LOOKUP(I731,{0,2120834,2162500,2204167,2245834},{48334,40000,26667,13334,0})),{0,162501,275001,579167,750001,1500001,3333334},{0.05105,0.1021,0.2042,0.23483,0.33693,0.4084,0.45945})-LOOKUP(MAX(0,I731-ROUNDUP(IF(I731&lt;=158333,54167,I731*LOOKUP(I731,{0,158334,300000,550000,708331},{0,0.3,0.2,0.1,0})+LOOKUP(I731,{0,158334,300000,550000,708331},{0,6667,36667,91667,162500})),0)-LOOKUP(I731,{0,2120834,2162500,2204167,2245834},{48334,40000,26667,13334,0})),{0,162501,275001,579167,750001,1500001,3333334},{0,8296,36374,54113,130688,237893,408061}),-1))</f>
        <v/>
      </c>
      <c r="K731" s="25">
        <f>IF(AND(D731&gt;0,C731&gt;=E731),ROUND(B731*D731,0),0)</f>
        <v/>
      </c>
      <c r="L731" s="25">
        <f>ROUND(K731*0.14575,0)</f>
        <v/>
      </c>
      <c r="M731" s="25">
        <f>IF(K731=0,0,ROUNDDOWN(ROUND((K731-L731)*LOOKUP(I731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731" s="25">
        <f>B731*C731+K731</f>
        <v/>
      </c>
      <c r="O731" s="25">
        <f>H731*C731+L731</f>
        <v/>
      </c>
      <c r="P731" s="25">
        <f>J731*C731+M731</f>
        <v/>
      </c>
      <c r="Q731" s="25">
        <f>IF(F731=1,IF(N731&lt;741000,0,IF(N731&lt;2191000,N731-740000,IF(N731&lt;2193000,1451000,IF(N731&lt;2196000,1453000,IF(N731&lt;2200000,1456000,IF(N731&lt;6600000,ROUND(IF(FLOOR(N731,4000)&lt;=3600000,FLOOR(N731,4000)*0.7-80000,FLOOR(N731,4000)*0.8-440000),0),IF(N731&lt;=8500000,ROUNDDOWN(N731*0.9-1100000,0),N731-1950000))))))),IF(N731&lt;651000,0,IF(N731&lt;1900000,N731-650000,IF(N731&lt;6600000,ROUND(IF(FLOOR(N731,4000)&lt;=3600000,FLOOR(N731,4000)*0.7-80000,FLOOR(N731,4000)*0.8-440000),0),IF(N731&lt;=8500000,ROUNDDOWN(N731*0.9-1100000,0),N731-1950000)))))</f>
        <v/>
      </c>
      <c r="R731" s="25">
        <f>IF(F731=1,LOOKUP(Q731,{0,4890001,6550001,23500001},{1040000,670000,620000,0}),LOOKUP(Q731,{0,1320001,3360001,4890001,6550001,23500001},{950000,880000,680000,630000,580000,0}))</f>
        <v/>
      </c>
      <c r="S731" s="25">
        <f>MAX(0,ROUNDDOWN(Q731-O731-R731-G731,-3))</f>
        <v/>
      </c>
      <c r="T731" s="25">
        <f>IF(S731&lt;=0,0,ROUNDDOWN(S731*LOOKUP(S731,{0,1950001,3300001,6950001,9000001,18000001,40000001},{0.05,0.1,0.2,0.23,0.33,0.4,0.45})-LOOKUP(S731,{0,1950001,3300001,6950001,9000001,18000001,40000001},{0,97500,427500,636000,1536000,2796000,4796000}),0)+ROUNDDOWN(ROUNDDOWN(S731*LOOKUP(S731,{0,1950001,3300001,6950001,9000001,18000001,40000001},{0.05,0.1,0.2,0.23,0.33,0.4,0.45})-LOOKUP(S731,{0,1950001,3300001,6950001,9000001,18000001,40000001},{0,97500,427500,636000,1536000,2796000,4796000}),0)*0.021,0))</f>
        <v/>
      </c>
      <c r="U731" s="25">
        <f>P731-T731</f>
        <v/>
      </c>
      <c r="V731" s="26">
        <f>IF(AND(P731&gt;0,T731=0),1,0)</f>
        <v/>
      </c>
    </row>
    <row r="732">
      <c r="A732" t="inlineStr">
        <is>
          <t>1万円刻み</t>
        </is>
      </c>
      <c r="B732" s="25">
        <f>'4_1万円刻み'!$A$48</f>
        <v/>
      </c>
      <c r="C732" s="26" t="n">
        <v>10</v>
      </c>
      <c r="D732" s="27" t="n">
        <v>0</v>
      </c>
      <c r="E732" s="26" t="n">
        <v>7</v>
      </c>
      <c r="F732" s="26" t="n">
        <v>1</v>
      </c>
      <c r="G732" s="25" t="n">
        <v>0</v>
      </c>
      <c r="H732" s="25">
        <f>ROUND(B732*0.14575,0)</f>
        <v/>
      </c>
      <c r="I732" s="25">
        <f>B732-H732</f>
        <v/>
      </c>
      <c r="J732" s="25">
        <f>IF(MAX(0,I732-ROUNDUP(IF(I732&lt;=158333,54167,I732*LOOKUP(I732,{0,158334,300000,550000,708331},{0,0.3,0.2,0.1,0})+LOOKUP(I732,{0,158334,300000,550000,708331},{0,6667,36667,91667,162500})),0)-LOOKUP(I732,{0,2120834,2162500,2204167,2245834},{48334,40000,26667,13334,0}))&lt;=0,0,ROUND(MAX(0,I732-ROUNDUP(IF(I732&lt;=158333,54167,I732*LOOKUP(I732,{0,158334,300000,550000,708331},{0,0.3,0.2,0.1,0})+LOOKUP(I732,{0,158334,300000,550000,708331},{0,6667,36667,91667,162500})),0)-LOOKUP(I732,{0,2120834,2162500,2204167,2245834},{48334,40000,26667,13334,0}))*LOOKUP(MAX(0,I732-ROUNDUP(IF(I732&lt;=158333,54167,I732*LOOKUP(I732,{0,158334,300000,550000,708331},{0,0.3,0.2,0.1,0})+LOOKUP(I732,{0,158334,300000,550000,708331},{0,6667,36667,91667,162500})),0)-LOOKUP(I732,{0,2120834,2162500,2204167,2245834},{48334,40000,26667,13334,0})),{0,162501,275001,579167,750001,1500001,3333334},{0.05105,0.1021,0.2042,0.23483,0.33693,0.4084,0.45945})-LOOKUP(MAX(0,I732-ROUNDUP(IF(I732&lt;=158333,54167,I732*LOOKUP(I732,{0,158334,300000,550000,708331},{0,0.3,0.2,0.1,0})+LOOKUP(I732,{0,158334,300000,550000,708331},{0,6667,36667,91667,162500})),0)-LOOKUP(I732,{0,2120834,2162500,2204167,2245834},{48334,40000,26667,13334,0})),{0,162501,275001,579167,750001,1500001,3333334},{0,8296,36374,54113,130688,237893,408061}),-1))</f>
        <v/>
      </c>
      <c r="K732" s="25">
        <f>IF(AND(D732&gt;0,C732&gt;=E732),ROUND(B732*D732,0),0)</f>
        <v/>
      </c>
      <c r="L732" s="25">
        <f>ROUND(K732*0.14575,0)</f>
        <v/>
      </c>
      <c r="M732" s="25">
        <f>IF(K732=0,0,ROUNDDOWN(ROUND((K732-L732)*LOOKUP(I732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732" s="25">
        <f>B732*C732+K732</f>
        <v/>
      </c>
      <c r="O732" s="25">
        <f>H732*C732+L732</f>
        <v/>
      </c>
      <c r="P732" s="25">
        <f>J732*C732+M732</f>
        <v/>
      </c>
      <c r="Q732" s="25">
        <f>IF(F732=1,IF(N732&lt;741000,0,IF(N732&lt;2191000,N732-740000,IF(N732&lt;2193000,1451000,IF(N732&lt;2196000,1453000,IF(N732&lt;2200000,1456000,IF(N732&lt;6600000,ROUND(IF(FLOOR(N732,4000)&lt;=3600000,FLOOR(N732,4000)*0.7-80000,FLOOR(N732,4000)*0.8-440000),0),IF(N732&lt;=8500000,ROUNDDOWN(N732*0.9-1100000,0),N732-1950000))))))),IF(N732&lt;651000,0,IF(N732&lt;1900000,N732-650000,IF(N732&lt;6600000,ROUND(IF(FLOOR(N732,4000)&lt;=3600000,FLOOR(N732,4000)*0.7-80000,FLOOR(N732,4000)*0.8-440000),0),IF(N732&lt;=8500000,ROUNDDOWN(N732*0.9-1100000,0),N732-1950000)))))</f>
        <v/>
      </c>
      <c r="R732" s="25">
        <f>IF(F732=1,LOOKUP(Q732,{0,4890001,6550001,23500001},{1040000,670000,620000,0}),LOOKUP(Q732,{0,1320001,3360001,4890001,6550001,23500001},{950000,880000,680000,630000,580000,0}))</f>
        <v/>
      </c>
      <c r="S732" s="25">
        <f>MAX(0,ROUNDDOWN(Q732-O732-R732-G732,-3))</f>
        <v/>
      </c>
      <c r="T732" s="25">
        <f>IF(S732&lt;=0,0,ROUNDDOWN(S732*LOOKUP(S732,{0,1950001,3300001,6950001,9000001,18000001,40000001},{0.05,0.1,0.2,0.23,0.33,0.4,0.45})-LOOKUP(S732,{0,1950001,3300001,6950001,9000001,18000001,40000001},{0,97500,427500,636000,1536000,2796000,4796000}),0)+ROUNDDOWN(ROUNDDOWN(S732*LOOKUP(S732,{0,1950001,3300001,6950001,9000001,18000001,40000001},{0.05,0.1,0.2,0.23,0.33,0.4,0.45})-LOOKUP(S732,{0,1950001,3300001,6950001,9000001,18000001,40000001},{0,97500,427500,636000,1536000,2796000,4796000}),0)*0.021,0))</f>
        <v/>
      </c>
      <c r="U732" s="25">
        <f>P732-T732</f>
        <v/>
      </c>
      <c r="V732" s="26">
        <f>IF(AND(P732&gt;0,T732=0),1,0)</f>
        <v/>
      </c>
    </row>
    <row r="733">
      <c r="A733" t="inlineStr">
        <is>
          <t>1万円刻み</t>
        </is>
      </c>
      <c r="B733" s="25">
        <f>'4_1万円刻み'!$A$48</f>
        <v/>
      </c>
      <c r="C733" s="26" t="n">
        <v>11</v>
      </c>
      <c r="D733" s="27" t="n">
        <v>0</v>
      </c>
      <c r="E733" s="26" t="n">
        <v>7</v>
      </c>
      <c r="F733" s="26" t="n">
        <v>1</v>
      </c>
      <c r="G733" s="25" t="n">
        <v>0</v>
      </c>
      <c r="H733" s="25">
        <f>ROUND(B733*0.14575,0)</f>
        <v/>
      </c>
      <c r="I733" s="25">
        <f>B733-H733</f>
        <v/>
      </c>
      <c r="J733" s="25">
        <f>IF(MAX(0,I733-ROUNDUP(IF(I733&lt;=158333,54167,I733*LOOKUP(I733,{0,158334,300000,550000,708331},{0,0.3,0.2,0.1,0})+LOOKUP(I733,{0,158334,300000,550000,708331},{0,6667,36667,91667,162500})),0)-LOOKUP(I733,{0,2120834,2162500,2204167,2245834},{48334,40000,26667,13334,0}))&lt;=0,0,ROUND(MAX(0,I733-ROUNDUP(IF(I733&lt;=158333,54167,I733*LOOKUP(I733,{0,158334,300000,550000,708331},{0,0.3,0.2,0.1,0})+LOOKUP(I733,{0,158334,300000,550000,708331},{0,6667,36667,91667,162500})),0)-LOOKUP(I733,{0,2120834,2162500,2204167,2245834},{48334,40000,26667,13334,0}))*LOOKUP(MAX(0,I733-ROUNDUP(IF(I733&lt;=158333,54167,I733*LOOKUP(I733,{0,158334,300000,550000,708331},{0,0.3,0.2,0.1,0})+LOOKUP(I733,{0,158334,300000,550000,708331},{0,6667,36667,91667,162500})),0)-LOOKUP(I733,{0,2120834,2162500,2204167,2245834},{48334,40000,26667,13334,0})),{0,162501,275001,579167,750001,1500001,3333334},{0.05105,0.1021,0.2042,0.23483,0.33693,0.4084,0.45945})-LOOKUP(MAX(0,I733-ROUNDUP(IF(I733&lt;=158333,54167,I733*LOOKUP(I733,{0,158334,300000,550000,708331},{0,0.3,0.2,0.1,0})+LOOKUP(I733,{0,158334,300000,550000,708331},{0,6667,36667,91667,162500})),0)-LOOKUP(I733,{0,2120834,2162500,2204167,2245834},{48334,40000,26667,13334,0})),{0,162501,275001,579167,750001,1500001,3333334},{0,8296,36374,54113,130688,237893,408061}),-1))</f>
        <v/>
      </c>
      <c r="K733" s="25">
        <f>IF(AND(D733&gt;0,C733&gt;=E733),ROUND(B733*D733,0),0)</f>
        <v/>
      </c>
      <c r="L733" s="25">
        <f>ROUND(K733*0.14575,0)</f>
        <v/>
      </c>
      <c r="M733" s="25">
        <f>IF(K733=0,0,ROUNDDOWN(ROUND((K733-L733)*LOOKUP(I733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733" s="25">
        <f>B733*C733+K733</f>
        <v/>
      </c>
      <c r="O733" s="25">
        <f>H733*C733+L733</f>
        <v/>
      </c>
      <c r="P733" s="25">
        <f>J733*C733+M733</f>
        <v/>
      </c>
      <c r="Q733" s="25">
        <f>IF(F733=1,IF(N733&lt;741000,0,IF(N733&lt;2191000,N733-740000,IF(N733&lt;2193000,1451000,IF(N733&lt;2196000,1453000,IF(N733&lt;2200000,1456000,IF(N733&lt;6600000,ROUND(IF(FLOOR(N733,4000)&lt;=3600000,FLOOR(N733,4000)*0.7-80000,FLOOR(N733,4000)*0.8-440000),0),IF(N733&lt;=8500000,ROUNDDOWN(N733*0.9-1100000,0),N733-1950000))))))),IF(N733&lt;651000,0,IF(N733&lt;1900000,N733-650000,IF(N733&lt;6600000,ROUND(IF(FLOOR(N733,4000)&lt;=3600000,FLOOR(N733,4000)*0.7-80000,FLOOR(N733,4000)*0.8-440000),0),IF(N733&lt;=8500000,ROUNDDOWN(N733*0.9-1100000,0),N733-1950000)))))</f>
        <v/>
      </c>
      <c r="R733" s="25">
        <f>IF(F733=1,LOOKUP(Q733,{0,4890001,6550001,23500001},{1040000,670000,620000,0}),LOOKUP(Q733,{0,1320001,3360001,4890001,6550001,23500001},{950000,880000,680000,630000,580000,0}))</f>
        <v/>
      </c>
      <c r="S733" s="25">
        <f>MAX(0,ROUNDDOWN(Q733-O733-R733-G733,-3))</f>
        <v/>
      </c>
      <c r="T733" s="25">
        <f>IF(S733&lt;=0,0,ROUNDDOWN(S733*LOOKUP(S733,{0,1950001,3300001,6950001,9000001,18000001,40000001},{0.05,0.1,0.2,0.23,0.33,0.4,0.45})-LOOKUP(S733,{0,1950001,3300001,6950001,9000001,18000001,40000001},{0,97500,427500,636000,1536000,2796000,4796000}),0)+ROUNDDOWN(ROUNDDOWN(S733*LOOKUP(S733,{0,1950001,3300001,6950001,9000001,18000001,40000001},{0.05,0.1,0.2,0.23,0.33,0.4,0.45})-LOOKUP(S733,{0,1950001,3300001,6950001,9000001,18000001,40000001},{0,97500,427500,636000,1536000,2796000,4796000}),0)*0.021,0))</f>
        <v/>
      </c>
      <c r="U733" s="25">
        <f>P733-T733</f>
        <v/>
      </c>
      <c r="V733" s="26">
        <f>IF(AND(P733&gt;0,T733=0),1,0)</f>
        <v/>
      </c>
    </row>
    <row r="734">
      <c r="A734" t="inlineStr">
        <is>
          <t>1万円刻み</t>
        </is>
      </c>
      <c r="B734" s="25">
        <f>'4_1万円刻み'!$A$48</f>
        <v/>
      </c>
      <c r="C734" s="26" t="n">
        <v>12</v>
      </c>
      <c r="D734" s="27" t="n">
        <v>0</v>
      </c>
      <c r="E734" s="26" t="n">
        <v>7</v>
      </c>
      <c r="F734" s="26" t="n">
        <v>1</v>
      </c>
      <c r="G734" s="25" t="n">
        <v>0</v>
      </c>
      <c r="H734" s="25">
        <f>ROUND(B734*0.14575,0)</f>
        <v/>
      </c>
      <c r="I734" s="25">
        <f>B734-H734</f>
        <v/>
      </c>
      <c r="J734" s="25">
        <f>IF(MAX(0,I734-ROUNDUP(IF(I734&lt;=158333,54167,I734*LOOKUP(I734,{0,158334,300000,550000,708331},{0,0.3,0.2,0.1,0})+LOOKUP(I734,{0,158334,300000,550000,708331},{0,6667,36667,91667,162500})),0)-LOOKUP(I734,{0,2120834,2162500,2204167,2245834},{48334,40000,26667,13334,0}))&lt;=0,0,ROUND(MAX(0,I734-ROUNDUP(IF(I734&lt;=158333,54167,I734*LOOKUP(I734,{0,158334,300000,550000,708331},{0,0.3,0.2,0.1,0})+LOOKUP(I734,{0,158334,300000,550000,708331},{0,6667,36667,91667,162500})),0)-LOOKUP(I734,{0,2120834,2162500,2204167,2245834},{48334,40000,26667,13334,0}))*LOOKUP(MAX(0,I734-ROUNDUP(IF(I734&lt;=158333,54167,I734*LOOKUP(I734,{0,158334,300000,550000,708331},{0,0.3,0.2,0.1,0})+LOOKUP(I734,{0,158334,300000,550000,708331},{0,6667,36667,91667,162500})),0)-LOOKUP(I734,{0,2120834,2162500,2204167,2245834},{48334,40000,26667,13334,0})),{0,162501,275001,579167,750001,1500001,3333334},{0.05105,0.1021,0.2042,0.23483,0.33693,0.4084,0.45945})-LOOKUP(MAX(0,I734-ROUNDUP(IF(I734&lt;=158333,54167,I734*LOOKUP(I734,{0,158334,300000,550000,708331},{0,0.3,0.2,0.1,0})+LOOKUP(I734,{0,158334,300000,550000,708331},{0,6667,36667,91667,162500})),0)-LOOKUP(I734,{0,2120834,2162500,2204167,2245834},{48334,40000,26667,13334,0})),{0,162501,275001,579167,750001,1500001,3333334},{0,8296,36374,54113,130688,237893,408061}),-1))</f>
        <v/>
      </c>
      <c r="K734" s="25">
        <f>IF(AND(D734&gt;0,C734&gt;=E734),ROUND(B734*D734,0),0)</f>
        <v/>
      </c>
      <c r="L734" s="25">
        <f>ROUND(K734*0.14575,0)</f>
        <v/>
      </c>
      <c r="M734" s="25">
        <f>IF(K734=0,0,ROUNDDOWN(ROUND((K734-L734)*LOOKUP(I734,{0,82000,94000,260000,309000,342000,372000,402000,433000,520000,605000,684000,715000,752000,795000,854000,922000,1318000,1521000,2621000,3495000},{0.0,0.02042,0.04084,0.06126,0.08168,0.1021,0.12252,0.14294,0.16336,0.18378,0.2042,0.22462,0.24504,0.26546,0.28588,0.3063,0.32672,0.35735,0.38798,0.41861,0.45945}),4),0))</f>
        <v/>
      </c>
      <c r="N734" s="25">
        <f>B734*C734+K734</f>
        <v/>
      </c>
      <c r="O734" s="25">
        <f>H734*C734+L734</f>
        <v/>
      </c>
      <c r="P734" s="25">
        <f>J734*C734+M734</f>
        <v/>
      </c>
      <c r="Q734" s="25">
        <f>IF(F734=1,IF(N734&lt;741000,0,IF(N734&lt;2191000,N734-740000,IF(N734&lt;2193000,1451000,IF(N734&lt;2196000,1453000,IF(N734&lt;2200000,1456000,IF(N734&lt;6600000,ROUND(IF(FLOOR(N734,4000)&lt;=3600000,FLOOR(N734,4000)*0.7-80000,FLOOR(N734,4000)*0.8-440000),0),IF(N734&lt;=8500000,ROUNDDOWN(N734*0.9-1100000,0),N734-1950000))))))),IF(N734&lt;651000,0,IF(N734&lt;1900000,N734-650000,IF(N734&lt;6600000,ROUND(IF(FLOOR(N734,4000)&lt;=3600000,FLOOR(N734,4000)*0.7-80000,FLOOR(N734,4000)*0.8-440000),0),IF(N734&lt;=8500000,ROUNDDOWN(N734*0.9-1100000,0),N734-1950000)))))</f>
        <v/>
      </c>
      <c r="R734" s="25">
        <f>IF(F734=1,LOOKUP(Q734,{0,4890001,6550001,23500001},{1040000,670000,620000,0}),LOOKUP(Q734,{0,1320001,3360001,4890001,6550001,23500001},{950000,880000,680000,630000,580000,0}))</f>
        <v/>
      </c>
      <c r="S734" s="25">
        <f>MAX(0,ROUNDDOWN(Q734-O734-R734-G734,-3))</f>
        <v/>
      </c>
      <c r="T734" s="25">
        <f>IF(S734&lt;=0,0,ROUNDDOWN(S734*LOOKUP(S734,{0,1950001,3300001,6950001,9000001,18000001,40000001},{0.05,0.1,0.2,0.23,0.33,0.4,0.45})-LOOKUP(S734,{0,1950001,3300001,6950001,9000001,18000001,40000001},{0,97500,427500,636000,1536000,2796000,4796000}),0)+ROUNDDOWN(ROUNDDOWN(S734*LOOKUP(S734,{0,1950001,3300001,6950001,9000001,18000001,40000001},{0.05,0.1,0.2,0.23,0.33,0.4,0.45})-LOOKUP(S734,{0,1950001,3300001,6950001,9000001,18000001,40000001},{0,97500,427500,636000,1536000,2796000,4796000}),0)*0.021,0))</f>
        <v/>
      </c>
      <c r="U734" s="25">
        <f>P734-T734</f>
        <v/>
      </c>
      <c r="V734" s="26">
        <f>IF(AND(P734&gt;0,T734=0),1,0)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2026-10-06T14:13:32Z</dcterms:created>
  <dcterms:modified xmlns:dcterms="http://purl.org/dc/terms/" xmlns:xsi="http://www.w3.org/2001/XMLSchema-instance" xsi:type="dcterms:W3CDTF">2026-10-06T14:13:32Z</dcterms:modified>
</cp:coreProperties>
</file>